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shreyashi\Desktop\"/>
    </mc:Choice>
  </mc:AlternateContent>
  <xr:revisionPtr revIDLastSave="0" documentId="13_ncr:1_{91654770-CDDD-4A08-B8CF-7616D439CE73}" xr6:coauthVersionLast="47" xr6:coauthVersionMax="47" xr10:uidLastSave="{00000000-0000-0000-0000-000000000000}"/>
  <bookViews>
    <workbookView xWindow="-108" yWindow="-108" windowWidth="23256" windowHeight="12456" xr2:uid="{5172002C-9A6B-4438-BEF0-F7C7640F6E4F}"/>
  </bookViews>
  <sheets>
    <sheet name="Sales Data" sheetId="1" r:id="rId1"/>
    <sheet name="Dashboard" sheetId="2" r:id="rId2"/>
    <sheet name="Pivot Table" sheetId="3" r:id="rId3"/>
    <sheet name="sunburst" sheetId="5" r:id="rId4"/>
  </sheets>
  <definedNames>
    <definedName name="_xlchart.v1.0" hidden="1">sunburst!$H$3:$I$14</definedName>
    <definedName name="_xlchart.v1.1" hidden="1">sunburst!$J$2</definedName>
    <definedName name="_xlchart.v1.2" hidden="1">sunburst!$J$3:$J$14</definedName>
    <definedName name="_xlchart.v1.3" hidden="1">'Pivot Table'!$AF$3:$AF$7</definedName>
    <definedName name="_xlchart.v1.4" hidden="1">'Pivot Table'!$AG$2</definedName>
    <definedName name="_xlchart.v1.5" hidden="1">'Pivot Table'!$AG$3:$AG$7</definedName>
    <definedName name="Slicer_Month">#N/A</definedName>
    <definedName name="Slicer_Year">#N/A</definedName>
    <definedName name="Slicer_Year1">#N/A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 i="3" l="1"/>
  <c r="V1" i="3" s="1"/>
  <c r="V6" i="3" s="1" a="1"/>
  <c r="V6" i="3" s="1"/>
  <c r="N4" i="3"/>
  <c r="N5" i="3"/>
  <c r="N6" i="3"/>
  <c r="N7" i="3"/>
  <c r="N8" i="3"/>
  <c r="N9" i="3"/>
  <c r="N10" i="3"/>
  <c r="N11" i="3"/>
  <c r="N12" i="3"/>
  <c r="N13" i="3"/>
  <c r="N14" i="3"/>
  <c r="N3" i="3"/>
  <c r="I2" i="3"/>
  <c r="I4" i="3"/>
  <c r="D2" i="3"/>
  <c r="J6" i="1"/>
  <c r="J3" i="1"/>
  <c r="J2" i="1"/>
  <c r="U1" i="3" l="1"/>
  <c r="W6" i="3" a="1"/>
  <c r="W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<sst xmlns="http://schemas.openxmlformats.org/spreadsheetml/2006/main" count="6545" uniqueCount="323">
  <si>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</si>
  <si>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</si>
  <si>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</si>
  <si>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</si>
  <si>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</si>
  <si>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</si>
  <si>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</si>
  <si>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</si>
  <si>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</si>
  <si>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</si>
  <si>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</si>
  <si>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</si>
  <si>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</si>
  <si>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</si>
  <si>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</si>
  <si>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</si>
  <si>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</si>
  <si>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</si>
  <si>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</si>
  <si>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</si>
  <si>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</si>
  <si>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</si>
  <si>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</si>
  <si>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</si>
  <si>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</si>
  <si>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</si>
  <si>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</si>
  <si>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</si>
  <si>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</si>
  <si>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</si>
  <si>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</si>
  <si>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</si>
  <si>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</si>
  <si>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</si>
  <si>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</si>
  <si>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</si>
  <si>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</si>
  <si>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</si>
  <si>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</si>
  <si>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</si>
  <si>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</si>
  <si>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</si>
  <si>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</si>
  <si>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</si>
  <si>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</si>
  <si>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</si>
  <si>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</si>
  <si>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</si>
  <si>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</si>
  <si>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</si>
  <si>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</si>
  <si>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</si>
  <si>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</si>
  <si>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</si>
  <si>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</si>
  <si>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</si>
  <si>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</si>
  <si>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</si>
  <si>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</si>
  <si>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</si>
  <si>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</si>
  <si>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</si>
  <si>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</si>
  <si>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</si>
  <si>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</si>
  <si>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</si>
  <si>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</si>
  <si>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</si>
  <si>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</si>
  <si>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</si>
  <si>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</si>
  <si>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</si>
  <si>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</si>
  <si>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</si>
  <si>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</si>
  <si>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</si>
  <si>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</si>
  <si>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</si>
  <si>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</si>
  <si>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</si>
  <si>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</si>
  <si>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</si>
  <si>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</si>
  <si>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</si>
  <si>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</si>
  <si>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</si>
  <si>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</si>
  <si>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</si>
  <si>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</si>
  <si>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</si>
  <si>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</si>
  <si>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</si>
  <si>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</si>
  <si>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</si>
  <si>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</si>
  <si>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</si>
  <si>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</si>
  <si>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</si>
  <si>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</si>
  <si>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</si>
  <si>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</si>
  <si>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</si>
  <si>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</si>
  <si>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</si>
  <si>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</si>
  <si>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</si>
  <si>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</si>
  <si>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</si>
  <si>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</si>
  <si>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</si>
  <si>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</si>
  <si>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</si>
  <si>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</si>
  <si>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</si>
  <si>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</si>
  <si>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</si>
  <si>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</si>
  <si>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</si>
  <si>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</si>
  <si>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</si>
  <si>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</si>
  <si>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</si>
  <si>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</si>
  <si>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</si>
  <si>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</si>
  <si>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</si>
  <si>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</si>
  <si>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</si>
  <si>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</si>
  <si>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</si>
  <si>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</si>
  <si>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</si>
  <si>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</si>
  <si>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</si>
  <si>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</si>
  <si>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</si>
  <si>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</si>
  <si>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</si>
  <si>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</si>
  <si>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</si>
  <si>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</si>
  <si>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</si>
  <si>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</si>
  <si>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</si>
  <si>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</si>
  <si>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</si>
  <si>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</si>
  <si>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</si>
  <si>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</si>
  <si>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</si>
  <si>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</si>
  <si>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</si>
  <si>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</si>
  <si>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</si>
  <si>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</si>
  <si>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</si>
  <si>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</si>
  <si>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</si>
  <si>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</si>
  <si>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</si>
  <si>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</si>
  <si>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</si>
  <si>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</si>
  <si>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</si>
  <si>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</si>
  <si>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</si>
  <si>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</si>
  <si>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</si>
  <si>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</si>
  <si>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</si>
  <si>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</si>
  <si>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</si>
  <si>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</si>
  <si>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</si>
  <si>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</si>
  <si>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</si>
  <si>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</si>
  <si>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</si>
  <si>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</si>
  <si>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</si>
  <si>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</si>
  <si>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</si>
  <si>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</si>
  <si>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</si>
  <si>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</si>
  <si>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</si>
  <si>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</si>
  <si>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</si>
  <si>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</si>
  <si>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</si>
  <si>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</si>
  <si>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</si>
  <si>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</si>
  <si>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</si>
  <si>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</si>
  <si>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</si>
  <si>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</si>
  <si>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</si>
  <si>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</si>
  <si>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</si>
  <si>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</si>
  <si>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</si>
  <si>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</si>
  <si>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</si>
  <si>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</si>
  <si>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</si>
  <si>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</si>
  <si>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</si>
  <si>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</si>
  <si>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</si>
  <si>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</si>
  <si>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</si>
  <si>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</si>
  <si>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</si>
  <si>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</si>
  <si>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</si>
  <si>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</si>
  <si>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</si>
  <si>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</si>
  <si>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</si>
  <si>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</si>
  <si>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</si>
  <si>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</si>
  <si>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</si>
  <si>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</si>
  <si>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</si>
  <si>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</si>
  <si>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</si>
  <si>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</si>
  <si>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</si>
  <si>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</si>
  <si>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</si>
  <si>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</si>
  <si>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</si>
  <si>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</si>
  <si>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</si>
  <si>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</si>
  <si>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</si>
  <si>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</si>
  <si>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</si>
  <si>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</si>
  <si>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</si>
  <si>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</si>
  <si>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</si>
  <si>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</si>
  <si>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</si>
  <si>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</si>
  <si>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</si>
  <si>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</si>
  <si>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</si>
  <si>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</si>
  <si>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</si>
  <si>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</si>
  <si>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</si>
  <si>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</si>
  <si>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</si>
  <si>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</si>
  <si>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</si>
  <si>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</si>
  <si>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</si>
  <si>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</si>
  <si>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</si>
  <si>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</si>
  <si>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</si>
  <si>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</si>
  <si>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</si>
  <si>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</si>
  <si>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</si>
  <si>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</si>
  <si>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</si>
  <si>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</si>
  <si>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</si>
  <si>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</si>
  <si>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</si>
  <si>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</si>
  <si>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</si>
  <si>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</si>
  <si>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</si>
  <si>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</si>
  <si>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</si>
  <si>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</si>
  <si>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</si>
  <si>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</si>
  <si>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</si>
  <si>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</si>
  <si>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</si>
  <si>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</si>
  <si>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</si>
  <si>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</si>
  <si>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</si>
  <si>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</si>
  <si>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</si>
  <si>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</si>
  <si>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</si>
  <si>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</si>
  <si>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</si>
  <si>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</si>
  <si>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</si>
  <si>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</si>
  <si>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</si>
  <si>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</si>
  <si>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</si>
  <si>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</si>
  <si>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</si>
  <si>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</si>
  <si>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</si>
  <si>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</si>
  <si>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</si>
  <si>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</si>
  <si>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</si>
  <si>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</si>
  <si>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</si>
  <si>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</si>
  <si>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</si>
  <si>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</si>
  <si>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</si>
  <si>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</si>
  <si>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 %</t>
  </si>
  <si>
    <t>SEGMENT</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</si>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</sst>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6" formatCode="&quot;₹&quot;\ #,##0.00;[Red]&quot;₹&quot;\ #,##0.00"/>
    <numFmt numFmtId="174" formatCode="_ * #,##0_ ;_ * \-#,##0_ ;_ * &quot;-&quot;??_ ;_ @_ "/>
    <numFmt numFmtId="177" formatCode="&quot;₹&quot;\ #,##0"/>
    <numFmt numFmtId="180"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2" borderId="0" xfId="0" applyFont="1" applyFill="1"/>
    <xf numFmtId="43" fontId="0" fillId="0" borderId="0" xfId="1" applyFont="1"/>
    <xf numFmtId="14" fontId="0" fillId="0" borderId="0" xfId="0" applyNumberFormat="1"/>
    <xf numFmtId="10" fontId="0" fillId="0" borderId="0" xfId="0" applyNumberFormat="1"/>
    <xf numFmtId="166" fontId="0" fillId="0" borderId="0" xfId="0" applyNumberFormat="1"/>
    <xf numFmtId="0" fontId="0" fillId="0" borderId="0" xfId="0" pivotButton="1"/>
    <xf numFmtId="0" fontId="0" fillId="0" borderId="0" xfId="0" applyAlignment="1">
      <alignment horizontal="left"/>
    </xf>
    <xf numFmtId="174" fontId="0" fillId="0" borderId="0" xfId="0" applyNumberFormat="1"/>
    <xf numFmtId="174" fontId="0" fillId="0" borderId="0" xfId="1" applyNumberFormat="1" applyFont="1"/>
    <xf numFmtId="177" fontId="0" fillId="0" borderId="0" xfId="1" applyNumberFormat="1" applyFont="1"/>
    <xf numFmtId="180" fontId="0" fillId="0" borderId="0" xfId="0" applyNumberFormat="1"/>
    <xf numFmtId="9" fontId="0" fillId="0" borderId="0" xfId="0" applyNumberFormat="1"/>
    <xf numFmtId="0" fontId="0" fillId="0" borderId="0" xfId="0" applyAlignment="1">
      <alignment horizontal="left" indent="1"/>
    </xf>
    <xf numFmtId="0" fontId="2" fillId="0" borderId="0" xfId="0" applyFont="1"/>
    <xf numFmtId="0" fontId="2" fillId="0" borderId="1" xfId="0" applyFont="1" applyBorder="1"/>
    <xf numFmtId="0" fontId="3" fillId="3" borderId="1" xfId="0" applyFont="1" applyFill="1" applyBorder="1"/>
  </cellXfs>
  <cellStyles count="2">
    <cellStyle name="Comma" xfId="1" builtinId="3"/>
    <cellStyle name="Normal" xfId="0" builtinId="0"/>
  </cellStyles>
  <dxfs count="264">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numFmt numFmtId="174" formatCode="_ * #,##0_ ;_ * \-#,##0_ ;_ * &quot;-&quot;??_ ;_ @_ "/>
    </dxf>
    <dxf>
      <numFmt numFmtId="174" formatCode="_ * #,##0_ ;_ * \-#,##0_ ;_ * &quot;-&quot;??_ ;_ @_ "/>
    </dxf>
    <dxf>
      <numFmt numFmtId="14" formatCode="0.00%"/>
    </dxf>
    <dxf>
      <numFmt numFmtId="13" formatCode="0%"/>
    </dxf>
    <dxf>
      <numFmt numFmtId="35" formatCode="_ * #,##0.00_ ;_ * \-#,##0.00_ ;_ * &quot;-&quot;??_ ;_ @_ "/>
    </dxf>
    <dxf>
      <numFmt numFmtId="174" formatCode="_ * #,##0_ ;_ * \-#,##0_ ;_ * &quot;-&quot;??_ ;_ @_ "/>
    </dxf>
    <dxf>
      <numFmt numFmtId="174" formatCode="_ * #,##0_ ;_ * \-#,##0_ ;_ * &quot;-&quot;??_ ;_ @_ "/>
    </dxf>
    <dxf>
      <numFmt numFmtId="174" formatCode="_ * #,##0_ ;_ * \-#,##0_ ;_ * &quot;-&quot;??_ ;_ @_ "/>
    </dxf>
    <dxf>
      <numFmt numFmtId="173" formatCode="_ * #,##0.0_ ;_ * \-#,##0.0_ ;_ * &quot;-&quot;??_ ;_ @_ "/>
    </dxf>
    <dxf>
      <numFmt numFmtId="174" formatCode="_ * #,##0_ ;_ * \-#,##0_ ;_ * &quot;-&quot;??_ ;_ @_ "/>
    </dxf>
    <dxf>
      <numFmt numFmtId="174" formatCode="_ * #,##0_ ;_ * \-#,##0_ ;_ * &quot;-&quot;??_ ;_ @_ "/>
    </dxf>
    <dxf>
      <numFmt numFmtId="166" formatCode="&quot;₹&quot;\ #,##0.00;[Red]&quot;₹&quot;\ #,##0.00"/>
    </dxf>
    <dxf>
      <numFmt numFmtId="14" formatCode="0.00%"/>
    </dxf>
    <dxf>
      <numFmt numFmtId="180" formatCode="0.0%"/>
    </dxf>
    <dxf>
      <font>
        <b/>
        <color theme="1"/>
      </font>
      <border>
        <bottom style="thin">
          <color theme="6"/>
        </bottom>
        <vertical/>
        <horizontal/>
      </border>
    </dxf>
    <dxf>
      <font>
        <b/>
        <i val="0"/>
        <sz val="10"/>
        <color theme="1"/>
        <name val="Calibri"/>
        <family val="2"/>
        <scheme val="minor"/>
      </font>
      <fill>
        <patternFill>
          <bgColor theme="4" tint="0.39994506668294322"/>
        </patternFill>
      </fill>
      <border diagonalUp="0" diagonalDown="0">
        <left/>
        <right/>
        <top/>
        <bottom/>
        <vertical/>
        <horizontal/>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7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74" formatCode="_ * #,##0_ ;_ * \-#,##0_ ;_ * &quot;-&quot;??_ ;_ @_ "/>
    </dxf>
    <dxf>
      <numFmt numFmtId="174" formatCode="_ * #,##0_ ;_ * \-#,##0_ ;_ * &quot;-&quot;??_ ;_ @_ "/>
    </dxf>
    <dxf>
      <font>
        <b/>
        <i val="0"/>
        <sz val="10"/>
        <color theme="1"/>
        <name val="Calibri"/>
        <family val="2"/>
        <scheme val="minor"/>
      </font>
      <border diagonalUp="0" diagonalDown="0">
        <left/>
        <right/>
        <top/>
        <bottom/>
        <vertical/>
        <horizontal/>
      </border>
    </dxf>
    <dxf>
      <font>
        <b/>
        <i val="0"/>
        <sz val="10"/>
        <color theme="1"/>
        <name val="Calibri"/>
        <family val="2"/>
        <scheme val="none"/>
      </font>
      <border diagonalUp="0" diagonalDown="0">
        <left/>
        <right/>
        <top/>
        <bottom/>
        <vertical/>
        <horizontal/>
      </border>
    </dxf>
    <dxf>
      <numFmt numFmtId="14" formatCode="0.00%"/>
    </dxf>
    <dxf>
      <numFmt numFmtId="180" formatCode="0.0%"/>
    </dxf>
    <dxf>
      <numFmt numFmtId="174" formatCode="_ * #,##0_ ;_ * \-#,##0_ ;_ * &quot;-&quot;??_ ;_ @_ "/>
    </dxf>
    <dxf>
      <numFmt numFmtId="14" formatCode="0.00%"/>
    </dxf>
    <dxf>
      <numFmt numFmtId="174" formatCode="_ * #,##0_ ;_ * \-#,##0_ ;_ * &quot;-&quot;??_ ;_ @_ "/>
    </dxf>
    <dxf>
      <numFmt numFmtId="174" formatCode="_ * #,##0_ ;_ * \-#,##0_ ;_ * &quot;-&quot;??_ ;_ @_ "/>
    </dxf>
    <dxf>
      <numFmt numFmtId="13" formatCode="0%"/>
    </dxf>
    <dxf>
      <numFmt numFmtId="174" formatCode="_ * #,##0_ ;_ * \-#,##0_ ;_ * &quot;-&quot;??_ ;_ @_ "/>
    </dxf>
    <dxf>
      <numFmt numFmtId="174" formatCode="_ * #,##0_ ;_ * \-#,##0_ ;_ * &quot;-&quot;??_ ;_ @_ "/>
    </dxf>
    <dxf>
      <numFmt numFmtId="35" formatCode="_ * #,##0.00_ ;_ * \-#,##0.00_ ;_ * &quot;-&quot;??_ ;_ @_ "/>
    </dxf>
    <dxf>
      <numFmt numFmtId="174" formatCode="_ * #,##0_ ;_ * \-#,##0_ ;_ * &quot;-&quot;??_ ;_ @_ "/>
    </dxf>
    <dxf>
      <numFmt numFmtId="174" formatCode="_ * #,##0_ ;_ * \-#,##0_ ;_ * &quot;-&quot;??_ ;_ @_ "/>
    </dxf>
    <dxf>
      <numFmt numFmtId="173" formatCode="_ * #,##0.0_ ;_ * \-#,##0.0_ ;_ * &quot;-&quot;??_ ;_ @_ "/>
    </dxf>
    <dxf>
      <numFmt numFmtId="166" formatCode="&quot;₹&quot;\ #,##0.00;[Red]&quot;₹&quot;\ #,##0.0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2" defaultTableStyle="TableStyleMedium2" defaultPivotStyle="PivotStyleLight16">
    <tableStyle name="Dashboard" pivot="0" table="0" count="10" xr9:uid="{D4297717-5082-4457-897A-B465CF5FBAD9}">
      <tableStyleElement type="wholeTable" dxfId="233"/>
      <tableStyleElement type="headerRow" dxfId="232"/>
    </tableStyle>
    <tableStyle name="Sunburst" pivot="0" table="0" count="10" xr9:uid="{758EED67-4805-449A-AAF5-C99E4133EACA}">
      <tableStyleElement type="wholeTable" dxfId="225"/>
      <tableStyleElement type="headerRow" dxfId="22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Table!PivotTable4</c:name>
    <c:fmtId val="3"/>
  </c:pivotSource>
  <c:chart>
    <c:title>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498DE6DA-C1EC-4537-B4E2-011D605FC7A8}"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64F8C57E-3E37-4827-8A80-A957930D203A}"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FCC0D84-8771-448D-B82A-673D642DB11C}"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C8AE315E-C2B7-42F0-8B09-45E519E72298}"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A94B6D9-C2CC-4AB6-9A82-6BBC7607EBBC}"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A501F17-48B8-430B-B298-15DFE375E41E}"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D09949B2-D27F-4E2C-8101-E4AD7F318948}"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6735737-56BB-4CE2-B612-0C56C769CF19}"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C49418EA-7038-4C25-8629-6748E10D7B49}"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DC371573-27EA-463B-8318-1DC6FA45D497}"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240DFFC-629C-4154-94C5-622FBC5AAD2F}"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E6214A4-4D21-474E-9D4C-61AF2C49F48A}"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4953827200171407"/>
          <c:y val="0.26256544502617807"/>
          <c:w val="0.81304676201189141"/>
          <c:h val="0.53500638990806781"/>
        </c:manualLayout>
      </c:layout>
      <c:barChart>
        <c:barDir val="col"/>
        <c:grouping val="stacked"/>
        <c:varyColors val="0"/>
        <c:ser>
          <c:idx val="0"/>
          <c:order val="0"/>
          <c:tx>
            <c:strRef>
              <c:f>'Pivot Table'!$L$2</c:f>
              <c:strCache>
                <c:ptCount val="1"/>
                <c:pt idx="0">
                  <c:v>Sum of Sales ('000)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64F8C57E-3E37-4827-8A80-A957930D203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2DBB-4610-A5FC-5EFFC074CE07}"/>
                </c:ext>
              </c:extLst>
            </c:dLbl>
            <c:dLbl>
              <c:idx val="1"/>
              <c:layout>
                <c:manualLayout>
                  <c:x val="0"/>
                  <c:y val="0"/>
                </c:manualLayout>
              </c:layout>
              <c:tx>
                <c:rich>
                  <a:bodyPr/>
                  <a:lstStyle/>
                  <a:p>
                    <a:fld id="{2FCC0D84-8771-448D-B82A-673D642DB11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2DBB-4610-A5FC-5EFFC074CE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Table'!$L$3:$L$14</c:f>
              <c:numCache>
                <c:formatCode>_ * #,##0_ ;_ * \-#,##0_ ;_ * "-"??_ ;_ @_ </c:formatCode>
                <c:ptCount val="12"/>
                <c:pt idx="0">
                  <c:v>4117.388179999999</c:v>
                </c:pt>
                <c:pt idx="1">
                  <c:v>2467.7521400000001</c:v>
                </c:pt>
                <c:pt idx="2">
                  <c:v>1721.85662</c:v>
                </c:pt>
                <c:pt idx="3">
                  <c:v>2167.7586999999999</c:v>
                </c:pt>
                <c:pt idx="4">
                  <c:v>1715.8535900000002</c:v>
                </c:pt>
                <c:pt idx="5">
                  <c:v>2691.4694100000002</c:v>
                </c:pt>
                <c:pt idx="6">
                  <c:v>2657.8338299999996</c:v>
                </c:pt>
                <c:pt idx="7">
                  <c:v>2940.4250499999994</c:v>
                </c:pt>
                <c:pt idx="8">
                  <c:v>2239.5613800000001</c:v>
                </c:pt>
                <c:pt idx="9">
                  <c:v>1365.8363599999998</c:v>
                </c:pt>
                <c:pt idx="10">
                  <c:v>704.10052999999994</c:v>
                </c:pt>
                <c:pt idx="11">
                  <c:v>1625.4197199999999</c:v>
                </c:pt>
              </c:numCache>
            </c:numRef>
          </c:val>
          <c:extLst>
            <c:ext xmlns:c15="http://schemas.microsoft.com/office/drawing/2012/chart" uri="{02D57815-91ED-43cb-92C2-25804820EDAC}">
              <c15:datalabelsRange>
                <c15:f>'Pivot Table'!$N$3:$N$14</c15:f>
                <c15:dlblRangeCache>
                  <c:ptCount val="12"/>
                  <c:pt idx="0">
                    <c:v>21%</c:v>
                  </c:pt>
                  <c:pt idx="1">
                    <c:v>13%</c:v>
                  </c:pt>
                  <c:pt idx="2">
                    <c:v>7%</c:v>
                  </c:pt>
                  <c:pt idx="3">
                    <c:v>12%</c:v>
                  </c:pt>
                  <c:pt idx="4">
                    <c:v>16%</c:v>
                  </c:pt>
                  <c:pt idx="5">
                    <c:v>9%</c:v>
                  </c:pt>
                  <c:pt idx="6">
                    <c:v>17%</c:v>
                  </c:pt>
                  <c:pt idx="7">
                    <c:v>15%</c:v>
                  </c:pt>
                  <c:pt idx="8">
                    <c:v>14%</c:v>
                  </c:pt>
                  <c:pt idx="9">
                    <c:v>16%</c:v>
                  </c:pt>
                  <c:pt idx="10">
                    <c:v>4%</c:v>
                  </c:pt>
                  <c:pt idx="11">
                    <c:v>20%</c:v>
                  </c:pt>
                </c15:dlblRangeCache>
              </c15:datalabelsRange>
            </c:ext>
            <c:ext xmlns:c16="http://schemas.microsoft.com/office/drawing/2014/chart" uri="{C3380CC4-5D6E-409C-BE32-E72D297353CC}">
              <c16:uniqueId val="{00000000-2DBB-4610-A5FC-5EFFC074CE07}"/>
            </c:ext>
          </c:extLst>
        </c:ser>
        <c:ser>
          <c:idx val="1"/>
          <c:order val="1"/>
          <c:tx>
            <c:strRef>
              <c:f>'Pivot Table'!$M$2</c:f>
              <c:strCache>
                <c:ptCount val="1"/>
                <c:pt idx="0">
                  <c:v>Sum of Profit ('000)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Table'!$M$3:$M$14</c:f>
              <c:numCache>
                <c:formatCode>_ * #,##0_ ;_ * \-#,##0_ ;_ * "-"??_ ;_ @_ </c:formatCode>
                <c:ptCount val="12"/>
                <c:pt idx="0">
                  <c:v>862.63517999999988</c:v>
                </c:pt>
                <c:pt idx="1">
                  <c:v>316.72113999999993</c:v>
                </c:pt>
                <c:pt idx="2">
                  <c:v>116.13962000000001</c:v>
                </c:pt>
                <c:pt idx="3">
                  <c:v>266.62170000000003</c:v>
                </c:pt>
                <c:pt idx="4">
                  <c:v>276.53759000000002</c:v>
                </c:pt>
                <c:pt idx="5">
                  <c:v>236.03841</c:v>
                </c:pt>
                <c:pt idx="6">
                  <c:v>451.34283000000011</c:v>
                </c:pt>
                <c:pt idx="7">
                  <c:v>453.03704999999997</c:v>
                </c:pt>
                <c:pt idx="8">
                  <c:v>315.85638</c:v>
                </c:pt>
                <c:pt idx="9">
                  <c:v>224.14635999999999</c:v>
                </c:pt>
                <c:pt idx="10">
                  <c:v>31.312529999999995</c:v>
                </c:pt>
                <c:pt idx="11">
                  <c:v>328.07571999999993</c:v>
                </c:pt>
              </c:numCache>
            </c:numRef>
          </c:val>
          <c:extLst>
            <c:ext xmlns:c16="http://schemas.microsoft.com/office/drawing/2014/chart" uri="{C3380CC4-5D6E-409C-BE32-E72D297353CC}">
              <c16:uniqueId val="{00000001-2DBB-4610-A5FC-5EFFC074CE07}"/>
            </c:ext>
          </c:extLst>
        </c:ser>
        <c:dLbls>
          <c:dLblPos val="ctr"/>
          <c:showLegendKey val="0"/>
          <c:showVal val="1"/>
          <c:showCatName val="0"/>
          <c:showSerName val="0"/>
          <c:showPercent val="0"/>
          <c:showBubbleSize val="0"/>
        </c:dLbls>
        <c:gapWidth val="150"/>
        <c:overlap val="100"/>
        <c:axId val="1692556335"/>
        <c:axId val="1878179775"/>
      </c:barChart>
      <c:catAx>
        <c:axId val="169255633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8179775"/>
        <c:crosses val="autoZero"/>
        <c:auto val="1"/>
        <c:lblAlgn val="ctr"/>
        <c:lblOffset val="100"/>
        <c:noMultiLvlLbl val="0"/>
      </c:catAx>
      <c:valAx>
        <c:axId val="1878179775"/>
        <c:scaling>
          <c:orientation val="minMax"/>
        </c:scaling>
        <c:delete val="0"/>
        <c:axPos val="l"/>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55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softEdge rad="635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SALES()GENERATED</a:t>
            </a:r>
            <a:r>
              <a:rPr lang="en-IN" sz="1200" baseline="0"/>
              <a:t> BY CUSTOMERS</a:t>
            </a:r>
            <a:endParaRPr lang="en-IN"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7895856767904011"/>
          <c:y val="0.27595628415300544"/>
          <c:w val="0.69707317835270588"/>
          <c:h val="0.51276623208984118"/>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Table'!$V$6:$V$10</c:f>
              <c:strCache>
                <c:ptCount val="5"/>
                <c:pt idx="0">
                  <c:v>CUST_ID_105</c:v>
                </c:pt>
                <c:pt idx="1">
                  <c:v>0</c:v>
                </c:pt>
                <c:pt idx="2">
                  <c:v>0</c:v>
                </c:pt>
                <c:pt idx="3">
                  <c:v>0</c:v>
                </c:pt>
                <c:pt idx="4">
                  <c:v>0</c:v>
                </c:pt>
              </c:strCache>
            </c:strRef>
          </c:cat>
          <c:val>
            <c:numRef>
              <c:f>'Pivot Table'!$W$6:$W$10</c:f>
              <c:numCache>
                <c:formatCode>_ * #,##0_ ;_ * \-#,##0_ ;_ * "-"??_ ;_ @_ </c:formatCode>
                <c:ptCount val="5"/>
                <c:pt idx="0">
                  <c:v>313862.5</c:v>
                </c:pt>
                <c:pt idx="1">
                  <c:v>0</c:v>
                </c:pt>
                <c:pt idx="2">
                  <c:v>0</c:v>
                </c:pt>
                <c:pt idx="3">
                  <c:v>0</c:v>
                </c:pt>
                <c:pt idx="4">
                  <c:v>0</c:v>
                </c:pt>
              </c:numCache>
            </c:numRef>
          </c:val>
          <c:extLst>
            <c:ext xmlns:c16="http://schemas.microsoft.com/office/drawing/2014/chart" uri="{C3380CC4-5D6E-409C-BE32-E72D297353CC}">
              <c16:uniqueId val="{00000000-A5BC-4400-A797-19D0C6B99C06}"/>
            </c:ext>
          </c:extLst>
        </c:ser>
        <c:dLbls>
          <c:dLblPos val="outEnd"/>
          <c:showLegendKey val="0"/>
          <c:showVal val="1"/>
          <c:showCatName val="0"/>
          <c:showSerName val="0"/>
          <c:showPercent val="0"/>
          <c:showBubbleSize val="0"/>
        </c:dLbls>
        <c:gapWidth val="115"/>
        <c:overlap val="-20"/>
        <c:axId val="1878121807"/>
        <c:axId val="1878124207"/>
      </c:barChart>
      <c:catAx>
        <c:axId val="18781218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878124207"/>
        <c:crosses val="autoZero"/>
        <c:auto val="1"/>
        <c:lblAlgn val="ctr"/>
        <c:lblOffset val="100"/>
        <c:noMultiLvlLbl val="0"/>
      </c:catAx>
      <c:valAx>
        <c:axId val="1878124207"/>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812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softEdge rad="635000"/>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5"/>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SALES</a:t>
            </a:r>
            <a:r>
              <a:rPr lang="en-US" sz="1200" baseline="0"/>
              <a:t> (%) BY COUNTRY</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385731617384684"/>
          <c:y val="0.20643281076351944"/>
          <c:w val="0.50280110378951881"/>
          <c:h val="0.74967191601049865"/>
        </c:manualLayout>
      </c:layout>
      <c:doughnutChart>
        <c:varyColors val="1"/>
        <c:ser>
          <c:idx val="0"/>
          <c:order val="0"/>
          <c:tx>
            <c:strRef>
              <c:f>'Pivot Table'!$AA$2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D6F-4D2D-AF44-A30B99C1D1E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6F-4D2D-AF44-A30B99C1D1E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6F-4D2D-AF44-A30B99C1D1E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D6F-4D2D-AF44-A30B99C1D1E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D6F-4D2D-AF44-A30B99C1D1E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D6F-4D2D-AF44-A30B99C1D1E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D6F-4D2D-AF44-A30B99C1D1E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5D6F-4D2D-AF44-A30B99C1D1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Table'!$Z$3:$Z$10</c:f>
              <c:strCache>
                <c:ptCount val="8"/>
                <c:pt idx="0">
                  <c:v>Canada</c:v>
                </c:pt>
                <c:pt idx="1">
                  <c:v>England</c:v>
                </c:pt>
                <c:pt idx="2">
                  <c:v>France</c:v>
                </c:pt>
                <c:pt idx="3">
                  <c:v>Germany</c:v>
                </c:pt>
                <c:pt idx="4">
                  <c:v>India</c:v>
                </c:pt>
                <c:pt idx="5">
                  <c:v>Italy</c:v>
                </c:pt>
                <c:pt idx="6">
                  <c:v>Japan</c:v>
                </c:pt>
                <c:pt idx="7">
                  <c:v>USA</c:v>
                </c:pt>
              </c:strCache>
            </c:strRef>
          </c:cat>
          <c:val>
            <c:numRef>
              <c:f>'Pivot Table'!$AA$3:$AA$10</c:f>
              <c:numCache>
                <c:formatCode>0%</c:formatCode>
                <c:ptCount val="8"/>
                <c:pt idx="0">
                  <c:v>6.7516180160545405E-2</c:v>
                </c:pt>
                <c:pt idx="1">
                  <c:v>0.12577673150813296</c:v>
                </c:pt>
                <c:pt idx="2">
                  <c:v>0.16598910839004036</c:v>
                </c:pt>
                <c:pt idx="3">
                  <c:v>9.1697351898906529E-2</c:v>
                </c:pt>
                <c:pt idx="4">
                  <c:v>0.12131403494419578</c:v>
                </c:pt>
                <c:pt idx="5">
                  <c:v>0.18051606686881522</c:v>
                </c:pt>
                <c:pt idx="6">
                  <c:v>0.14578942643738976</c:v>
                </c:pt>
                <c:pt idx="7">
                  <c:v>0.10140109979197395</c:v>
                </c:pt>
              </c:numCache>
            </c:numRef>
          </c:val>
          <c:extLst>
            <c:ext xmlns:c16="http://schemas.microsoft.com/office/drawing/2014/chart" uri="{C3380CC4-5D6E-409C-BE32-E72D297353CC}">
              <c16:uniqueId val="{00000010-5D6F-4D2D-AF44-A30B99C1D1E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246533082618407"/>
          <c:y val="0.18248563524154077"/>
          <c:w val="0.30778342539272141"/>
          <c:h val="0.757454304698399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softEdge rad="635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Table!PivotTable12</c:name>
    <c:fmtId val="4"/>
  </c:pivotSource>
  <c:chart>
    <c:title>
      <c:tx>
        <c:rich>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r>
              <a:rPr lang="en-US" sz="1200">
                <a:solidFill>
                  <a:schemeClr val="bg1"/>
                </a:solidFill>
              </a:rPr>
              <a:t>PROFIT</a:t>
            </a:r>
            <a:r>
              <a:rPr lang="en-US" sz="1200" baseline="0">
                <a:solidFill>
                  <a:schemeClr val="bg1"/>
                </a:solidFill>
              </a:rPr>
              <a:t> () GENERATED OVER MONTHS </a:t>
            </a:r>
            <a:endParaRPr lang="en-US" sz="1200">
              <a:solidFill>
                <a:schemeClr val="bg1"/>
              </a:solidFill>
            </a:endParaRPr>
          </a:p>
        </c:rich>
      </c:tx>
      <c:layout>
        <c:manualLayout>
          <c:xMode val="edge"/>
          <c:yMode val="edge"/>
          <c:x val="0.28790501553484243"/>
          <c:y val="4.9447543748422321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Table'!$AJ$2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Table'!$AI$3:$AI$15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Table'!$AJ$3:$AJ$15</c:f>
              <c:numCache>
                <c:formatCode>_ * #,##0_ ;_ * \-#,##0_ ;_ * "-"??_ ;_ @_ </c:formatCode>
                <c:ptCount val="12"/>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numCache>
            </c:numRef>
          </c:val>
          <c:smooth val="0"/>
          <c:extLst>
            <c:ext xmlns:c16="http://schemas.microsoft.com/office/drawing/2014/chart" uri="{C3380CC4-5D6E-409C-BE32-E72D297353CC}">
              <c16:uniqueId val="{00000000-F888-419D-913F-9B91B3735975}"/>
            </c:ext>
          </c:extLst>
        </c:ser>
        <c:dLbls>
          <c:showLegendKey val="0"/>
          <c:showVal val="0"/>
          <c:showCatName val="0"/>
          <c:showSerName val="0"/>
          <c:showPercent val="0"/>
          <c:showBubbleSize val="0"/>
        </c:dLbls>
        <c:marker val="1"/>
        <c:smooth val="0"/>
        <c:axId val="1943896255"/>
        <c:axId val="1943889055"/>
      </c:lineChart>
      <c:catAx>
        <c:axId val="19438962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3889055"/>
        <c:crosses val="autoZero"/>
        <c:auto val="1"/>
        <c:lblAlgn val="ctr"/>
        <c:lblOffset val="100"/>
        <c:noMultiLvlLbl val="0"/>
      </c:catAx>
      <c:valAx>
        <c:axId val="1943889055"/>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38962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Table!PivotTable13</c:name>
    <c:fmtId val="4"/>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UNITS</a:t>
            </a:r>
            <a:r>
              <a:rPr lang="en-US" sz="1200" baseline="0"/>
              <a:t> SOLD SPLIT%</a:t>
            </a:r>
            <a:endParaRPr lang="en-US" sz="1200"/>
          </a:p>
        </c:rich>
      </c:tx>
      <c:layout>
        <c:manualLayout>
          <c:xMode val="edge"/>
          <c:yMode val="edge"/>
          <c:x val="8.3281571875228749E-2"/>
          <c:y val="0"/>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552843743137686E-2"/>
          <c:y val="0.19611202355222884"/>
          <c:w val="0.58540013175643879"/>
          <c:h val="0.61936785808919159"/>
        </c:manualLayout>
      </c:layout>
      <c:pieChart>
        <c:varyColors val="1"/>
        <c:ser>
          <c:idx val="0"/>
          <c:order val="0"/>
          <c:tx>
            <c:strRef>
              <c:f>'Pivot Table'!$AM$2</c:f>
              <c:strCache>
                <c:ptCount val="1"/>
                <c:pt idx="0">
                  <c:v>Total</c:v>
                </c:pt>
              </c:strCache>
            </c:strRef>
          </c:tx>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BA1-4925-8465-975DFD6DBA0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A1-4925-8465-975DFD6DBA0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A1-4925-8465-975DFD6DBA0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BA1-4925-8465-975DFD6DBA0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BA1-4925-8465-975DFD6DBA0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BA1-4925-8465-975DFD6DBA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Table'!$AL$3:$AL$8</c:f>
              <c:strCache>
                <c:ptCount val="6"/>
                <c:pt idx="0">
                  <c:v>Amarilla</c:v>
                </c:pt>
                <c:pt idx="1">
                  <c:v>Carretera</c:v>
                </c:pt>
                <c:pt idx="2">
                  <c:v>Montana</c:v>
                </c:pt>
                <c:pt idx="3">
                  <c:v>Paseo</c:v>
                </c:pt>
                <c:pt idx="4">
                  <c:v>Velo</c:v>
                </c:pt>
                <c:pt idx="5">
                  <c:v>VTT</c:v>
                </c:pt>
              </c:strCache>
            </c:strRef>
          </c:cat>
          <c:val>
            <c:numRef>
              <c:f>'Pivot Table'!$AM$3:$AM$8</c:f>
              <c:numCache>
                <c:formatCode>0.0%</c:formatCode>
                <c:ptCount val="6"/>
                <c:pt idx="0">
                  <c:v>0.12728110808012877</c:v>
                </c:pt>
                <c:pt idx="1">
                  <c:v>0.11865162426230004</c:v>
                </c:pt>
                <c:pt idx="2">
                  <c:v>0.1370742876141971</c:v>
                </c:pt>
                <c:pt idx="3">
                  <c:v>0.31074831679726761</c:v>
                </c:pt>
                <c:pt idx="4">
                  <c:v>0.14913062862238075</c:v>
                </c:pt>
                <c:pt idx="5">
                  <c:v>0.15711403462372578</c:v>
                </c:pt>
              </c:numCache>
            </c:numRef>
          </c:val>
          <c:extLst>
            <c:ext xmlns:c16="http://schemas.microsoft.com/office/drawing/2014/chart" uri="{C3380CC4-5D6E-409C-BE32-E72D297353CC}">
              <c16:uniqueId val="{0000000C-4BA1-4925-8465-975DFD6DBA0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210484283836323"/>
          <c:y val="0.16116316235803307"/>
          <c:w val="0.34789495484691679"/>
          <c:h val="0.748655632183399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200">
              <a:solidFill>
                <a:schemeClr val="bg1"/>
              </a:solidFill>
            </a:defRPr>
          </a:pPr>
          <a:r>
            <a:rPr lang="en-US" sz="1200" b="1" i="0" u="none" strike="noStrike" spc="0" normalizeH="0" baseline="0">
              <a:solidFill>
                <a:schemeClr val="bg1"/>
              </a:solidFill>
              <a:latin typeface="Calibri Light" panose="020F0302020204030204"/>
            </a:rPr>
            <a:t>SALES BREAKUP % BY SEGMENT</a:t>
          </a:r>
        </a:p>
      </cx:txPr>
    </cx:title>
    <cx:plotArea>
      <cx:plotAreaRegion>
        <cx:series layoutId="treemap" uniqueId="{4BF1BBDE-0B6A-4338-A088-CF6279375739}">
          <cx:tx>
            <cx:txData>
              <cx:f>_xlchart.v1.4</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77B9C3FF-9E83-4719-9FA4-318D45896C17}">
          <cx:tx>
            <cx:txData>
              <cx:f>_xlchart.v1.1</cx:f>
              <cx:v>Sales</cx:v>
            </cx:txData>
          </cx:tx>
          <cx:dataLabels pos="ctr">
            <cx:txPr>
              <a:bodyPr spcFirstLastPara="1" vertOverflow="ellipsis" horzOverflow="overflow" wrap="square" lIns="0" tIns="0" rIns="0" bIns="0" anchor="ctr" anchorCtr="1"/>
              <a:lstStyle/>
              <a:p>
                <a:pPr algn="ctr" rtl="0">
                  <a:defRPr sz="400"/>
                </a:pPr>
                <a:endParaRPr lang="en-US" sz="400" b="0" i="0" u="none" strike="noStrike" baseline="0">
                  <a:solidFill>
                    <a:sysClr val="window" lastClr="FFFFFF"/>
                  </a:solidFill>
                  <a:latin typeface="Calibri" panose="020F050202020403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 Table'!$S:$S" max="150" min="1" page="5" val="10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408562</xdr:colOff>
      <xdr:row>36</xdr:row>
      <xdr:rowOff>40856</xdr:rowOff>
    </xdr:to>
    <xdr:sp macro="" textlink="">
      <xdr:nvSpPr>
        <xdr:cNvPr id="2" name="Rectangle: Rounded Corners 1">
          <a:extLst>
            <a:ext uri="{FF2B5EF4-FFF2-40B4-BE49-F238E27FC236}">
              <a16:creationId xmlns:a16="http://schemas.microsoft.com/office/drawing/2014/main" id="{194C48FF-6FAE-58E5-5EA1-C7093B39FD2F}"/>
            </a:ext>
          </a:extLst>
        </xdr:cNvPr>
        <xdr:cNvSpPr/>
      </xdr:nvSpPr>
      <xdr:spPr>
        <a:xfrm>
          <a:off x="0" y="0"/>
          <a:ext cx="11990962" cy="6624536"/>
        </a:xfrm>
        <a:prstGeom prst="roundRect">
          <a:avLst>
            <a:gd name="adj" fmla="val 8297"/>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2">
                <a:lumMod val="25000"/>
                <a:lumOff val="75000"/>
              </a:schemeClr>
            </a:solidFill>
          </a:endParaRPr>
        </a:p>
      </xdr:txBody>
    </xdr:sp>
    <xdr:clientData/>
  </xdr:twoCellAnchor>
  <xdr:twoCellAnchor>
    <xdr:from>
      <xdr:col>0</xdr:col>
      <xdr:colOff>188799</xdr:colOff>
      <xdr:row>1</xdr:row>
      <xdr:rowOff>58200</xdr:rowOff>
    </xdr:from>
    <xdr:to>
      <xdr:col>5</xdr:col>
      <xdr:colOff>603846</xdr:colOff>
      <xdr:row>5</xdr:row>
      <xdr:rowOff>27073</xdr:rowOff>
    </xdr:to>
    <xdr:sp macro="" textlink="">
      <xdr:nvSpPr>
        <xdr:cNvPr id="3" name="Rectangle: Rounded Corners 2">
          <a:extLst>
            <a:ext uri="{FF2B5EF4-FFF2-40B4-BE49-F238E27FC236}">
              <a16:creationId xmlns:a16="http://schemas.microsoft.com/office/drawing/2014/main" id="{0DEADEB3-7913-E0A7-76C0-DA7D97554ED7}"/>
            </a:ext>
          </a:extLst>
        </xdr:cNvPr>
        <xdr:cNvSpPr/>
      </xdr:nvSpPr>
      <xdr:spPr>
        <a:xfrm>
          <a:off x="188799" y="241080"/>
          <a:ext cx="3463047"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400"/>
            <a:t>            </a:t>
          </a:r>
          <a:r>
            <a:rPr lang="en-IN" sz="2400" baseline="0"/>
            <a:t> </a:t>
          </a:r>
          <a:r>
            <a:rPr lang="en-IN" sz="2400" b="1">
              <a:solidFill>
                <a:schemeClr val="tx1"/>
              </a:solidFill>
            </a:rPr>
            <a:t>Sales</a:t>
          </a:r>
          <a:r>
            <a:rPr lang="en-IN" sz="2400" b="1" baseline="0">
              <a:solidFill>
                <a:schemeClr val="tx1"/>
              </a:solidFill>
            </a:rPr>
            <a:t> Dashboard</a:t>
          </a:r>
          <a:endParaRPr lang="en-IN" sz="2400" b="1">
            <a:solidFill>
              <a:schemeClr val="tx1"/>
            </a:solidFill>
          </a:endParaRPr>
        </a:p>
      </xdr:txBody>
    </xdr:sp>
    <xdr:clientData/>
  </xdr:twoCellAnchor>
  <xdr:twoCellAnchor>
    <xdr:from>
      <xdr:col>6</xdr:col>
      <xdr:colOff>152158</xdr:colOff>
      <xdr:row>1</xdr:row>
      <xdr:rowOff>50579</xdr:rowOff>
    </xdr:from>
    <xdr:to>
      <xdr:col>9</xdr:col>
      <xdr:colOff>87711</xdr:colOff>
      <xdr:row>5</xdr:row>
      <xdr:rowOff>19452</xdr:rowOff>
    </xdr:to>
    <xdr:sp macro="" textlink="">
      <xdr:nvSpPr>
        <xdr:cNvPr id="4" name="Rectangle: Rounded Corners 3">
          <a:extLst>
            <a:ext uri="{FF2B5EF4-FFF2-40B4-BE49-F238E27FC236}">
              <a16:creationId xmlns:a16="http://schemas.microsoft.com/office/drawing/2014/main" id="{31D55A9E-C4F2-1E84-796C-DC92718F2DE1}"/>
            </a:ext>
          </a:extLst>
        </xdr:cNvPr>
        <xdr:cNvSpPr/>
      </xdr:nvSpPr>
      <xdr:spPr>
        <a:xfrm>
          <a:off x="3809758" y="233459"/>
          <a:ext cx="1764353"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365645</xdr:colOff>
      <xdr:row>1</xdr:row>
      <xdr:rowOff>50578</xdr:rowOff>
    </xdr:from>
    <xdr:to>
      <xdr:col>12</xdr:col>
      <xdr:colOff>301198</xdr:colOff>
      <xdr:row>5</xdr:row>
      <xdr:rowOff>19451</xdr:rowOff>
    </xdr:to>
    <xdr:sp macro="" textlink="">
      <xdr:nvSpPr>
        <xdr:cNvPr id="5" name="Rectangle: Rounded Corners 4">
          <a:extLst>
            <a:ext uri="{FF2B5EF4-FFF2-40B4-BE49-F238E27FC236}">
              <a16:creationId xmlns:a16="http://schemas.microsoft.com/office/drawing/2014/main" id="{6CC5A8F6-B2E6-0B63-0D86-64691380D09E}"/>
            </a:ext>
          </a:extLst>
        </xdr:cNvPr>
        <xdr:cNvSpPr/>
      </xdr:nvSpPr>
      <xdr:spPr>
        <a:xfrm>
          <a:off x="5852045" y="233458"/>
          <a:ext cx="1764353"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601992</xdr:colOff>
      <xdr:row>1</xdr:row>
      <xdr:rowOff>18144</xdr:rowOff>
    </xdr:from>
    <xdr:to>
      <xdr:col>15</xdr:col>
      <xdr:colOff>537545</xdr:colOff>
      <xdr:row>4</xdr:row>
      <xdr:rowOff>169897</xdr:rowOff>
    </xdr:to>
    <xdr:sp macro="" textlink="">
      <xdr:nvSpPr>
        <xdr:cNvPr id="6" name="Rectangle: Rounded Corners 5">
          <a:extLst>
            <a:ext uri="{FF2B5EF4-FFF2-40B4-BE49-F238E27FC236}">
              <a16:creationId xmlns:a16="http://schemas.microsoft.com/office/drawing/2014/main" id="{720A0201-0A42-55A0-23BA-DF9DDAC5FCC7}"/>
            </a:ext>
          </a:extLst>
        </xdr:cNvPr>
        <xdr:cNvSpPr/>
      </xdr:nvSpPr>
      <xdr:spPr>
        <a:xfrm>
          <a:off x="7917192" y="201024"/>
          <a:ext cx="1764353"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216741</xdr:colOff>
      <xdr:row>1</xdr:row>
      <xdr:rowOff>18145</xdr:rowOff>
    </xdr:from>
    <xdr:to>
      <xdr:col>19</xdr:col>
      <xdr:colOff>152294</xdr:colOff>
      <xdr:row>4</xdr:row>
      <xdr:rowOff>169898</xdr:rowOff>
    </xdr:to>
    <xdr:sp macro="" textlink="">
      <xdr:nvSpPr>
        <xdr:cNvPr id="7" name="Rectangle: Rounded Corners 6">
          <a:extLst>
            <a:ext uri="{FF2B5EF4-FFF2-40B4-BE49-F238E27FC236}">
              <a16:creationId xmlns:a16="http://schemas.microsoft.com/office/drawing/2014/main" id="{00FA9E49-9683-D9F2-AF72-C07FC4DEF68A}"/>
            </a:ext>
          </a:extLst>
        </xdr:cNvPr>
        <xdr:cNvSpPr/>
      </xdr:nvSpPr>
      <xdr:spPr>
        <a:xfrm>
          <a:off x="9970341" y="201025"/>
          <a:ext cx="1764353"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198813</xdr:colOff>
      <xdr:row>5</xdr:row>
      <xdr:rowOff>152396</xdr:rowOff>
    </xdr:from>
    <xdr:to>
      <xdr:col>3</xdr:col>
      <xdr:colOff>134366</xdr:colOff>
      <xdr:row>9</xdr:row>
      <xdr:rowOff>121269</xdr:rowOff>
    </xdr:to>
    <xdr:sp macro="" textlink="">
      <xdr:nvSpPr>
        <xdr:cNvPr id="8" name="Rectangle: Rounded Corners 7">
          <a:extLst>
            <a:ext uri="{FF2B5EF4-FFF2-40B4-BE49-F238E27FC236}">
              <a16:creationId xmlns:a16="http://schemas.microsoft.com/office/drawing/2014/main" id="{AEBF1F5A-F36A-8FD3-50C1-33ED75CCC466}"/>
            </a:ext>
          </a:extLst>
        </xdr:cNvPr>
        <xdr:cNvSpPr/>
      </xdr:nvSpPr>
      <xdr:spPr>
        <a:xfrm>
          <a:off x="198813" y="1066796"/>
          <a:ext cx="1764353" cy="7003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198813</xdr:colOff>
      <xdr:row>10</xdr:row>
      <xdr:rowOff>71332</xdr:rowOff>
    </xdr:from>
    <xdr:to>
      <xdr:col>3</xdr:col>
      <xdr:colOff>134366</xdr:colOff>
      <xdr:row>25</xdr:row>
      <xdr:rowOff>116730</xdr:rowOff>
    </xdr:to>
    <xdr:sp macro="" textlink="">
      <xdr:nvSpPr>
        <xdr:cNvPr id="9" name="Rectangle: Rounded Corners 8">
          <a:extLst>
            <a:ext uri="{FF2B5EF4-FFF2-40B4-BE49-F238E27FC236}">
              <a16:creationId xmlns:a16="http://schemas.microsoft.com/office/drawing/2014/main" id="{C754F36B-2AA7-48F2-1989-50AD93CB420A}"/>
            </a:ext>
          </a:extLst>
        </xdr:cNvPr>
        <xdr:cNvSpPr/>
      </xdr:nvSpPr>
      <xdr:spPr>
        <a:xfrm>
          <a:off x="198813" y="1900132"/>
          <a:ext cx="1764353" cy="27885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160713</xdr:colOff>
      <xdr:row>26</xdr:row>
      <xdr:rowOff>66793</xdr:rowOff>
    </xdr:from>
    <xdr:to>
      <xdr:col>3</xdr:col>
      <xdr:colOff>198120</xdr:colOff>
      <xdr:row>35</xdr:row>
      <xdr:rowOff>87547</xdr:rowOff>
    </xdr:to>
    <xdr:sp macro="" textlink="">
      <xdr:nvSpPr>
        <xdr:cNvPr id="10" name="Rectangle: Rounded Corners 9">
          <a:extLst>
            <a:ext uri="{FF2B5EF4-FFF2-40B4-BE49-F238E27FC236}">
              <a16:creationId xmlns:a16="http://schemas.microsoft.com/office/drawing/2014/main" id="{DFCF6BBD-45E0-D571-0F7B-17FA17E0D63E}"/>
            </a:ext>
          </a:extLst>
        </xdr:cNvPr>
        <xdr:cNvSpPr/>
      </xdr:nvSpPr>
      <xdr:spPr>
        <a:xfrm>
          <a:off x="160713" y="4821673"/>
          <a:ext cx="1866207" cy="16666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376266</xdr:colOff>
      <xdr:row>5</xdr:row>
      <xdr:rowOff>160015</xdr:rowOff>
    </xdr:from>
    <xdr:to>
      <xdr:col>7</xdr:col>
      <xdr:colOff>409494</xdr:colOff>
      <xdr:row>25</xdr:row>
      <xdr:rowOff>124350</xdr:rowOff>
    </xdr:to>
    <xdr:sp macro="" textlink="">
      <xdr:nvSpPr>
        <xdr:cNvPr id="11" name="Rectangle: Rounded Corners 10">
          <a:extLst>
            <a:ext uri="{FF2B5EF4-FFF2-40B4-BE49-F238E27FC236}">
              <a16:creationId xmlns:a16="http://schemas.microsoft.com/office/drawing/2014/main" id="{B37235DB-CADF-9379-B6B7-E0CC1F060AD0}"/>
            </a:ext>
          </a:extLst>
        </xdr:cNvPr>
        <xdr:cNvSpPr/>
      </xdr:nvSpPr>
      <xdr:spPr>
        <a:xfrm>
          <a:off x="2205066" y="1074415"/>
          <a:ext cx="2471628" cy="362193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368646</xdr:colOff>
      <xdr:row>26</xdr:row>
      <xdr:rowOff>66793</xdr:rowOff>
    </xdr:from>
    <xdr:to>
      <xdr:col>13</xdr:col>
      <xdr:colOff>68094</xdr:colOff>
      <xdr:row>35</xdr:row>
      <xdr:rowOff>87547</xdr:rowOff>
    </xdr:to>
    <xdr:sp macro="" textlink="">
      <xdr:nvSpPr>
        <xdr:cNvPr id="12" name="Rectangle: Rounded Corners 11">
          <a:extLst>
            <a:ext uri="{FF2B5EF4-FFF2-40B4-BE49-F238E27FC236}">
              <a16:creationId xmlns:a16="http://schemas.microsoft.com/office/drawing/2014/main" id="{61D33461-2DDD-7A6D-7923-A5717CA7BD00}"/>
            </a:ext>
          </a:extLst>
        </xdr:cNvPr>
        <xdr:cNvSpPr/>
      </xdr:nvSpPr>
      <xdr:spPr>
        <a:xfrm>
          <a:off x="2197446" y="4821673"/>
          <a:ext cx="5795448" cy="16666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223735</xdr:colOff>
      <xdr:row>26</xdr:row>
      <xdr:rowOff>57068</xdr:rowOff>
    </xdr:from>
    <xdr:to>
      <xdr:col>19</xdr:col>
      <xdr:colOff>209748</xdr:colOff>
      <xdr:row>35</xdr:row>
      <xdr:rowOff>77822</xdr:rowOff>
    </xdr:to>
    <xdr:sp macro="" textlink="">
      <xdr:nvSpPr>
        <xdr:cNvPr id="13" name="Rectangle: Rounded Corners 12">
          <a:extLst>
            <a:ext uri="{FF2B5EF4-FFF2-40B4-BE49-F238E27FC236}">
              <a16:creationId xmlns:a16="http://schemas.microsoft.com/office/drawing/2014/main" id="{79655175-2A30-565F-7300-95A53FD08186}"/>
            </a:ext>
          </a:extLst>
        </xdr:cNvPr>
        <xdr:cNvSpPr/>
      </xdr:nvSpPr>
      <xdr:spPr>
        <a:xfrm>
          <a:off x="8148535" y="4811948"/>
          <a:ext cx="3643613" cy="16666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513398</xdr:colOff>
      <xdr:row>5</xdr:row>
      <xdr:rowOff>172801</xdr:rowOff>
    </xdr:from>
    <xdr:to>
      <xdr:col>19</xdr:col>
      <xdr:colOff>175154</xdr:colOff>
      <xdr:row>15</xdr:row>
      <xdr:rowOff>10674</xdr:rowOff>
    </xdr:to>
    <xdr:sp macro="" textlink="">
      <xdr:nvSpPr>
        <xdr:cNvPr id="14" name="Rectangle: Rounded Corners 13">
          <a:extLst>
            <a:ext uri="{FF2B5EF4-FFF2-40B4-BE49-F238E27FC236}">
              <a16:creationId xmlns:a16="http://schemas.microsoft.com/office/drawing/2014/main" id="{85C3E854-4547-A38F-DF5A-122B66BD35FC}"/>
            </a:ext>
          </a:extLst>
        </xdr:cNvPr>
        <xdr:cNvSpPr/>
      </xdr:nvSpPr>
      <xdr:spPr>
        <a:xfrm>
          <a:off x="9047798" y="1087201"/>
          <a:ext cx="2709756" cy="16666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490538</xdr:colOff>
      <xdr:row>15</xdr:row>
      <xdr:rowOff>136503</xdr:rowOff>
    </xdr:from>
    <xdr:to>
      <xdr:col>19</xdr:col>
      <xdr:colOff>152294</xdr:colOff>
      <xdr:row>24</xdr:row>
      <xdr:rowOff>157256</xdr:rowOff>
    </xdr:to>
    <xdr:sp macro="" textlink="">
      <xdr:nvSpPr>
        <xdr:cNvPr id="15" name="Rectangle: Rounded Corners 14">
          <a:extLst>
            <a:ext uri="{FF2B5EF4-FFF2-40B4-BE49-F238E27FC236}">
              <a16:creationId xmlns:a16="http://schemas.microsoft.com/office/drawing/2014/main" id="{B666E883-C1C0-5560-C418-B3972372F5BA}"/>
            </a:ext>
          </a:extLst>
        </xdr:cNvPr>
        <xdr:cNvSpPr/>
      </xdr:nvSpPr>
      <xdr:spPr>
        <a:xfrm>
          <a:off x="9024938" y="2879703"/>
          <a:ext cx="2709756" cy="16666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602562</xdr:colOff>
      <xdr:row>6</xdr:row>
      <xdr:rowOff>37595</xdr:rowOff>
    </xdr:from>
    <xdr:to>
      <xdr:col>14</xdr:col>
      <xdr:colOff>353437</xdr:colOff>
      <xdr:row>14</xdr:row>
      <xdr:rowOff>173147</xdr:rowOff>
    </xdr:to>
    <xdr:sp macro="" textlink="">
      <xdr:nvSpPr>
        <xdr:cNvPr id="16" name="Rectangle: Rounded Corners 15">
          <a:extLst>
            <a:ext uri="{FF2B5EF4-FFF2-40B4-BE49-F238E27FC236}">
              <a16:creationId xmlns:a16="http://schemas.microsoft.com/office/drawing/2014/main" id="{B096F2A3-D0C6-AC0D-08E5-7709B19BE710}"/>
            </a:ext>
          </a:extLst>
        </xdr:cNvPr>
        <xdr:cNvSpPr/>
      </xdr:nvSpPr>
      <xdr:spPr>
        <a:xfrm>
          <a:off x="4869762" y="1134875"/>
          <a:ext cx="4018075" cy="159859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602561</xdr:colOff>
      <xdr:row>16</xdr:row>
      <xdr:rowOff>18171</xdr:rowOff>
    </xdr:from>
    <xdr:to>
      <xdr:col>14</xdr:col>
      <xdr:colOff>353436</xdr:colOff>
      <xdr:row>24</xdr:row>
      <xdr:rowOff>153723</xdr:rowOff>
    </xdr:to>
    <xdr:sp macro="" textlink="">
      <xdr:nvSpPr>
        <xdr:cNvPr id="17" name="Rectangle: Rounded Corners 16">
          <a:extLst>
            <a:ext uri="{FF2B5EF4-FFF2-40B4-BE49-F238E27FC236}">
              <a16:creationId xmlns:a16="http://schemas.microsoft.com/office/drawing/2014/main" id="{6975A937-42D4-21AB-A9A5-A5AB6EA779C3}"/>
            </a:ext>
          </a:extLst>
        </xdr:cNvPr>
        <xdr:cNvSpPr/>
      </xdr:nvSpPr>
      <xdr:spPr>
        <a:xfrm>
          <a:off x="4869761" y="2944251"/>
          <a:ext cx="4018075" cy="159859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335280</xdr:colOff>
      <xdr:row>1</xdr:row>
      <xdr:rowOff>160020</xdr:rowOff>
    </xdr:from>
    <xdr:to>
      <xdr:col>1</xdr:col>
      <xdr:colOff>396240</xdr:colOff>
      <xdr:row>4</xdr:row>
      <xdr:rowOff>114300</xdr:rowOff>
    </xdr:to>
    <xdr:pic>
      <xdr:nvPicPr>
        <xdr:cNvPr id="19" name="Graphic 18" descr="Bar chart with solid fill">
          <a:extLst>
            <a:ext uri="{FF2B5EF4-FFF2-40B4-BE49-F238E27FC236}">
              <a16:creationId xmlns:a16="http://schemas.microsoft.com/office/drawing/2014/main" id="{C46BE9CA-5546-8EEF-6FE4-126DEC58C10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35280" y="342900"/>
          <a:ext cx="670560" cy="502920"/>
        </a:xfrm>
        <a:prstGeom prst="rect">
          <a:avLst/>
        </a:prstGeom>
      </xdr:spPr>
    </xdr:pic>
    <xdr:clientData/>
  </xdr:twoCellAnchor>
  <xdr:twoCellAnchor>
    <xdr:from>
      <xdr:col>1</xdr:col>
      <xdr:colOff>541020</xdr:colOff>
      <xdr:row>3</xdr:row>
      <xdr:rowOff>60960</xdr:rowOff>
    </xdr:from>
    <xdr:to>
      <xdr:col>4</xdr:col>
      <xdr:colOff>525780</xdr:colOff>
      <xdr:row>4</xdr:row>
      <xdr:rowOff>68580</xdr:rowOff>
    </xdr:to>
    <xdr:sp macro="" textlink="">
      <xdr:nvSpPr>
        <xdr:cNvPr id="20" name="Rectangle 19">
          <a:extLst>
            <a:ext uri="{FF2B5EF4-FFF2-40B4-BE49-F238E27FC236}">
              <a16:creationId xmlns:a16="http://schemas.microsoft.com/office/drawing/2014/main" id="{E530AD1D-3246-F1D7-6DD4-5B39EC9121CC}"/>
            </a:ext>
          </a:extLst>
        </xdr:cNvPr>
        <xdr:cNvSpPr/>
      </xdr:nvSpPr>
      <xdr:spPr>
        <a:xfrm>
          <a:off x="1150620" y="609600"/>
          <a:ext cx="1813560" cy="190500"/>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BICYCLE SHOP</a:t>
          </a:r>
        </a:p>
      </xdr:txBody>
    </xdr:sp>
    <xdr:clientData/>
  </xdr:twoCellAnchor>
  <xdr:twoCellAnchor>
    <xdr:from>
      <xdr:col>6</xdr:col>
      <xdr:colOff>251218</xdr:colOff>
      <xdr:row>1</xdr:row>
      <xdr:rowOff>119159</xdr:rowOff>
    </xdr:from>
    <xdr:to>
      <xdr:col>8</xdr:col>
      <xdr:colOff>365760</xdr:colOff>
      <xdr:row>2</xdr:row>
      <xdr:rowOff>129541</xdr:rowOff>
    </xdr:to>
    <xdr:sp macro="" textlink="">
      <xdr:nvSpPr>
        <xdr:cNvPr id="21" name="Rectangle 20">
          <a:extLst>
            <a:ext uri="{FF2B5EF4-FFF2-40B4-BE49-F238E27FC236}">
              <a16:creationId xmlns:a16="http://schemas.microsoft.com/office/drawing/2014/main" id="{A2194222-555C-4781-ABBF-FF637A6E07B1}"/>
            </a:ext>
          </a:extLst>
        </xdr:cNvPr>
        <xdr:cNvSpPr/>
      </xdr:nvSpPr>
      <xdr:spPr>
        <a:xfrm>
          <a:off x="3908818" y="302039"/>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TOTAL</a:t>
          </a:r>
          <a:r>
            <a:rPr lang="en-IN" sz="1200" b="1"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rPr>
            <a:t> SALES</a:t>
          </a:r>
          <a:endPar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editAs="oneCell">
    <xdr:from>
      <xdr:col>8</xdr:col>
      <xdr:colOff>251460</xdr:colOff>
      <xdr:row>1</xdr:row>
      <xdr:rowOff>53340</xdr:rowOff>
    </xdr:from>
    <xdr:to>
      <xdr:col>8</xdr:col>
      <xdr:colOff>563880</xdr:colOff>
      <xdr:row>3</xdr:row>
      <xdr:rowOff>0</xdr:rowOff>
    </xdr:to>
    <xdr:pic>
      <xdr:nvPicPr>
        <xdr:cNvPr id="23" name="Graphic 22" descr="Money with solid fill">
          <a:extLst>
            <a:ext uri="{FF2B5EF4-FFF2-40B4-BE49-F238E27FC236}">
              <a16:creationId xmlns:a16="http://schemas.microsoft.com/office/drawing/2014/main" id="{75672661-35D4-CCAA-36C1-BA4D2961FC8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128260" y="236220"/>
          <a:ext cx="312420" cy="312420"/>
        </a:xfrm>
        <a:prstGeom prst="rect">
          <a:avLst/>
        </a:prstGeom>
      </xdr:spPr>
    </xdr:pic>
    <xdr:clientData/>
  </xdr:twoCellAnchor>
  <xdr:twoCellAnchor>
    <xdr:from>
      <xdr:col>6</xdr:col>
      <xdr:colOff>335038</xdr:colOff>
      <xdr:row>3</xdr:row>
      <xdr:rowOff>27719</xdr:rowOff>
    </xdr:from>
    <xdr:to>
      <xdr:col>8</xdr:col>
      <xdr:colOff>449580</xdr:colOff>
      <xdr:row>4</xdr:row>
      <xdr:rowOff>38101</xdr:rowOff>
    </xdr:to>
    <xdr:sp macro="" textlink="'Pivot Table'!A2">
      <xdr:nvSpPr>
        <xdr:cNvPr id="25" name="Rectangle 24">
          <a:extLst>
            <a:ext uri="{FF2B5EF4-FFF2-40B4-BE49-F238E27FC236}">
              <a16:creationId xmlns:a16="http://schemas.microsoft.com/office/drawing/2014/main" id="{C3E9DEC3-B8B8-4139-9EAB-EF75B610B653}"/>
            </a:ext>
          </a:extLst>
        </xdr:cNvPr>
        <xdr:cNvSpPr/>
      </xdr:nvSpPr>
      <xdr:spPr>
        <a:xfrm>
          <a:off x="3992638" y="576359"/>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1BD4E2F-2384-47E5-8B42-E7F889579AF4}" type="TxLink">
            <a:rPr lang="en-US" sz="1100" b="0" i="0" u="none" strike="noStrike">
              <a:solidFill>
                <a:srgbClr val="000000"/>
              </a:solidFill>
              <a:latin typeface="Calibri"/>
              <a:ea typeface="Calibri"/>
              <a:cs typeface="Calibri"/>
            </a:rPr>
            <a:t>₹ 2,64,15,255.51</a:t>
          </a:fld>
          <a:endParaRPr lang="en-US"/>
        </a:p>
      </xdr:txBody>
    </xdr:sp>
    <xdr:clientData/>
  </xdr:twoCellAnchor>
  <xdr:twoCellAnchor>
    <xdr:from>
      <xdr:col>10</xdr:col>
      <xdr:colOff>22745</xdr:colOff>
      <xdr:row>1</xdr:row>
      <xdr:rowOff>111538</xdr:rowOff>
    </xdr:from>
    <xdr:to>
      <xdr:col>12</xdr:col>
      <xdr:colOff>137287</xdr:colOff>
      <xdr:row>2</xdr:row>
      <xdr:rowOff>121920</xdr:rowOff>
    </xdr:to>
    <xdr:sp macro="" textlink="">
      <xdr:nvSpPr>
        <xdr:cNvPr id="32" name="Rectangle 31">
          <a:extLst>
            <a:ext uri="{FF2B5EF4-FFF2-40B4-BE49-F238E27FC236}">
              <a16:creationId xmlns:a16="http://schemas.microsoft.com/office/drawing/2014/main" id="{08CA46B1-1A8F-4C16-B171-BA62C4A91DDC}"/>
            </a:ext>
          </a:extLst>
        </xdr:cNvPr>
        <xdr:cNvSpPr/>
      </xdr:nvSpPr>
      <xdr:spPr>
        <a:xfrm>
          <a:off x="6118745" y="294418"/>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PROFIT($)</a:t>
          </a:r>
        </a:p>
      </xdr:txBody>
    </xdr:sp>
    <xdr:clientData/>
  </xdr:twoCellAnchor>
  <xdr:twoCellAnchor>
    <xdr:from>
      <xdr:col>9</xdr:col>
      <xdr:colOff>579005</xdr:colOff>
      <xdr:row>3</xdr:row>
      <xdr:rowOff>4858</xdr:rowOff>
    </xdr:from>
    <xdr:to>
      <xdr:col>12</xdr:col>
      <xdr:colOff>83947</xdr:colOff>
      <xdr:row>4</xdr:row>
      <xdr:rowOff>15240</xdr:rowOff>
    </xdr:to>
    <xdr:sp macro="" textlink="'Pivot Table'!B2">
      <xdr:nvSpPr>
        <xdr:cNvPr id="33" name="Rectangle 32">
          <a:extLst>
            <a:ext uri="{FF2B5EF4-FFF2-40B4-BE49-F238E27FC236}">
              <a16:creationId xmlns:a16="http://schemas.microsoft.com/office/drawing/2014/main" id="{99B50EE7-7C10-4D89-B6C2-185B863D117D}"/>
            </a:ext>
          </a:extLst>
        </xdr:cNvPr>
        <xdr:cNvSpPr/>
      </xdr:nvSpPr>
      <xdr:spPr>
        <a:xfrm>
          <a:off x="6065405" y="553498"/>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279BDE1-1597-40C6-A696-15FBD7430094}" type="TxLink">
            <a:rPr lang="en-US" sz="1100" b="0" i="0" u="none" strike="noStrike">
              <a:solidFill>
                <a:srgbClr val="000000"/>
              </a:solidFill>
              <a:latin typeface="Calibri"/>
              <a:ea typeface="Calibri"/>
              <a:cs typeface="Calibri"/>
            </a:rPr>
            <a:t>₹ 38,78,464.51</a:t>
          </a:fld>
          <a:endParaRPr lang="en-US"/>
        </a:p>
      </xdr:txBody>
    </xdr:sp>
    <xdr:clientData/>
  </xdr:twoCellAnchor>
  <xdr:twoCellAnchor editAs="oneCell">
    <xdr:from>
      <xdr:col>11</xdr:col>
      <xdr:colOff>411480</xdr:colOff>
      <xdr:row>1</xdr:row>
      <xdr:rowOff>76200</xdr:rowOff>
    </xdr:from>
    <xdr:to>
      <xdr:col>12</xdr:col>
      <xdr:colOff>114300</xdr:colOff>
      <xdr:row>3</xdr:row>
      <xdr:rowOff>22860</xdr:rowOff>
    </xdr:to>
    <xdr:pic>
      <xdr:nvPicPr>
        <xdr:cNvPr id="35" name="Graphic 34" descr="Bank with solid fill">
          <a:extLst>
            <a:ext uri="{FF2B5EF4-FFF2-40B4-BE49-F238E27FC236}">
              <a16:creationId xmlns:a16="http://schemas.microsoft.com/office/drawing/2014/main" id="{9106B435-E7C4-7068-34DA-DF69278A2F4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117080" y="259080"/>
          <a:ext cx="312420" cy="312420"/>
        </a:xfrm>
        <a:prstGeom prst="rect">
          <a:avLst/>
        </a:prstGeom>
      </xdr:spPr>
    </xdr:pic>
    <xdr:clientData/>
  </xdr:twoCellAnchor>
  <xdr:twoCellAnchor>
    <xdr:from>
      <xdr:col>13</xdr:col>
      <xdr:colOff>480072</xdr:colOff>
      <xdr:row>2</xdr:row>
      <xdr:rowOff>147684</xdr:rowOff>
    </xdr:from>
    <xdr:to>
      <xdr:col>15</xdr:col>
      <xdr:colOff>76200</xdr:colOff>
      <xdr:row>3</xdr:row>
      <xdr:rowOff>175260</xdr:rowOff>
    </xdr:to>
    <xdr:sp macro="" textlink="'Pivot Table'!D2">
      <xdr:nvSpPr>
        <xdr:cNvPr id="36" name="Rectangle 35">
          <a:extLst>
            <a:ext uri="{FF2B5EF4-FFF2-40B4-BE49-F238E27FC236}">
              <a16:creationId xmlns:a16="http://schemas.microsoft.com/office/drawing/2014/main" id="{55B9864D-E996-493F-9808-3F6AC8BA070F}"/>
            </a:ext>
          </a:extLst>
        </xdr:cNvPr>
        <xdr:cNvSpPr/>
      </xdr:nvSpPr>
      <xdr:spPr>
        <a:xfrm>
          <a:off x="8404872" y="513444"/>
          <a:ext cx="815328" cy="210456"/>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2CC6C4C-6CF7-442C-BBE4-ACEE04BC5B46}" type="TxLink">
            <a:rPr lang="en-US" sz="1100" b="0" i="0" u="none" strike="noStrike">
              <a:solidFill>
                <a:srgbClr val="000000"/>
              </a:solidFill>
              <a:latin typeface="Calibri"/>
              <a:ea typeface="Calibri"/>
              <a:cs typeface="Calibri"/>
            </a:rPr>
            <a:t>14.68%</a:t>
          </a:fld>
          <a:endParaRPr lang="en-US"/>
        </a:p>
      </xdr:txBody>
    </xdr:sp>
    <xdr:clientData/>
  </xdr:twoCellAnchor>
  <xdr:twoCellAnchor>
    <xdr:from>
      <xdr:col>13</xdr:col>
      <xdr:colOff>251472</xdr:colOff>
      <xdr:row>1</xdr:row>
      <xdr:rowOff>86724</xdr:rowOff>
    </xdr:from>
    <xdr:to>
      <xdr:col>15</xdr:col>
      <xdr:colOff>366014</xdr:colOff>
      <xdr:row>2</xdr:row>
      <xdr:rowOff>97106</xdr:rowOff>
    </xdr:to>
    <xdr:sp macro="" textlink="">
      <xdr:nvSpPr>
        <xdr:cNvPr id="37" name="Rectangle 36">
          <a:extLst>
            <a:ext uri="{FF2B5EF4-FFF2-40B4-BE49-F238E27FC236}">
              <a16:creationId xmlns:a16="http://schemas.microsoft.com/office/drawing/2014/main" id="{AAC61326-36C2-4233-A5E1-4B99FA60579E}"/>
            </a:ext>
          </a:extLst>
        </xdr:cNvPr>
        <xdr:cNvSpPr/>
      </xdr:nvSpPr>
      <xdr:spPr>
        <a:xfrm>
          <a:off x="8176272" y="269604"/>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PROFIT(%)</a:t>
          </a:r>
        </a:p>
      </xdr:txBody>
    </xdr:sp>
    <xdr:clientData/>
  </xdr:twoCellAnchor>
  <xdr:twoCellAnchor editAs="oneCell">
    <xdr:from>
      <xdr:col>15</xdr:col>
      <xdr:colOff>38100</xdr:colOff>
      <xdr:row>1</xdr:row>
      <xdr:rowOff>53340</xdr:rowOff>
    </xdr:from>
    <xdr:to>
      <xdr:col>15</xdr:col>
      <xdr:colOff>381000</xdr:colOff>
      <xdr:row>3</xdr:row>
      <xdr:rowOff>30480</xdr:rowOff>
    </xdr:to>
    <xdr:pic>
      <xdr:nvPicPr>
        <xdr:cNvPr id="39" name="Graphic 38" descr="Coins with solid fill">
          <a:extLst>
            <a:ext uri="{FF2B5EF4-FFF2-40B4-BE49-F238E27FC236}">
              <a16:creationId xmlns:a16="http://schemas.microsoft.com/office/drawing/2014/main" id="{AA542454-AA9E-4A12-1490-90ED06DC88B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182100" y="236220"/>
          <a:ext cx="342900" cy="342900"/>
        </a:xfrm>
        <a:prstGeom prst="rect">
          <a:avLst/>
        </a:prstGeom>
      </xdr:spPr>
    </xdr:pic>
    <xdr:clientData/>
  </xdr:twoCellAnchor>
  <xdr:twoCellAnchor>
    <xdr:from>
      <xdr:col>16</xdr:col>
      <xdr:colOff>475821</xdr:colOff>
      <xdr:row>1</xdr:row>
      <xdr:rowOff>94345</xdr:rowOff>
    </xdr:from>
    <xdr:to>
      <xdr:col>18</xdr:col>
      <xdr:colOff>590363</xdr:colOff>
      <xdr:row>2</xdr:row>
      <xdr:rowOff>104727</xdr:rowOff>
    </xdr:to>
    <xdr:sp macro="" textlink="">
      <xdr:nvSpPr>
        <xdr:cNvPr id="40" name="Rectangle 39">
          <a:extLst>
            <a:ext uri="{FF2B5EF4-FFF2-40B4-BE49-F238E27FC236}">
              <a16:creationId xmlns:a16="http://schemas.microsoft.com/office/drawing/2014/main" id="{39C17066-F3F5-423D-9768-461C2E75EE2F}"/>
            </a:ext>
          </a:extLst>
        </xdr:cNvPr>
        <xdr:cNvSpPr/>
      </xdr:nvSpPr>
      <xdr:spPr>
        <a:xfrm>
          <a:off x="10229421" y="277225"/>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UNItS SOLD</a:t>
          </a:r>
        </a:p>
      </xdr:txBody>
    </xdr:sp>
    <xdr:clientData/>
  </xdr:twoCellAnchor>
  <xdr:twoCellAnchor>
    <xdr:from>
      <xdr:col>16</xdr:col>
      <xdr:colOff>468201</xdr:colOff>
      <xdr:row>2</xdr:row>
      <xdr:rowOff>147685</xdr:rowOff>
    </xdr:from>
    <xdr:to>
      <xdr:col>18</xdr:col>
      <xdr:colOff>582743</xdr:colOff>
      <xdr:row>3</xdr:row>
      <xdr:rowOff>158067</xdr:rowOff>
    </xdr:to>
    <xdr:sp macro="" textlink="'Pivot Table'!C2">
      <xdr:nvSpPr>
        <xdr:cNvPr id="41" name="Rectangle 40">
          <a:extLst>
            <a:ext uri="{FF2B5EF4-FFF2-40B4-BE49-F238E27FC236}">
              <a16:creationId xmlns:a16="http://schemas.microsoft.com/office/drawing/2014/main" id="{678EE586-7B7E-4E27-AAA4-CEAED9C76E79}"/>
            </a:ext>
          </a:extLst>
        </xdr:cNvPr>
        <xdr:cNvSpPr/>
      </xdr:nvSpPr>
      <xdr:spPr>
        <a:xfrm>
          <a:off x="10221801" y="513445"/>
          <a:ext cx="1333742" cy="193262"/>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12387C9-A049-4096-8545-21ED68BA439B}" type="TxLink">
            <a:rPr lang="en-US" sz="1100" b="0" i="0" u="none" strike="noStrike">
              <a:solidFill>
                <a:srgbClr val="000000"/>
              </a:solidFill>
              <a:latin typeface="Calibri"/>
              <a:ea typeface="Calibri"/>
              <a:cs typeface="Calibri"/>
            </a:rPr>
            <a:t>₹ 2,64,674.00</a:t>
          </a:fld>
          <a:endParaRPr lang="en-US"/>
        </a:p>
      </xdr:txBody>
    </xdr:sp>
    <xdr:clientData/>
  </xdr:twoCellAnchor>
  <xdr:twoCellAnchor editAs="oneCell">
    <xdr:from>
      <xdr:col>18</xdr:col>
      <xdr:colOff>320040</xdr:colOff>
      <xdr:row>1</xdr:row>
      <xdr:rowOff>60960</xdr:rowOff>
    </xdr:from>
    <xdr:to>
      <xdr:col>19</xdr:col>
      <xdr:colOff>38100</xdr:colOff>
      <xdr:row>3</xdr:row>
      <xdr:rowOff>22860</xdr:rowOff>
    </xdr:to>
    <xdr:pic>
      <xdr:nvPicPr>
        <xdr:cNvPr id="43" name="Graphic 42" descr="Presentation with bar chart with solid fill">
          <a:extLst>
            <a:ext uri="{FF2B5EF4-FFF2-40B4-BE49-F238E27FC236}">
              <a16:creationId xmlns:a16="http://schemas.microsoft.com/office/drawing/2014/main" id="{489455AD-AA7C-CC59-7F68-3F0DC903A1C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292840" y="243840"/>
          <a:ext cx="327660" cy="327660"/>
        </a:xfrm>
        <a:prstGeom prst="rect">
          <a:avLst/>
        </a:prstGeom>
      </xdr:spPr>
    </xdr:pic>
    <xdr:clientData/>
  </xdr:twoCellAnchor>
  <xdr:twoCellAnchor>
    <xdr:from>
      <xdr:col>15</xdr:col>
      <xdr:colOff>53340</xdr:colOff>
      <xdr:row>6</xdr:row>
      <xdr:rowOff>175261</xdr:rowOff>
    </xdr:from>
    <xdr:to>
      <xdr:col>18</xdr:col>
      <xdr:colOff>213360</xdr:colOff>
      <xdr:row>9</xdr:row>
      <xdr:rowOff>7621</xdr:rowOff>
    </xdr:to>
    <xdr:sp macro="" textlink="">
      <xdr:nvSpPr>
        <xdr:cNvPr id="44" name="Rectangle 43">
          <a:extLst>
            <a:ext uri="{FF2B5EF4-FFF2-40B4-BE49-F238E27FC236}">
              <a16:creationId xmlns:a16="http://schemas.microsoft.com/office/drawing/2014/main" id="{12E545CB-1BB4-4FC9-9246-34C3D81665E8}"/>
            </a:ext>
          </a:extLst>
        </xdr:cNvPr>
        <xdr:cNvSpPr/>
      </xdr:nvSpPr>
      <xdr:spPr>
        <a:xfrm>
          <a:off x="9197340" y="1272541"/>
          <a:ext cx="1988820" cy="381000"/>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rPr>
            <a:t>TOP</a:t>
          </a:r>
          <a:r>
            <a:rPr lang="en-IN" sz="1200" b="1" baseline="0">
              <a:solidFill>
                <a:schemeClr val="tx1"/>
              </a:solidFill>
              <a:latin typeface="Cascadia Code" panose="020B0609020000020004" pitchFamily="49" charset="0"/>
              <a:ea typeface="Cascadia Code" panose="020B0609020000020004" pitchFamily="49" charset="0"/>
              <a:cs typeface="Cascadia Code" panose="020B0609020000020004" pitchFamily="49" charset="0"/>
            </a:rPr>
            <a:t> SELLING PRODUCT</a:t>
          </a:r>
          <a:endParaRPr lang="en-IN" sz="1200" b="1">
            <a:solidFill>
              <a:schemeClr val="tx1"/>
            </a:solidFill>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editAs="oneCell">
    <xdr:from>
      <xdr:col>18</xdr:col>
      <xdr:colOff>76200</xdr:colOff>
      <xdr:row>6</xdr:row>
      <xdr:rowOff>144780</xdr:rowOff>
    </xdr:from>
    <xdr:to>
      <xdr:col>18</xdr:col>
      <xdr:colOff>525780</xdr:colOff>
      <xdr:row>9</xdr:row>
      <xdr:rowOff>45720</xdr:rowOff>
    </xdr:to>
    <xdr:pic>
      <xdr:nvPicPr>
        <xdr:cNvPr id="46" name="Graphic 45" descr="Ribbon with solid fill">
          <a:extLst>
            <a:ext uri="{FF2B5EF4-FFF2-40B4-BE49-F238E27FC236}">
              <a16:creationId xmlns:a16="http://schemas.microsoft.com/office/drawing/2014/main" id="{66FB91B8-9384-A9C7-1B2D-7478F23897F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049000" y="1242060"/>
          <a:ext cx="449580" cy="449580"/>
        </a:xfrm>
        <a:prstGeom prst="rect">
          <a:avLst/>
        </a:prstGeom>
      </xdr:spPr>
    </xdr:pic>
    <xdr:clientData/>
  </xdr:twoCellAnchor>
  <xdr:twoCellAnchor>
    <xdr:from>
      <xdr:col>15</xdr:col>
      <xdr:colOff>289560</xdr:colOff>
      <xdr:row>11</xdr:row>
      <xdr:rowOff>43260</xdr:rowOff>
    </xdr:from>
    <xdr:to>
      <xdr:col>18</xdr:col>
      <xdr:colOff>121920</xdr:colOff>
      <xdr:row>13</xdr:row>
      <xdr:rowOff>38100</xdr:rowOff>
    </xdr:to>
    <xdr:sp macro="" textlink="'Pivot Table'!I4">
      <xdr:nvSpPr>
        <xdr:cNvPr id="48" name="Rectangle 47">
          <a:extLst>
            <a:ext uri="{FF2B5EF4-FFF2-40B4-BE49-F238E27FC236}">
              <a16:creationId xmlns:a16="http://schemas.microsoft.com/office/drawing/2014/main" id="{9880DBF6-3F92-4F25-8DD9-204A858FDA99}"/>
            </a:ext>
          </a:extLst>
        </xdr:cNvPr>
        <xdr:cNvSpPr/>
      </xdr:nvSpPr>
      <xdr:spPr>
        <a:xfrm>
          <a:off x="9433560" y="2054940"/>
          <a:ext cx="1661160" cy="360600"/>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83B8CA3-71E4-46EB-A04F-A5012D946404}" type="TxLink">
            <a:rPr lang="en-US" sz="1400" b="1" i="0" u="none" strike="noStrike">
              <a:solidFill>
                <a:srgbClr val="000000"/>
              </a:solidFill>
              <a:latin typeface="Calibri"/>
              <a:ea typeface="Calibri"/>
              <a:cs typeface="Calibri"/>
            </a:rPr>
            <a:t>₹ 61,97,300</a:t>
          </a:fld>
          <a:endParaRPr lang="en-US" sz="1400" b="1"/>
        </a:p>
      </xdr:txBody>
    </xdr:sp>
    <xdr:clientData/>
  </xdr:twoCellAnchor>
  <xdr:twoCellAnchor>
    <xdr:from>
      <xdr:col>15</xdr:col>
      <xdr:colOff>246698</xdr:colOff>
      <xdr:row>9</xdr:row>
      <xdr:rowOff>73740</xdr:rowOff>
    </xdr:from>
    <xdr:to>
      <xdr:col>17</xdr:col>
      <xdr:colOff>361240</xdr:colOff>
      <xdr:row>11</xdr:row>
      <xdr:rowOff>106679</xdr:rowOff>
    </xdr:to>
    <xdr:sp macro="" textlink="'Pivot Table'!I2">
      <xdr:nvSpPr>
        <xdr:cNvPr id="49" name="Rectangle 48">
          <a:extLst>
            <a:ext uri="{FF2B5EF4-FFF2-40B4-BE49-F238E27FC236}">
              <a16:creationId xmlns:a16="http://schemas.microsoft.com/office/drawing/2014/main" id="{C088E5FD-76D0-45D3-8874-F2BB0D06C8DE}"/>
            </a:ext>
          </a:extLst>
        </xdr:cNvPr>
        <xdr:cNvSpPr/>
      </xdr:nvSpPr>
      <xdr:spPr>
        <a:xfrm>
          <a:off x="9390698" y="1719660"/>
          <a:ext cx="1333742" cy="398699"/>
        </a:xfrm>
        <a:prstGeom prst="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B695153-E103-4A1A-B1C1-998D8683373B}" type="TxLink">
            <a:rPr lang="en-US" sz="1400" b="1" i="0" u="none" strike="noStrike">
              <a:solidFill>
                <a:srgbClr val="000000"/>
              </a:solidFill>
              <a:latin typeface="Calibri"/>
              <a:ea typeface="Calibri"/>
              <a:cs typeface="Calibri"/>
            </a:rPr>
            <a:t>PROD_ID_003</a:t>
          </a:fld>
          <a:endParaRPr lang="en-US" sz="1400" b="1"/>
        </a:p>
      </xdr:txBody>
    </xdr:sp>
    <xdr:clientData/>
  </xdr:twoCellAnchor>
  <xdr:twoCellAnchor>
    <xdr:from>
      <xdr:col>7</xdr:col>
      <xdr:colOff>601980</xdr:colOff>
      <xdr:row>6</xdr:row>
      <xdr:rowOff>30480</xdr:rowOff>
    </xdr:from>
    <xdr:to>
      <xdr:col>14</xdr:col>
      <xdr:colOff>365760</xdr:colOff>
      <xdr:row>14</xdr:row>
      <xdr:rowOff>152400</xdr:rowOff>
    </xdr:to>
    <xdr:graphicFrame macro="">
      <xdr:nvGraphicFramePr>
        <xdr:cNvPr id="50" name="Chart 49">
          <a:extLst>
            <a:ext uri="{FF2B5EF4-FFF2-40B4-BE49-F238E27FC236}">
              <a16:creationId xmlns:a16="http://schemas.microsoft.com/office/drawing/2014/main" id="{3E68915F-83AB-432A-B143-B152D1D01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53340</xdr:colOff>
      <xdr:row>16</xdr:row>
      <xdr:rowOff>45720</xdr:rowOff>
    </xdr:from>
    <xdr:to>
      <xdr:col>14</xdr:col>
      <xdr:colOff>205740</xdr:colOff>
      <xdr:row>24</xdr:row>
      <xdr:rowOff>137160</xdr:rowOff>
    </xdr:to>
    <xdr:graphicFrame macro="">
      <xdr:nvGraphicFramePr>
        <xdr:cNvPr id="51" name="Chart 50">
          <a:extLst>
            <a:ext uri="{FF2B5EF4-FFF2-40B4-BE49-F238E27FC236}">
              <a16:creationId xmlns:a16="http://schemas.microsoft.com/office/drawing/2014/main" id="{1A0EB4EA-74B2-4A1A-846B-6F1055B81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198120</xdr:colOff>
          <xdr:row>17</xdr:row>
          <xdr:rowOff>76200</xdr:rowOff>
        </xdr:from>
        <xdr:to>
          <xdr:col>8</xdr:col>
          <xdr:colOff>579120</xdr:colOff>
          <xdr:row>24</xdr:row>
          <xdr:rowOff>45720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CC75A706-77DA-728B-7773-A0DC3BC55FC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563880</xdr:colOff>
      <xdr:row>15</xdr:row>
      <xdr:rowOff>106680</xdr:rowOff>
    </xdr:from>
    <xdr:to>
      <xdr:col>19</xdr:col>
      <xdr:colOff>38100</xdr:colOff>
      <xdr:row>24</xdr:row>
      <xdr:rowOff>152400</xdr:rowOff>
    </xdr:to>
    <xdr:graphicFrame macro="">
      <xdr:nvGraphicFramePr>
        <xdr:cNvPr id="53" name="Chart 52">
          <a:extLst>
            <a:ext uri="{FF2B5EF4-FFF2-40B4-BE49-F238E27FC236}">
              <a16:creationId xmlns:a16="http://schemas.microsoft.com/office/drawing/2014/main" id="{09415AD6-98A1-4FCA-8443-4B4FA44E7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350521</xdr:colOff>
      <xdr:row>26</xdr:row>
      <xdr:rowOff>38100</xdr:rowOff>
    </xdr:from>
    <xdr:to>
      <xdr:col>19</xdr:col>
      <xdr:colOff>160020</xdr:colOff>
      <xdr:row>35</xdr:row>
      <xdr:rowOff>60960</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2B6F9BBC-E6A2-49C3-9F59-02BFA453B4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275321" y="4792980"/>
              <a:ext cx="3467099" cy="16687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373380</xdr:colOff>
      <xdr:row>26</xdr:row>
      <xdr:rowOff>28693</xdr:rowOff>
    </xdr:from>
    <xdr:to>
      <xdr:col>13</xdr:col>
      <xdr:colOff>0</xdr:colOff>
      <xdr:row>34</xdr:row>
      <xdr:rowOff>106680</xdr:rowOff>
    </xdr:to>
    <xdr:graphicFrame macro="">
      <xdr:nvGraphicFramePr>
        <xdr:cNvPr id="55" name="Chart 54">
          <a:extLst>
            <a:ext uri="{FF2B5EF4-FFF2-40B4-BE49-F238E27FC236}">
              <a16:creationId xmlns:a16="http://schemas.microsoft.com/office/drawing/2014/main" id="{A0ABC95A-E406-4E1A-BC3D-9986DB65A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129540</xdr:colOff>
      <xdr:row>26</xdr:row>
      <xdr:rowOff>104893</xdr:rowOff>
    </xdr:from>
    <xdr:to>
      <xdr:col>3</xdr:col>
      <xdr:colOff>213360</xdr:colOff>
      <xdr:row>36</xdr:row>
      <xdr:rowOff>83820</xdr:rowOff>
    </xdr:to>
    <xdr:graphicFrame macro="">
      <xdr:nvGraphicFramePr>
        <xdr:cNvPr id="56" name="Chart 55">
          <a:extLst>
            <a:ext uri="{FF2B5EF4-FFF2-40B4-BE49-F238E27FC236}">
              <a16:creationId xmlns:a16="http://schemas.microsoft.com/office/drawing/2014/main" id="{6EC68456-3D24-4263-AFF2-C68A2AB281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281940</xdr:colOff>
      <xdr:row>11</xdr:row>
      <xdr:rowOff>0</xdr:rowOff>
    </xdr:from>
    <xdr:to>
      <xdr:col>3</xdr:col>
      <xdr:colOff>22860</xdr:colOff>
      <xdr:row>25</xdr:row>
      <xdr:rowOff>0</xdr:rowOff>
    </xdr:to>
    <mc:AlternateContent xmlns:mc="http://schemas.openxmlformats.org/markup-compatibility/2006">
      <mc:Choice xmlns:a14="http://schemas.microsoft.com/office/drawing/2010/main" Requires="a14">
        <xdr:graphicFrame macro="">
          <xdr:nvGraphicFramePr>
            <xdr:cNvPr id="57" name="Month">
              <a:extLst>
                <a:ext uri="{FF2B5EF4-FFF2-40B4-BE49-F238E27FC236}">
                  <a16:creationId xmlns:a16="http://schemas.microsoft.com/office/drawing/2014/main" id="{D32E435F-8B39-40D9-9984-09DA73BCB46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81940" y="2011680"/>
              <a:ext cx="1569720" cy="2560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6</xdr:row>
      <xdr:rowOff>7620</xdr:rowOff>
    </xdr:from>
    <xdr:to>
      <xdr:col>3</xdr:col>
      <xdr:colOff>83820</xdr:colOff>
      <xdr:row>9</xdr:row>
      <xdr:rowOff>60960</xdr:rowOff>
    </xdr:to>
    <mc:AlternateContent xmlns:mc="http://schemas.openxmlformats.org/markup-compatibility/2006">
      <mc:Choice xmlns:a14="http://schemas.microsoft.com/office/drawing/2010/main" Requires="a14">
        <xdr:graphicFrame macro="">
          <xdr:nvGraphicFramePr>
            <xdr:cNvPr id="58" name="Year">
              <a:extLst>
                <a:ext uri="{FF2B5EF4-FFF2-40B4-BE49-F238E27FC236}">
                  <a16:creationId xmlns:a16="http://schemas.microsoft.com/office/drawing/2014/main" id="{2A69BC4C-982E-4CA7-8873-C0847DDF167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59080" y="1104900"/>
              <a:ext cx="1653540" cy="601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556260</xdr:colOff>
      <xdr:row>7</xdr:row>
      <xdr:rowOff>30480</xdr:rowOff>
    </xdr:from>
    <xdr:to>
      <xdr:col>7</xdr:col>
      <xdr:colOff>243840</xdr:colOff>
      <xdr:row>21</xdr:row>
      <xdr:rowOff>76200</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10D37F69-9242-4DC1-AE4A-938F48E936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385060" y="1310640"/>
              <a:ext cx="2125980" cy="2606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274320</xdr:colOff>
      <xdr:row>21</xdr:row>
      <xdr:rowOff>144775</xdr:rowOff>
    </xdr:from>
    <xdr:to>
      <xdr:col>6</xdr:col>
      <xdr:colOff>548640</xdr:colOff>
      <xdr:row>24</xdr:row>
      <xdr:rowOff>30480</xdr:rowOff>
    </xdr:to>
    <mc:AlternateContent xmlns:mc="http://schemas.openxmlformats.org/markup-compatibility/2006">
      <mc:Choice xmlns:sle15="http://schemas.microsoft.com/office/drawing/2012/slicer" Requires="sle15">
        <xdr:graphicFrame macro="">
          <xdr:nvGraphicFramePr>
            <xdr:cNvPr id="60" name="Year 1">
              <a:extLst>
                <a:ext uri="{FF2B5EF4-FFF2-40B4-BE49-F238E27FC236}">
                  <a16:creationId xmlns:a16="http://schemas.microsoft.com/office/drawing/2014/main" id="{D65EA15C-DEC2-4ACF-BCB4-4DCB1BCCA0F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712720" y="3985255"/>
              <a:ext cx="1493520" cy="43434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hi" refreshedDate="45532.891847800929" createdVersion="8" refreshedVersion="8" minRefreshableVersion="3" recordCount="700" xr:uid="{4A3898C4-0199-4BD2-B966-AE2B50432683}">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274495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57141F-E815-4CE9-BE7A-8341D97782A5}" name="PivotTable13"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AL2:AM8"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180"/>
  </dataFields>
  <formats count="2">
    <format dxfId="234">
      <pivotArea outline="0" fieldPosition="0">
        <references count="1">
          <reference field="4294967294" count="1">
            <x v="0"/>
          </reference>
        </references>
      </pivotArea>
    </format>
    <format dxfId="235">
      <pivotArea outline="0" collapsedLevelsAreSubtotals="1" fieldPosition="0"/>
    </format>
  </formats>
  <chartFormats count="7">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370119-FD92-401E-918A-F8FB815BE275}" name="PivotTable12"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AI2:AJ15"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h="1" x="1"/>
        <item t="default"/>
      </items>
    </pivotField>
    <pivotField showAll="0"/>
    <pivotField showAll="0"/>
    <pivotField showAll="0"/>
  </pivotFields>
  <rowFields count="2">
    <field x="17"/>
    <field x="15"/>
  </rowFields>
  <rowItems count="13">
    <i>
      <x/>
    </i>
    <i r="1">
      <x/>
    </i>
    <i r="1">
      <x v="1"/>
    </i>
    <i r="1">
      <x v="2"/>
    </i>
    <i r="1">
      <x v="3"/>
    </i>
    <i r="1">
      <x v="4"/>
    </i>
    <i r="1">
      <x v="5"/>
    </i>
    <i r="1">
      <x v="6"/>
    </i>
    <i r="1">
      <x v="7"/>
    </i>
    <i r="1">
      <x v="8"/>
    </i>
    <i r="1">
      <x v="9"/>
    </i>
    <i r="1">
      <x v="10"/>
    </i>
    <i r="1">
      <x v="11"/>
    </i>
  </rowItems>
  <colItems count="1">
    <i/>
  </colItems>
  <dataFields count="1">
    <dataField name="Sum of Profit" fld="12" baseField="0" baseItem="0" numFmtId="174"/>
  </dataFields>
  <formats count="1">
    <format dxfId="236">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55139F-E7B5-47B7-A1D6-1B36F94226FD}" name="PivotTable9"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C2:AD7"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3">
    <format dxfId="239">
      <pivotArea collapsedLevelsAreSubtotals="1" fieldPosition="0">
        <references count="1">
          <reference field="0" count="1">
            <x v="0"/>
          </reference>
        </references>
      </pivotArea>
    </format>
    <format dxfId="238">
      <pivotArea collapsedLevelsAreSubtotals="1" fieldPosition="0">
        <references count="1">
          <reference field="0" count="4">
            <x v="1"/>
            <x v="2"/>
            <x v="3"/>
            <x v="4"/>
          </reference>
        </references>
      </pivotArea>
    </format>
    <format dxfId="23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50FCE2-C6E7-4E87-9F7F-8F5860381A57}" name="PivotTable8"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Z2:AA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240">
      <pivotArea outline="0" collapsedLevelsAreSubtotals="1" fieldPosition="0"/>
    </format>
  </format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6A0B41-462A-4C82-9CB4-560E181AF87E}" name="PivotTable5"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P2:Q107"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
  </rowFields>
  <rowItems count="1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rowItems>
  <colItems count="1">
    <i/>
  </colItems>
  <dataFields count="1">
    <dataField name="Sum of Sales" fld="9" baseField="0" baseItem="0" numFmtId="174"/>
  </dataFields>
  <formats count="3">
    <format dxfId="243">
      <pivotArea collapsedLevelsAreSubtotals="1" fieldPosition="0">
        <references count="1">
          <reference field="1" count="1">
            <x v="0"/>
          </reference>
        </references>
      </pivotArea>
    </format>
    <format dxfId="242">
      <pivotArea outline="0" collapsedLevelsAreSubtotals="1" fieldPosition="0"/>
    </format>
    <format dxfId="2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DDD97B-BBA9-4393-AECC-E9C624F03EB3}" name="PivotTable4"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K2:M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244">
      <pivotArea outline="0" collapsedLevelsAreSubtotals="1" fieldPosition="0"/>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15" count="1" selected="0">
            <x v="6"/>
          </reference>
        </references>
      </pivotArea>
    </chartFormat>
    <chartFormat chart="3" format="7">
      <pivotArea type="data" outline="0" fieldPosition="0">
        <references count="2">
          <reference field="4294967294" count="1" selected="0">
            <x v="0"/>
          </reference>
          <reference field="15" count="1" selected="0">
            <x v="0"/>
          </reference>
        </references>
      </pivotArea>
    </chartFormat>
    <chartFormat chart="3" format="8">
      <pivotArea type="data" outline="0" fieldPosition="0">
        <references count="2">
          <reference field="4294967294" count="1" selected="0">
            <x v="0"/>
          </reference>
          <reference field="15" count="1" selected="0">
            <x v="1"/>
          </reference>
        </references>
      </pivotArea>
    </chartFormat>
    <chartFormat chart="3" format="9">
      <pivotArea type="data" outline="0" fieldPosition="0">
        <references count="2">
          <reference field="4294967294" count="1" selected="0">
            <x v="0"/>
          </reference>
          <reference field="15" count="1" selected="0">
            <x v="2"/>
          </reference>
        </references>
      </pivotArea>
    </chartFormat>
    <chartFormat chart="3" format="10">
      <pivotArea type="data" outline="0" fieldPosition="0">
        <references count="2">
          <reference field="4294967294" count="1" selected="0">
            <x v="0"/>
          </reference>
          <reference field="15" count="1" selected="0">
            <x v="3"/>
          </reference>
        </references>
      </pivotArea>
    </chartFormat>
    <chartFormat chart="3" format="11">
      <pivotArea type="data" outline="0" fieldPosition="0">
        <references count="2">
          <reference field="4294967294" count="1" selected="0">
            <x v="0"/>
          </reference>
          <reference field="15" count="1" selected="0">
            <x v="4"/>
          </reference>
        </references>
      </pivotArea>
    </chartFormat>
    <chartFormat chart="3" format="12">
      <pivotArea type="data" outline="0" fieldPosition="0">
        <references count="2">
          <reference field="4294967294" count="1" selected="0">
            <x v="0"/>
          </reference>
          <reference field="15" count="1" selected="0">
            <x v="5"/>
          </reference>
        </references>
      </pivotArea>
    </chartFormat>
    <chartFormat chart="3" format="13">
      <pivotArea type="data" outline="0" fieldPosition="0">
        <references count="2">
          <reference field="4294967294" count="1" selected="0">
            <x v="0"/>
          </reference>
          <reference field="15" count="1" selected="0">
            <x v="7"/>
          </reference>
        </references>
      </pivotArea>
    </chartFormat>
    <chartFormat chart="3" format="14">
      <pivotArea type="data" outline="0" fieldPosition="0">
        <references count="2">
          <reference field="4294967294" count="1" selected="0">
            <x v="0"/>
          </reference>
          <reference field="15" count="1" selected="0">
            <x v="8"/>
          </reference>
        </references>
      </pivotArea>
    </chartFormat>
    <chartFormat chart="3" format="15">
      <pivotArea type="data" outline="0" fieldPosition="0">
        <references count="2">
          <reference field="4294967294" count="1" selected="0">
            <x v="0"/>
          </reference>
          <reference field="15" count="1" selected="0">
            <x v="9"/>
          </reference>
        </references>
      </pivotArea>
    </chartFormat>
    <chartFormat chart="3" format="16">
      <pivotArea type="data" outline="0" fieldPosition="0">
        <references count="2">
          <reference field="4294967294" count="1" selected="0">
            <x v="0"/>
          </reference>
          <reference field="15" count="1" selected="0">
            <x v="10"/>
          </reference>
        </references>
      </pivotArea>
    </chartFormat>
    <chartFormat chart="3" format="17">
      <pivotArea type="data" outline="0" fieldPosition="0">
        <references count="2">
          <reference field="4294967294" count="1" selected="0">
            <x v="0"/>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B3E53D-CF40-44A3-9687-3B01F4B25EC3}" name="PivotTable3"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F1:G7"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74"/>
  </dataFields>
  <formats count="2">
    <format dxfId="246">
      <pivotArea outline="0" collapsedLevelsAreSubtotals="1" fieldPosition="0"/>
    </format>
    <format dxfId="2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7005A9-7244-4008-8022-6A9FD7D0216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1">
    <format dxfId="2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5015F9-6422-4F5C-8427-9DB24F5F8905}" name="PivotTable14" cacheId="3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D1:F14"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74"/>
  </dataFields>
  <formats count="2">
    <format dxfId="231">
      <pivotArea outline="0" collapsedLevelsAreSubtotals="1" fieldPosition="0"/>
    </format>
    <format dxfId="230">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0385F93-4E69-4DB7-B5E9-D91BE4017486}" sourceName="Month">
  <pivotTables>
    <pivotTable tabId="3" name="PivotTable13"/>
    <pivotTable tabId="3" name="PivotTable1"/>
    <pivotTable tabId="3" name="PivotTable12"/>
    <pivotTable tabId="3" name="PivotTable3"/>
    <pivotTable tabId="3" name="PivotTable4"/>
    <pivotTable tabId="3" name="PivotTable5"/>
    <pivotTable tabId="3" name="PivotTable8"/>
    <pivotTable tabId="3" name="PivotTable9"/>
  </pivotTables>
  <data>
    <tabular pivotCacheId="1274495558">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1A20F4A-09AA-4A55-B8E5-427A5B5545C1}" sourceName="Year">
  <pivotTables>
    <pivotTable tabId="3" name="PivotTable13"/>
    <pivotTable tabId="3" name="PivotTable1"/>
    <pivotTable tabId="3" name="PivotTable12"/>
    <pivotTable tabId="3" name="PivotTable3"/>
    <pivotTable tabId="3" name="PivotTable4"/>
    <pivotTable tabId="3" name="PivotTable5"/>
    <pivotTable tabId="3" name="PivotTable8"/>
    <pivotTable tabId="3" name="PivotTable9"/>
  </pivotTables>
  <data>
    <tabular pivotCacheId="1274495558">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142D7AA-D7E7-4E2E-9C58-0573C2F03CD0}"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979E136-E4BB-4E64-A4DA-FC391CB6133F}" cache="Slicer_Month" caption="Month" columnCount="2" style="Dashboard" rowHeight="234950"/>
  <slicer name="Year" xr10:uid="{45B5A4CC-D19B-4F57-A838-0C63461202FE}"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9814F1B-45F7-4AFF-910A-B78C42A59032}" cache="Slicer_Year1" caption="Year" columnCount="2" showCaption="0"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63">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62" dataCellStyle="Comma"/>
    <tableColumn id="6" xr3:uid="{D1FA2F6E-B448-447A-822E-476E75AB0D24}" name="Manufacturing Price" dataDxfId="261" dataCellStyle="Comma"/>
    <tableColumn id="7" xr3:uid="{746807AF-7C02-410B-AA9B-C470D904CB91}" name="Sale Price" dataDxfId="260" dataCellStyle="Comma"/>
    <tableColumn id="8" xr3:uid="{19549595-54CD-44CA-85C9-58EF681308B8}" name="Gross Sales" dataDxfId="259" dataCellStyle="Comma"/>
    <tableColumn id="9" xr3:uid="{104167EA-E422-4774-B956-4B36C140EE94}" name="Discounts"/>
    <tableColumn id="10" xr3:uid="{DCEF5F63-00A0-4BBE-88B5-9FC52CE9FD87}" name="Sales" dataDxfId="258" dataCellStyle="Comma"/>
    <tableColumn id="21" xr3:uid="{49F6513B-8752-4727-A580-49EAA8AD80C5}" name="Sales ('000)" dataDxfId="257" dataCellStyle="Comma"/>
    <tableColumn id="11" xr3:uid="{F597BE21-FABB-4B22-924F-0FB9047BF885}" name="COGS" dataDxfId="256" dataCellStyle="Comma"/>
    <tableColumn id="12" xr3:uid="{D84A41A3-4370-4BF9-BD15-26F6A8F5F68C}" name="Profit" dataDxfId="255" dataCellStyle="Comma"/>
    <tableColumn id="22" xr3:uid="{B5433BD7-98D5-4C89-827A-9EB8FF47A48A}" name="Profit ('000)" dataDxfId="254" dataCellStyle="Comma"/>
    <tableColumn id="13" xr3:uid="{99DFFC76-741A-4785-B95C-D4515358E697}" name="Date" dataDxfId="253"/>
    <tableColumn id="14" xr3:uid="{D2C87CE1-8D3A-4190-9B63-84E5DA80158A}" name="Month" dataDxfId="252"/>
    <tableColumn id="20" xr3:uid="{00040B4C-ACDE-4878-B9D9-F9B6BFCA1252}" name="Quarter" dataDxfId="251"/>
    <tableColumn id="15" xr3:uid="{E905F66B-7952-44D0-8D91-E3991859BDBA}" name="Year"/>
    <tableColumn id="16" xr3:uid="{1B3165FF-A4D1-47E3-9C63-4AC99EF81BFA}" name="Customer_Name" dataDxfId="250"/>
    <tableColumn id="17" xr3:uid="{81851813-2BE4-4FF6-BF0F-14E82153B91A}" name="Product_Name" dataDxfId="249"/>
    <tableColumn id="23" xr3:uid="{BF904181-AD5D-4D36-B316-14EC624E04BF}" name="Country" dataDxfId="2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758218-87AE-40FB-89C2-EDAA2199F009}" name="Table2" displayName="Table2" ref="H2:J14" totalsRowShown="0" headerRowDxfId="226" headerRowBorderDxfId="229">
  <autoFilter ref="H2:J14" xr:uid="{4D758218-87AE-40FB-89C2-EDAA2199F009}">
    <filterColumn colId="1">
      <filters>
        <filter val="yr 2022"/>
      </filters>
    </filterColumn>
  </autoFilter>
  <tableColumns count="3">
    <tableColumn id="1" xr3:uid="{B694FA09-1D90-486E-AD86-949999FFA660}" name="Product_Name" dataDxfId="228"/>
    <tableColumn id="2" xr3:uid="{AF830488-6D92-4B0B-B9AB-688E63597073}" name="Year"/>
    <tableColumn id="3" xr3:uid="{5FF277F5-3B11-41AA-87EA-0ABB507B4938}" name="Sales" dataDxfId="227"/>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abSelected="1" workbookViewId="0">
      <pane ySplit="1" topLeftCell="A675" activePane="bottomLeft" state="frozen"/>
      <selection pane="bottomLeft" activeCell="W4" sqref="W4"/>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88FA1-129D-439D-BC04-EC341ACCC69F}">
  <dimension ref="S1:W9"/>
  <sheetViews>
    <sheetView topLeftCell="A8" zoomScaleNormal="100" workbookViewId="0">
      <selection activeCell="V18" sqref="V18"/>
    </sheetView>
  </sheetViews>
  <sheetFormatPr defaultRowHeight="14.4" x14ac:dyDescent="0.3"/>
  <sheetData>
    <row r="1" spans="19:23" x14ac:dyDescent="0.3">
      <c r="S1">
        <v>58</v>
      </c>
    </row>
    <row r="9" spans="19:23" x14ac:dyDescent="0.3">
      <c r="W9"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7" r:id="rId3" name="Scroll Bar 3">
              <controlPr defaultSize="0" autoPict="0">
                <anchor moveWithCells="1">
                  <from>
                    <xdr:col>8</xdr:col>
                    <xdr:colOff>198120</xdr:colOff>
                    <xdr:row>17</xdr:row>
                    <xdr:rowOff>76200</xdr:rowOff>
                  </from>
                  <to>
                    <xdr:col>8</xdr:col>
                    <xdr:colOff>579120</xdr:colOff>
                    <xdr:row>24</xdr:row>
                    <xdr:rowOff>45720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CCA1-6A5B-4ED2-AE31-C30F70348016}">
  <dimension ref="A1:AM153"/>
  <sheetViews>
    <sheetView topLeftCell="AD1" workbookViewId="0">
      <selection activeCell="AL5" sqref="AL5"/>
    </sheetView>
  </sheetViews>
  <sheetFormatPr defaultRowHeight="14.4" x14ac:dyDescent="0.3"/>
  <cols>
    <col min="1" max="1" width="14.44140625" bestFit="1" customWidth="1"/>
    <col min="2" max="2" width="12.88671875" bestFit="1" customWidth="1"/>
    <col min="3" max="3" width="16" bestFit="1" customWidth="1"/>
    <col min="4" max="4" width="12.88671875" customWidth="1"/>
    <col min="6" max="6" width="12.5546875" bestFit="1" customWidth="1"/>
    <col min="7" max="7" width="11.6640625" bestFit="1" customWidth="1"/>
    <col min="9" max="9" width="14.44140625" bestFit="1" customWidth="1"/>
    <col min="11" max="11" width="12.5546875" bestFit="1" customWidth="1"/>
    <col min="12" max="12" width="17" bestFit="1" customWidth="1"/>
    <col min="13" max="13" width="17.5546875" bestFit="1" customWidth="1"/>
    <col min="16" max="16" width="12.5546875" bestFit="1" customWidth="1"/>
    <col min="17" max="17" width="12.5546875" style="9" bestFit="1" customWidth="1"/>
    <col min="22" max="22" width="13.44140625" customWidth="1"/>
    <col min="23" max="23" width="12.33203125" bestFit="1" customWidth="1"/>
    <col min="26" max="26" width="12.5546875" bestFit="1" customWidth="1"/>
    <col min="27" max="27" width="11.6640625" bestFit="1" customWidth="1"/>
    <col min="29" max="29" width="14.88671875" bestFit="1" customWidth="1"/>
    <col min="30" max="30" width="11.6640625" bestFit="1" customWidth="1"/>
    <col min="32" max="32" width="14.44140625" customWidth="1"/>
    <col min="35" max="35" width="12.5546875" bestFit="1" customWidth="1"/>
    <col min="36" max="36" width="12.109375" bestFit="1" customWidth="1"/>
    <col min="38" max="38" width="12.5546875" bestFit="1" customWidth="1"/>
    <col min="39" max="39" width="16" bestFit="1" customWidth="1"/>
  </cols>
  <sheetData>
    <row r="1" spans="1:39" x14ac:dyDescent="0.3">
      <c r="A1" t="s">
        <v>310</v>
      </c>
      <c r="B1" t="s">
        <v>311</v>
      </c>
      <c r="C1" t="s">
        <v>312</v>
      </c>
      <c r="D1" t="s">
        <v>313</v>
      </c>
      <c r="F1" s="6" t="s">
        <v>314</v>
      </c>
      <c r="G1" t="s">
        <v>310</v>
      </c>
      <c r="S1">
        <v>105</v>
      </c>
      <c r="T1">
        <f>COUNT(Q:Q)</f>
        <v>105</v>
      </c>
      <c r="U1">
        <f>T1-4</f>
        <v>101</v>
      </c>
      <c r="V1">
        <f>MIN(S1:T1)</f>
        <v>105</v>
      </c>
    </row>
    <row r="2" spans="1:39" x14ac:dyDescent="0.3">
      <c r="A2" s="5">
        <v>26415255.510000009</v>
      </c>
      <c r="B2" s="5">
        <v>3878464.5100000007</v>
      </c>
      <c r="C2" s="5">
        <v>264674</v>
      </c>
      <c r="D2" s="4">
        <f>B2/A2</f>
        <v>0.14682668916572594</v>
      </c>
      <c r="F2" s="7" t="s">
        <v>23</v>
      </c>
      <c r="G2" s="8">
        <v>3975783.0400000005</v>
      </c>
      <c r="I2" t="str">
        <f>INDEX(F2:G7,MATCH(MAX(G2:G8),G2:G8,0),1)</f>
        <v>PROD_ID_003</v>
      </c>
      <c r="K2" s="6" t="s">
        <v>314</v>
      </c>
      <c r="L2" t="s">
        <v>315</v>
      </c>
      <c r="M2" t="s">
        <v>316</v>
      </c>
      <c r="N2" t="s">
        <v>317</v>
      </c>
      <c r="P2" s="6" t="s">
        <v>314</v>
      </c>
      <c r="Q2" s="8" t="s">
        <v>310</v>
      </c>
      <c r="Z2" s="6" t="s">
        <v>314</v>
      </c>
      <c r="AA2" t="s">
        <v>310</v>
      </c>
      <c r="AC2" s="6" t="s">
        <v>314</v>
      </c>
      <c r="AD2" t="s">
        <v>310</v>
      </c>
      <c r="AF2" t="s">
        <v>318</v>
      </c>
      <c r="AG2" t="s">
        <v>319</v>
      </c>
      <c r="AI2" s="6" t="s">
        <v>314</v>
      </c>
      <c r="AJ2" t="s">
        <v>311</v>
      </c>
      <c r="AL2" s="6" t="s">
        <v>314</v>
      </c>
      <c r="AM2" t="s">
        <v>312</v>
      </c>
    </row>
    <row r="3" spans="1:39" x14ac:dyDescent="0.3">
      <c r="F3" s="7" t="s">
        <v>32</v>
      </c>
      <c r="G3" s="8">
        <v>5914747.0900000008</v>
      </c>
      <c r="K3" s="7" t="s">
        <v>33</v>
      </c>
      <c r="L3" s="8">
        <v>4117.388179999999</v>
      </c>
      <c r="M3" s="8">
        <v>862.63517999999988</v>
      </c>
      <c r="N3" s="12">
        <f>M3/L3</f>
        <v>0.20951028717433198</v>
      </c>
      <c r="P3" s="7" t="s">
        <v>22</v>
      </c>
      <c r="Q3" s="8">
        <v>43125</v>
      </c>
      <c r="Z3" s="7" t="s">
        <v>37</v>
      </c>
      <c r="AA3" s="12">
        <v>6.7516180160545405E-2</v>
      </c>
      <c r="AC3" s="7" t="s">
        <v>47</v>
      </c>
      <c r="AD3" s="4">
        <v>1.5070468648289063E-2</v>
      </c>
      <c r="AF3" s="7" t="s">
        <v>47</v>
      </c>
      <c r="AG3" s="4">
        <v>1.5165914188862551E-2</v>
      </c>
      <c r="AI3" s="7">
        <v>2021</v>
      </c>
      <c r="AJ3" s="8">
        <v>3878464.51</v>
      </c>
      <c r="AL3" s="7" t="s">
        <v>97</v>
      </c>
      <c r="AM3" s="11">
        <v>0.12728110808012877</v>
      </c>
    </row>
    <row r="4" spans="1:39" x14ac:dyDescent="0.3">
      <c r="F4" s="7" t="s">
        <v>56</v>
      </c>
      <c r="G4" s="8">
        <v>6197299.7599999998</v>
      </c>
      <c r="I4" s="10">
        <f>INDEX(F2:G7,MATCH(MAX(G2:G8),G2:G8,0),2)</f>
        <v>6197299.7599999998</v>
      </c>
      <c r="K4" s="7" t="s">
        <v>62</v>
      </c>
      <c r="L4" s="8">
        <v>2467.7521400000001</v>
      </c>
      <c r="M4" s="8">
        <v>316.72113999999993</v>
      </c>
      <c r="N4" s="12">
        <f t="shared" ref="N4:N14" si="0">M4/L4</f>
        <v>0.12834398352502288</v>
      </c>
      <c r="P4" s="7" t="s">
        <v>31</v>
      </c>
      <c r="Q4" s="8">
        <v>70047.899999999994</v>
      </c>
      <c r="Z4" s="7" t="s">
        <v>41</v>
      </c>
      <c r="AA4" s="12">
        <v>0.12577673150813296</v>
      </c>
      <c r="AC4" s="7" t="s">
        <v>21</v>
      </c>
      <c r="AD4" s="4">
        <v>0.15330393069516063</v>
      </c>
      <c r="AF4" s="7" t="s">
        <v>21</v>
      </c>
      <c r="AG4" s="4">
        <v>0.16518400786390008</v>
      </c>
      <c r="AI4" s="13" t="s">
        <v>33</v>
      </c>
      <c r="AJ4" s="8">
        <v>862635.18000000017</v>
      </c>
      <c r="AL4" s="7" t="s">
        <v>70</v>
      </c>
      <c r="AM4" s="11">
        <v>0.11865162426230004</v>
      </c>
    </row>
    <row r="5" spans="1:39" x14ac:dyDescent="0.3">
      <c r="F5" s="7" t="s">
        <v>61</v>
      </c>
      <c r="G5" s="8">
        <v>5401427.2300000004</v>
      </c>
      <c r="K5" s="7" t="s">
        <v>87</v>
      </c>
      <c r="L5" s="8">
        <v>1721.85662</v>
      </c>
      <c r="M5" s="8">
        <v>116.13962000000001</v>
      </c>
      <c r="N5" s="12">
        <f t="shared" si="0"/>
        <v>6.7450227069429283E-2</v>
      </c>
      <c r="P5" s="7" t="s">
        <v>39</v>
      </c>
      <c r="Q5" s="8">
        <v>236400</v>
      </c>
      <c r="Z5" s="7" t="s">
        <v>46</v>
      </c>
      <c r="AA5" s="12">
        <v>0.16598910839004036</v>
      </c>
      <c r="AC5" s="7" t="s">
        <v>42</v>
      </c>
      <c r="AD5" s="4">
        <v>0.49538363447009498</v>
      </c>
      <c r="AF5" s="7" t="s">
        <v>42</v>
      </c>
      <c r="AG5" s="4">
        <v>0.44222921495540313</v>
      </c>
      <c r="AI5" s="13" t="s">
        <v>62</v>
      </c>
      <c r="AJ5" s="8">
        <v>316721.14</v>
      </c>
      <c r="AL5" s="7" t="s">
        <v>28</v>
      </c>
      <c r="AM5" s="11">
        <v>0.1370742876141971</v>
      </c>
    </row>
    <row r="6" spans="1:39" x14ac:dyDescent="0.3">
      <c r="F6" s="7" t="s">
        <v>67</v>
      </c>
      <c r="G6" s="8">
        <v>1406865.86</v>
      </c>
      <c r="I6" s="8"/>
      <c r="K6" s="7" t="s">
        <v>72</v>
      </c>
      <c r="L6" s="8">
        <v>2167.7586999999999</v>
      </c>
      <c r="M6" s="8">
        <v>266.62170000000003</v>
      </c>
      <c r="N6" s="12">
        <f t="shared" si="0"/>
        <v>0.12299417827270169</v>
      </c>
      <c r="P6" s="7" t="s">
        <v>43</v>
      </c>
      <c r="Q6" s="8">
        <v>1088309.8500000001</v>
      </c>
      <c r="V6" t="str" cm="1">
        <f t="array" aca="1" ref="V6:V10" ca="1">OFFSET(P2,V1,0,5)</f>
        <v>CUST_ID_105</v>
      </c>
      <c r="W6" s="9" cm="1">
        <f t="array" aca="1" ref="W6:W10" ca="1">OFFSET(Q2,V1,0,5)</f>
        <v>313862.5</v>
      </c>
      <c r="Z6" s="7" t="s">
        <v>51</v>
      </c>
      <c r="AA6" s="12">
        <v>9.1697351898906529E-2</v>
      </c>
      <c r="AC6" s="7" t="s">
        <v>30</v>
      </c>
      <c r="AD6" s="4">
        <v>2.0679090148993978E-2</v>
      </c>
      <c r="AF6" s="7" t="s">
        <v>30</v>
      </c>
      <c r="AG6" s="4">
        <v>2.0061958190274443E-2</v>
      </c>
      <c r="AI6" s="13" t="s">
        <v>87</v>
      </c>
      <c r="AJ6" s="8">
        <v>116139.62</v>
      </c>
      <c r="AL6" s="7" t="s">
        <v>36</v>
      </c>
      <c r="AM6" s="11">
        <v>0.31074831679726761</v>
      </c>
    </row>
    <row r="7" spans="1:39" x14ac:dyDescent="0.3">
      <c r="F7" s="7" t="s">
        <v>95</v>
      </c>
      <c r="G7" s="8">
        <v>3519132.5300000003</v>
      </c>
      <c r="K7" s="7" t="s">
        <v>109</v>
      </c>
      <c r="L7" s="8">
        <v>1715.8535900000002</v>
      </c>
      <c r="M7" s="8">
        <v>276.53759000000002</v>
      </c>
      <c r="N7" s="12">
        <f t="shared" si="0"/>
        <v>0.16116619250713576</v>
      </c>
      <c r="P7" s="7" t="s">
        <v>48</v>
      </c>
      <c r="Q7" s="8">
        <v>15112.8</v>
      </c>
      <c r="V7">
        <f ca="1"/>
        <v>0</v>
      </c>
      <c r="W7" s="9">
        <f ca="1"/>
        <v>0</v>
      </c>
      <c r="Z7" s="7" t="s">
        <v>59</v>
      </c>
      <c r="AA7" s="12">
        <v>0.12131403494419578</v>
      </c>
      <c r="AC7" s="7" t="s">
        <v>38</v>
      </c>
      <c r="AD7" s="4">
        <v>0.31556287603746142</v>
      </c>
      <c r="AF7" s="7" t="s">
        <v>38</v>
      </c>
      <c r="AG7" s="4">
        <v>0.35735890480155985</v>
      </c>
      <c r="AI7" s="13" t="s">
        <v>72</v>
      </c>
      <c r="AJ7" s="8">
        <v>266621.7</v>
      </c>
      <c r="AL7" s="7" t="s">
        <v>58</v>
      </c>
      <c r="AM7" s="11">
        <v>0.14913062862238075</v>
      </c>
    </row>
    <row r="8" spans="1:39" x14ac:dyDescent="0.3">
      <c r="K8" s="7" t="s">
        <v>151</v>
      </c>
      <c r="L8" s="8">
        <v>2691.4694100000002</v>
      </c>
      <c r="M8" s="8">
        <v>236.03841</v>
      </c>
      <c r="N8" s="12">
        <f t="shared" si="0"/>
        <v>8.769871547601947E-2</v>
      </c>
      <c r="P8" s="7" t="s">
        <v>52</v>
      </c>
      <c r="Q8" s="8">
        <v>86627.7</v>
      </c>
      <c r="V8">
        <f ca="1"/>
        <v>0</v>
      </c>
      <c r="W8" s="9">
        <f ca="1"/>
        <v>0</v>
      </c>
      <c r="Z8" s="7" t="s">
        <v>54</v>
      </c>
      <c r="AA8" s="12">
        <v>0.18051606686881522</v>
      </c>
      <c r="AI8" s="13" t="s">
        <v>109</v>
      </c>
      <c r="AJ8" s="8">
        <v>276537.58999999997</v>
      </c>
      <c r="AL8" s="7" t="s">
        <v>64</v>
      </c>
      <c r="AM8" s="11">
        <v>0.15711403462372578</v>
      </c>
    </row>
    <row r="9" spans="1:39" x14ac:dyDescent="0.3">
      <c r="K9" s="7" t="s">
        <v>49</v>
      </c>
      <c r="L9" s="8">
        <v>2657.8338299999996</v>
      </c>
      <c r="M9" s="8">
        <v>451.34283000000011</v>
      </c>
      <c r="N9" s="12">
        <f t="shared" si="0"/>
        <v>0.16981604527172423</v>
      </c>
      <c r="P9" s="7" t="s">
        <v>55</v>
      </c>
      <c r="Q9" s="8">
        <v>258675</v>
      </c>
      <c r="V9">
        <f ca="1"/>
        <v>0</v>
      </c>
      <c r="W9" s="9">
        <f ca="1"/>
        <v>0</v>
      </c>
      <c r="Z9" s="7" t="s">
        <v>65</v>
      </c>
      <c r="AA9" s="12">
        <v>0.14578942643738976</v>
      </c>
      <c r="AI9" s="13" t="s">
        <v>151</v>
      </c>
      <c r="AJ9" s="8">
        <v>236038.40999999997</v>
      </c>
    </row>
    <row r="10" spans="1:39" x14ac:dyDescent="0.3">
      <c r="K10" s="7" t="s">
        <v>44</v>
      </c>
      <c r="L10" s="8">
        <v>2940.4250499999994</v>
      </c>
      <c r="M10" s="8">
        <v>453.03704999999997</v>
      </c>
      <c r="N10" s="12">
        <f t="shared" si="0"/>
        <v>0.15407195976649704</v>
      </c>
      <c r="P10" s="7" t="s">
        <v>60</v>
      </c>
      <c r="Q10" s="8">
        <v>968843.4</v>
      </c>
      <c r="V10">
        <f ca="1"/>
        <v>0</v>
      </c>
      <c r="W10" s="9">
        <f ca="1"/>
        <v>0</v>
      </c>
      <c r="Z10" s="7" t="s">
        <v>29</v>
      </c>
      <c r="AA10" s="12">
        <v>0.10140109979197395</v>
      </c>
      <c r="AI10" s="13" t="s">
        <v>49</v>
      </c>
      <c r="AJ10" s="8">
        <v>451342.83000000007</v>
      </c>
    </row>
    <row r="11" spans="1:39" x14ac:dyDescent="0.3">
      <c r="K11" s="7" t="s">
        <v>25</v>
      </c>
      <c r="L11" s="8">
        <v>2239.5613800000001</v>
      </c>
      <c r="M11" s="8">
        <v>315.85638</v>
      </c>
      <c r="N11" s="12">
        <f t="shared" si="0"/>
        <v>0.14103492890201563</v>
      </c>
      <c r="P11" s="7" t="s">
        <v>66</v>
      </c>
      <c r="Q11" s="8">
        <v>40837.5</v>
      </c>
      <c r="AI11" s="13" t="s">
        <v>44</v>
      </c>
      <c r="AJ11" s="8">
        <v>453037.04999999993</v>
      </c>
    </row>
    <row r="12" spans="1:39" x14ac:dyDescent="0.3">
      <c r="K12" s="7" t="s">
        <v>90</v>
      </c>
      <c r="L12" s="8">
        <v>1365.8363599999998</v>
      </c>
      <c r="M12" s="8">
        <v>224.14635999999999</v>
      </c>
      <c r="N12" s="12">
        <f t="shared" si="0"/>
        <v>0.16410923487203111</v>
      </c>
      <c r="P12" s="7" t="s">
        <v>71</v>
      </c>
      <c r="Q12" s="8">
        <v>9100.08</v>
      </c>
      <c r="AI12" s="13" t="s">
        <v>25</v>
      </c>
      <c r="AJ12" s="8">
        <v>315856.38</v>
      </c>
    </row>
    <row r="13" spans="1:39" x14ac:dyDescent="0.3">
      <c r="K13" s="7" t="s">
        <v>76</v>
      </c>
      <c r="L13" s="8">
        <v>704.10052999999994</v>
      </c>
      <c r="M13" s="8">
        <v>31.312529999999995</v>
      </c>
      <c r="N13" s="12">
        <f t="shared" si="0"/>
        <v>4.4471675088783129E-2</v>
      </c>
      <c r="P13" s="7" t="s">
        <v>75</v>
      </c>
      <c r="Q13" s="8">
        <v>146718</v>
      </c>
      <c r="AI13" s="13" t="s">
        <v>90</v>
      </c>
      <c r="AJ13" s="8">
        <v>224146.36000000002</v>
      </c>
    </row>
    <row r="14" spans="1:39" x14ac:dyDescent="0.3">
      <c r="K14" s="7" t="s">
        <v>80</v>
      </c>
      <c r="L14" s="8">
        <v>1625.4197199999999</v>
      </c>
      <c r="M14" s="8">
        <v>328.07571999999993</v>
      </c>
      <c r="N14" s="12">
        <f t="shared" si="0"/>
        <v>0.20184061751139573</v>
      </c>
      <c r="P14" s="7" t="s">
        <v>79</v>
      </c>
      <c r="Q14" s="8">
        <v>741906</v>
      </c>
      <c r="AI14" s="13" t="s">
        <v>76</v>
      </c>
      <c r="AJ14" s="8">
        <v>31312.53</v>
      </c>
    </row>
    <row r="15" spans="1:39" x14ac:dyDescent="0.3">
      <c r="P15" s="7" t="s">
        <v>82</v>
      </c>
      <c r="Q15" s="8">
        <v>284996.25</v>
      </c>
      <c r="AI15" s="13" t="s">
        <v>80</v>
      </c>
      <c r="AJ15" s="8">
        <v>328075.71999999997</v>
      </c>
    </row>
    <row r="16" spans="1:39" x14ac:dyDescent="0.3">
      <c r="P16" s="7" t="s">
        <v>84</v>
      </c>
      <c r="Q16" s="8">
        <v>28483.08</v>
      </c>
    </row>
    <row r="17" spans="16:17" x14ac:dyDescent="0.3">
      <c r="P17" s="7" t="s">
        <v>86</v>
      </c>
      <c r="Q17" s="8">
        <v>341083.75</v>
      </c>
    </row>
    <row r="18" spans="16:17" x14ac:dyDescent="0.3">
      <c r="P18" s="7" t="s">
        <v>89</v>
      </c>
      <c r="Q18" s="8">
        <v>65300.759999999995</v>
      </c>
    </row>
    <row r="19" spans="16:17" x14ac:dyDescent="0.3">
      <c r="P19" s="7" t="s">
        <v>92</v>
      </c>
      <c r="Q19" s="8">
        <v>146718</v>
      </c>
    </row>
    <row r="20" spans="16:17" x14ac:dyDescent="0.3">
      <c r="P20" s="7" t="s">
        <v>94</v>
      </c>
      <c r="Q20" s="8">
        <v>44424.119999999995</v>
      </c>
    </row>
    <row r="21" spans="16:17" x14ac:dyDescent="0.3">
      <c r="P21" s="7" t="s">
        <v>98</v>
      </c>
      <c r="Q21" s="8">
        <v>4766.8500000000004</v>
      </c>
    </row>
    <row r="22" spans="16:17" x14ac:dyDescent="0.3">
      <c r="P22" s="7" t="s">
        <v>100</v>
      </c>
      <c r="Q22" s="8">
        <v>62916</v>
      </c>
    </row>
    <row r="23" spans="16:17" x14ac:dyDescent="0.3">
      <c r="P23" s="7" t="s">
        <v>102</v>
      </c>
      <c r="Q23" s="8">
        <v>14714.7</v>
      </c>
    </row>
    <row r="24" spans="16:17" x14ac:dyDescent="0.3">
      <c r="P24" s="7" t="s">
        <v>104</v>
      </c>
      <c r="Q24" s="8">
        <v>203350</v>
      </c>
    </row>
    <row r="25" spans="16:17" x14ac:dyDescent="0.3">
      <c r="P25" s="7" t="s">
        <v>106</v>
      </c>
      <c r="Q25" s="8">
        <v>99102.5</v>
      </c>
    </row>
    <row r="26" spans="16:17" x14ac:dyDescent="0.3">
      <c r="P26" s="7" t="s">
        <v>108</v>
      </c>
      <c r="Q26" s="8">
        <v>262762.5</v>
      </c>
    </row>
    <row r="27" spans="16:17" x14ac:dyDescent="0.3">
      <c r="P27" s="7" t="s">
        <v>111</v>
      </c>
      <c r="Q27" s="8">
        <v>33786.239999999998</v>
      </c>
    </row>
    <row r="28" spans="16:17" x14ac:dyDescent="0.3">
      <c r="P28" s="7" t="s">
        <v>113</v>
      </c>
      <c r="Q28" s="8">
        <v>78847.350000000006</v>
      </c>
    </row>
    <row r="29" spans="16:17" x14ac:dyDescent="0.3">
      <c r="P29" s="7" t="s">
        <v>115</v>
      </c>
      <c r="Q29" s="8">
        <v>856981.08</v>
      </c>
    </row>
    <row r="30" spans="16:17" x14ac:dyDescent="0.3">
      <c r="P30" s="7" t="s">
        <v>117</v>
      </c>
      <c r="Q30" s="8">
        <v>1028274.8</v>
      </c>
    </row>
    <row r="31" spans="16:17" x14ac:dyDescent="0.3">
      <c r="P31" s="7" t="s">
        <v>119</v>
      </c>
      <c r="Q31" s="8">
        <v>99102.5</v>
      </c>
    </row>
    <row r="32" spans="16:17" x14ac:dyDescent="0.3">
      <c r="P32" s="7" t="s">
        <v>121</v>
      </c>
      <c r="Q32" s="8">
        <v>262762.5</v>
      </c>
    </row>
    <row r="33" spans="16:17" x14ac:dyDescent="0.3">
      <c r="P33" s="7" t="s">
        <v>123</v>
      </c>
      <c r="Q33" s="8">
        <v>117818.4</v>
      </c>
    </row>
    <row r="34" spans="16:17" x14ac:dyDescent="0.3">
      <c r="P34" s="7" t="s">
        <v>125</v>
      </c>
      <c r="Q34" s="8">
        <v>62916</v>
      </c>
    </row>
    <row r="35" spans="16:17" x14ac:dyDescent="0.3">
      <c r="P35" s="7" t="s">
        <v>127</v>
      </c>
      <c r="Q35" s="8">
        <v>237076</v>
      </c>
    </row>
    <row r="36" spans="16:17" x14ac:dyDescent="0.3">
      <c r="P36" s="7" t="s">
        <v>129</v>
      </c>
      <c r="Q36" s="8">
        <v>686532.4</v>
      </c>
    </row>
    <row r="37" spans="16:17" x14ac:dyDescent="0.3">
      <c r="P37" s="7" t="s">
        <v>131</v>
      </c>
      <c r="Q37" s="8">
        <v>1025045.35</v>
      </c>
    </row>
    <row r="38" spans="16:17" x14ac:dyDescent="0.3">
      <c r="P38" s="7" t="s">
        <v>133</v>
      </c>
      <c r="Q38" s="8">
        <v>36501.840000000004</v>
      </c>
    </row>
    <row r="39" spans="16:17" x14ac:dyDescent="0.3">
      <c r="P39" s="7" t="s">
        <v>135</v>
      </c>
      <c r="Q39" s="8">
        <v>671046.44999999995</v>
      </c>
    </row>
    <row r="40" spans="16:17" x14ac:dyDescent="0.3">
      <c r="P40" s="7" t="s">
        <v>137</v>
      </c>
      <c r="Q40" s="8">
        <v>58452.75</v>
      </c>
    </row>
    <row r="41" spans="16:17" x14ac:dyDescent="0.3">
      <c r="P41" s="7" t="s">
        <v>139</v>
      </c>
      <c r="Q41" s="8">
        <v>28299.75</v>
      </c>
    </row>
    <row r="42" spans="16:17" x14ac:dyDescent="0.3">
      <c r="P42" s="7" t="s">
        <v>141</v>
      </c>
      <c r="Q42" s="8">
        <v>694589.14</v>
      </c>
    </row>
    <row r="43" spans="16:17" x14ac:dyDescent="0.3">
      <c r="P43" s="7" t="s">
        <v>143</v>
      </c>
      <c r="Q43" s="8">
        <v>40561.800000000003</v>
      </c>
    </row>
    <row r="44" spans="16:17" x14ac:dyDescent="0.3">
      <c r="P44" s="7" t="s">
        <v>145</v>
      </c>
      <c r="Q44" s="8">
        <v>19158.72</v>
      </c>
    </row>
    <row r="45" spans="16:17" x14ac:dyDescent="0.3">
      <c r="P45" s="7" t="s">
        <v>147</v>
      </c>
      <c r="Q45" s="8">
        <v>29420.79</v>
      </c>
    </row>
    <row r="46" spans="16:17" x14ac:dyDescent="0.3">
      <c r="P46" s="7" t="s">
        <v>149</v>
      </c>
      <c r="Q46" s="8">
        <v>26817.599999999999</v>
      </c>
    </row>
    <row r="47" spans="16:17" x14ac:dyDescent="0.3">
      <c r="P47" s="7" t="s">
        <v>152</v>
      </c>
      <c r="Q47" s="8">
        <v>21801.599999999999</v>
      </c>
    </row>
    <row r="48" spans="16:17" x14ac:dyDescent="0.3">
      <c r="P48" s="7" t="s">
        <v>154</v>
      </c>
      <c r="Q48" s="8">
        <v>43296</v>
      </c>
    </row>
    <row r="49" spans="16:17" x14ac:dyDescent="0.3">
      <c r="P49" s="7" t="s">
        <v>156</v>
      </c>
      <c r="Q49" s="8">
        <v>1005718</v>
      </c>
    </row>
    <row r="50" spans="16:17" x14ac:dyDescent="0.3">
      <c r="P50" s="7" t="s">
        <v>159</v>
      </c>
      <c r="Q50" s="8">
        <v>14447.2</v>
      </c>
    </row>
    <row r="51" spans="16:17" x14ac:dyDescent="0.3">
      <c r="P51" s="7" t="s">
        <v>161</v>
      </c>
      <c r="Q51" s="8">
        <v>279980.53999999998</v>
      </c>
    </row>
    <row r="52" spans="16:17" x14ac:dyDescent="0.3">
      <c r="P52" s="7" t="s">
        <v>163</v>
      </c>
      <c r="Q52" s="8">
        <v>313500</v>
      </c>
    </row>
    <row r="53" spans="16:17" x14ac:dyDescent="0.3">
      <c r="P53" s="7" t="s">
        <v>165</v>
      </c>
      <c r="Q53" s="8">
        <v>83600</v>
      </c>
    </row>
    <row r="54" spans="16:17" x14ac:dyDescent="0.3">
      <c r="P54" s="7" t="s">
        <v>167</v>
      </c>
      <c r="Q54" s="8">
        <v>632469.81000000006</v>
      </c>
    </row>
    <row r="55" spans="16:17" x14ac:dyDescent="0.3">
      <c r="P55" s="7" t="s">
        <v>169</v>
      </c>
      <c r="Q55" s="8">
        <v>83600</v>
      </c>
    </row>
    <row r="56" spans="16:17" x14ac:dyDescent="0.3">
      <c r="P56" s="7" t="s">
        <v>171</v>
      </c>
      <c r="Q56" s="8">
        <v>752560</v>
      </c>
    </row>
    <row r="57" spans="16:17" x14ac:dyDescent="0.3">
      <c r="P57" s="7" t="s">
        <v>173</v>
      </c>
      <c r="Q57" s="8">
        <v>270518</v>
      </c>
    </row>
    <row r="58" spans="16:17" x14ac:dyDescent="0.3">
      <c r="P58" s="7" t="s">
        <v>175</v>
      </c>
      <c r="Q58" s="8">
        <v>632693</v>
      </c>
    </row>
    <row r="59" spans="16:17" x14ac:dyDescent="0.3">
      <c r="P59" s="7" t="s">
        <v>177</v>
      </c>
      <c r="Q59" s="8">
        <v>19766.46</v>
      </c>
    </row>
    <row r="60" spans="16:17" x14ac:dyDescent="0.3">
      <c r="P60" s="7" t="s">
        <v>179</v>
      </c>
      <c r="Q60" s="8">
        <v>104222.5</v>
      </c>
    </row>
    <row r="61" spans="16:17" x14ac:dyDescent="0.3">
      <c r="P61" s="7" t="s">
        <v>181</v>
      </c>
      <c r="Q61" s="8">
        <v>42263.34</v>
      </c>
    </row>
    <row r="62" spans="16:17" x14ac:dyDescent="0.3">
      <c r="P62" s="7" t="s">
        <v>183</v>
      </c>
      <c r="Q62" s="8">
        <v>48863.76</v>
      </c>
    </row>
    <row r="63" spans="16:17" x14ac:dyDescent="0.3">
      <c r="P63" s="7" t="s">
        <v>184</v>
      </c>
      <c r="Q63" s="8">
        <v>450858</v>
      </c>
    </row>
    <row r="64" spans="16:17" x14ac:dyDescent="0.3">
      <c r="P64" s="7" t="s">
        <v>186</v>
      </c>
      <c r="Q64" s="8">
        <v>344322</v>
      </c>
    </row>
    <row r="65" spans="16:17" x14ac:dyDescent="0.3">
      <c r="P65" s="7" t="s">
        <v>188</v>
      </c>
      <c r="Q65" s="8">
        <v>756354</v>
      </c>
    </row>
    <row r="66" spans="16:17" x14ac:dyDescent="0.3">
      <c r="P66" s="7" t="s">
        <v>190</v>
      </c>
      <c r="Q66" s="8">
        <v>239183</v>
      </c>
    </row>
    <row r="67" spans="16:17" x14ac:dyDescent="0.3">
      <c r="P67" s="7" t="s">
        <v>192</v>
      </c>
      <c r="Q67" s="8">
        <v>692235.74</v>
      </c>
    </row>
    <row r="68" spans="16:17" x14ac:dyDescent="0.3">
      <c r="P68" s="7" t="s">
        <v>194</v>
      </c>
      <c r="Q68" s="8">
        <v>50970.78</v>
      </c>
    </row>
    <row r="69" spans="16:17" x14ac:dyDescent="0.3">
      <c r="P69" s="7" t="s">
        <v>196</v>
      </c>
      <c r="Q69" s="8">
        <v>24719.4</v>
      </c>
    </row>
    <row r="70" spans="16:17" x14ac:dyDescent="0.3">
      <c r="P70" s="7" t="s">
        <v>198</v>
      </c>
      <c r="Q70" s="8">
        <v>290625</v>
      </c>
    </row>
    <row r="71" spans="16:17" x14ac:dyDescent="0.3">
      <c r="P71" s="7" t="s">
        <v>200</v>
      </c>
      <c r="Q71" s="8">
        <v>313317</v>
      </c>
    </row>
    <row r="72" spans="16:17" x14ac:dyDescent="0.3">
      <c r="P72" s="7" t="s">
        <v>201</v>
      </c>
      <c r="Q72" s="8">
        <v>391716</v>
      </c>
    </row>
    <row r="73" spans="16:17" x14ac:dyDescent="0.3">
      <c r="P73" s="7" t="s">
        <v>203</v>
      </c>
      <c r="Q73" s="8">
        <v>34842.720000000001</v>
      </c>
    </row>
    <row r="74" spans="16:17" x14ac:dyDescent="0.3">
      <c r="P74" s="7" t="s">
        <v>205</v>
      </c>
      <c r="Q74" s="8">
        <v>773617.30999999994</v>
      </c>
    </row>
    <row r="75" spans="16:17" x14ac:dyDescent="0.3">
      <c r="P75" s="7" t="s">
        <v>207</v>
      </c>
      <c r="Q75" s="8">
        <v>115552.5</v>
      </c>
    </row>
    <row r="76" spans="16:17" x14ac:dyDescent="0.3">
      <c r="P76" s="7" t="s">
        <v>209</v>
      </c>
      <c r="Q76" s="8">
        <v>354108</v>
      </c>
    </row>
    <row r="77" spans="16:17" x14ac:dyDescent="0.3">
      <c r="P77" s="7" t="s">
        <v>211</v>
      </c>
      <c r="Q77" s="8">
        <v>842388</v>
      </c>
    </row>
    <row r="78" spans="16:17" x14ac:dyDescent="0.3">
      <c r="P78" s="7" t="s">
        <v>213</v>
      </c>
      <c r="Q78" s="8">
        <v>15180</v>
      </c>
    </row>
    <row r="79" spans="16:17" x14ac:dyDescent="0.3">
      <c r="P79" s="7" t="s">
        <v>215</v>
      </c>
      <c r="Q79" s="8">
        <v>4007.64</v>
      </c>
    </row>
    <row r="80" spans="16:17" x14ac:dyDescent="0.3">
      <c r="P80" s="7" t="s">
        <v>217</v>
      </c>
      <c r="Q80" s="8">
        <v>401010</v>
      </c>
    </row>
    <row r="81" spans="16:17" x14ac:dyDescent="0.3">
      <c r="P81" s="7" t="s">
        <v>219</v>
      </c>
      <c r="Q81" s="8">
        <v>211233.75</v>
      </c>
    </row>
    <row r="82" spans="16:17" x14ac:dyDescent="0.3">
      <c r="P82" s="7" t="s">
        <v>220</v>
      </c>
      <c r="Q82" s="8">
        <v>91182</v>
      </c>
    </row>
    <row r="83" spans="16:17" x14ac:dyDescent="0.3">
      <c r="P83" s="7" t="s">
        <v>221</v>
      </c>
      <c r="Q83" s="8">
        <v>24395.279999999999</v>
      </c>
    </row>
    <row r="84" spans="16:17" x14ac:dyDescent="0.3">
      <c r="P84" s="7" t="s">
        <v>223</v>
      </c>
      <c r="Q84" s="8">
        <v>13240.5</v>
      </c>
    </row>
    <row r="85" spans="16:17" x14ac:dyDescent="0.3">
      <c r="P85" s="7" t="s">
        <v>225</v>
      </c>
      <c r="Q85" s="8">
        <v>3341.52</v>
      </c>
    </row>
    <row r="86" spans="16:17" x14ac:dyDescent="0.3">
      <c r="P86" s="7" t="s">
        <v>227</v>
      </c>
      <c r="Q86" s="8">
        <v>4168.8</v>
      </c>
    </row>
    <row r="87" spans="16:17" x14ac:dyDescent="0.3">
      <c r="P87" s="7" t="s">
        <v>230</v>
      </c>
      <c r="Q87" s="8">
        <v>276697.5</v>
      </c>
    </row>
    <row r="88" spans="16:17" x14ac:dyDescent="0.3">
      <c r="P88" s="7" t="s">
        <v>232</v>
      </c>
      <c r="Q88" s="8">
        <v>1275750</v>
      </c>
    </row>
    <row r="89" spans="16:17" x14ac:dyDescent="0.3">
      <c r="P89" s="7" t="s">
        <v>233</v>
      </c>
      <c r="Q89" s="8">
        <v>29254.5</v>
      </c>
    </row>
    <row r="90" spans="16:17" x14ac:dyDescent="0.3">
      <c r="P90" s="7" t="s">
        <v>234</v>
      </c>
      <c r="Q90" s="8">
        <v>12794.64</v>
      </c>
    </row>
    <row r="91" spans="16:17" x14ac:dyDescent="0.3">
      <c r="P91" s="7" t="s">
        <v>236</v>
      </c>
      <c r="Q91" s="8">
        <v>10733.4</v>
      </c>
    </row>
    <row r="92" spans="16:17" x14ac:dyDescent="0.3">
      <c r="P92" s="7" t="s">
        <v>238</v>
      </c>
      <c r="Q92" s="8">
        <v>20826</v>
      </c>
    </row>
    <row r="93" spans="16:17" x14ac:dyDescent="0.3">
      <c r="P93" s="7" t="s">
        <v>240</v>
      </c>
      <c r="Q93" s="8">
        <v>8744.25</v>
      </c>
    </row>
    <row r="94" spans="16:17" x14ac:dyDescent="0.3">
      <c r="P94" s="7" t="s">
        <v>242</v>
      </c>
      <c r="Q94" s="8">
        <v>105353.75</v>
      </c>
    </row>
    <row r="95" spans="16:17" x14ac:dyDescent="0.3">
      <c r="P95" s="7" t="s">
        <v>244</v>
      </c>
      <c r="Q95" s="8">
        <v>117552.54000000001</v>
      </c>
    </row>
    <row r="96" spans="16:17" x14ac:dyDescent="0.3">
      <c r="P96" s="7" t="s">
        <v>245</v>
      </c>
      <c r="Q96" s="8">
        <v>265760</v>
      </c>
    </row>
    <row r="97" spans="16:17" x14ac:dyDescent="0.3">
      <c r="P97" s="7" t="s">
        <v>247</v>
      </c>
      <c r="Q97" s="8">
        <v>29156.16</v>
      </c>
    </row>
    <row r="98" spans="16:17" x14ac:dyDescent="0.3">
      <c r="P98" s="7" t="s">
        <v>249</v>
      </c>
      <c r="Q98" s="8">
        <v>8613</v>
      </c>
    </row>
    <row r="99" spans="16:17" x14ac:dyDescent="0.3">
      <c r="P99" s="7" t="s">
        <v>251</v>
      </c>
      <c r="Q99" s="8">
        <v>679905</v>
      </c>
    </row>
    <row r="100" spans="16:17" x14ac:dyDescent="0.3">
      <c r="P100" s="7" t="s">
        <v>253</v>
      </c>
      <c r="Q100" s="8">
        <v>18478.8</v>
      </c>
    </row>
    <row r="101" spans="16:17" x14ac:dyDescent="0.3">
      <c r="P101" s="7" t="s">
        <v>254</v>
      </c>
      <c r="Q101" s="8">
        <v>18035.919999999998</v>
      </c>
    </row>
    <row r="102" spans="16:17" x14ac:dyDescent="0.3">
      <c r="P102" s="7" t="s">
        <v>255</v>
      </c>
      <c r="Q102" s="8">
        <v>303257.5</v>
      </c>
    </row>
    <row r="103" spans="16:17" x14ac:dyDescent="0.3">
      <c r="P103" s="7" t="s">
        <v>256</v>
      </c>
      <c r="Q103" s="8">
        <v>69402</v>
      </c>
    </row>
    <row r="104" spans="16:17" x14ac:dyDescent="0.3">
      <c r="P104" s="7" t="s">
        <v>257</v>
      </c>
      <c r="Q104" s="8">
        <v>654288</v>
      </c>
    </row>
    <row r="105" spans="16:17" x14ac:dyDescent="0.3">
      <c r="P105" s="7" t="s">
        <v>259</v>
      </c>
      <c r="Q105" s="8">
        <v>22484.7</v>
      </c>
    </row>
    <row r="106" spans="16:17" x14ac:dyDescent="0.3">
      <c r="P106" s="7" t="s">
        <v>261</v>
      </c>
      <c r="Q106" s="8">
        <v>24123</v>
      </c>
    </row>
    <row r="107" spans="16:17" x14ac:dyDescent="0.3">
      <c r="P107" s="7" t="s">
        <v>263</v>
      </c>
      <c r="Q107" s="8">
        <v>313862.5</v>
      </c>
    </row>
    <row r="108" spans="16:17" x14ac:dyDescent="0.3">
      <c r="Q108"/>
    </row>
    <row r="109" spans="16:17" x14ac:dyDescent="0.3">
      <c r="Q109"/>
    </row>
    <row r="110" spans="16:17" x14ac:dyDescent="0.3">
      <c r="Q110"/>
    </row>
    <row r="111" spans="16:17" x14ac:dyDescent="0.3">
      <c r="Q111"/>
    </row>
    <row r="112" spans="16:17" x14ac:dyDescent="0.3">
      <c r="Q112"/>
    </row>
    <row r="113" spans="17:17" x14ac:dyDescent="0.3">
      <c r="Q113"/>
    </row>
    <row r="114" spans="17:17" x14ac:dyDescent="0.3">
      <c r="Q114"/>
    </row>
    <row r="115" spans="17:17" x14ac:dyDescent="0.3">
      <c r="Q115"/>
    </row>
    <row r="116" spans="17:17" x14ac:dyDescent="0.3">
      <c r="Q116"/>
    </row>
    <row r="117" spans="17:17" x14ac:dyDescent="0.3">
      <c r="Q117"/>
    </row>
    <row r="118" spans="17:17" x14ac:dyDescent="0.3">
      <c r="Q118"/>
    </row>
    <row r="119" spans="17:17" x14ac:dyDescent="0.3">
      <c r="Q119"/>
    </row>
    <row r="120" spans="17:17" x14ac:dyDescent="0.3">
      <c r="Q120"/>
    </row>
    <row r="121" spans="17:17" x14ac:dyDescent="0.3">
      <c r="Q121"/>
    </row>
    <row r="122" spans="17:17" x14ac:dyDescent="0.3">
      <c r="Q122"/>
    </row>
    <row r="123" spans="17:17" x14ac:dyDescent="0.3">
      <c r="Q123"/>
    </row>
    <row r="124" spans="17:17" x14ac:dyDescent="0.3">
      <c r="Q124"/>
    </row>
    <row r="125" spans="17:17" x14ac:dyDescent="0.3">
      <c r="Q125"/>
    </row>
    <row r="126" spans="17:17" x14ac:dyDescent="0.3">
      <c r="Q126"/>
    </row>
    <row r="127" spans="17:17" x14ac:dyDescent="0.3">
      <c r="Q127"/>
    </row>
    <row r="128" spans="17:17" x14ac:dyDescent="0.3">
      <c r="Q128"/>
    </row>
    <row r="129" spans="17:17" x14ac:dyDescent="0.3">
      <c r="Q129"/>
    </row>
    <row r="130" spans="17:17" x14ac:dyDescent="0.3">
      <c r="Q130"/>
    </row>
    <row r="131" spans="17:17" x14ac:dyDescent="0.3">
      <c r="Q131"/>
    </row>
    <row r="132" spans="17:17" x14ac:dyDescent="0.3">
      <c r="Q132"/>
    </row>
    <row r="133" spans="17:17" x14ac:dyDescent="0.3">
      <c r="Q133"/>
    </row>
    <row r="134" spans="17:17" x14ac:dyDescent="0.3">
      <c r="Q134"/>
    </row>
    <row r="135" spans="17:17" x14ac:dyDescent="0.3">
      <c r="Q135"/>
    </row>
    <row r="136" spans="17:17" x14ac:dyDescent="0.3">
      <c r="Q136"/>
    </row>
    <row r="137" spans="17:17" x14ac:dyDescent="0.3">
      <c r="Q137"/>
    </row>
    <row r="138" spans="17:17" x14ac:dyDescent="0.3">
      <c r="Q138"/>
    </row>
    <row r="139" spans="17:17" x14ac:dyDescent="0.3">
      <c r="Q139"/>
    </row>
    <row r="140" spans="17:17" x14ac:dyDescent="0.3">
      <c r="Q140"/>
    </row>
    <row r="141" spans="17:17" x14ac:dyDescent="0.3">
      <c r="Q141"/>
    </row>
    <row r="142" spans="17:17" x14ac:dyDescent="0.3">
      <c r="Q142"/>
    </row>
    <row r="143" spans="17:17" x14ac:dyDescent="0.3">
      <c r="Q143"/>
    </row>
    <row r="144" spans="17:17" x14ac:dyDescent="0.3">
      <c r="Q144"/>
    </row>
    <row r="145" spans="17:17" x14ac:dyDescent="0.3">
      <c r="Q145"/>
    </row>
    <row r="146" spans="17:17" x14ac:dyDescent="0.3">
      <c r="Q146"/>
    </row>
    <row r="147" spans="17:17" x14ac:dyDescent="0.3">
      <c r="Q147"/>
    </row>
    <row r="148" spans="17:17" x14ac:dyDescent="0.3">
      <c r="Q148"/>
    </row>
    <row r="149" spans="17:17" x14ac:dyDescent="0.3">
      <c r="Q149"/>
    </row>
    <row r="150" spans="17:17" x14ac:dyDescent="0.3">
      <c r="Q150"/>
    </row>
    <row r="151" spans="17:17" x14ac:dyDescent="0.3">
      <c r="Q151"/>
    </row>
    <row r="152" spans="17:17" x14ac:dyDescent="0.3">
      <c r="Q152"/>
    </row>
    <row r="153" spans="17:17" x14ac:dyDescent="0.3">
      <c r="Q1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CB5A-1764-45C6-833A-4E9596E8B66F}">
  <dimension ref="D1:J14"/>
  <sheetViews>
    <sheetView topLeftCell="C1" workbookViewId="0">
      <selection activeCell="J7" sqref="J7"/>
    </sheetView>
  </sheetViews>
  <sheetFormatPr defaultRowHeight="14.4" x14ac:dyDescent="0.3"/>
  <cols>
    <col min="1" max="1" width="12.5546875" bestFit="1" customWidth="1"/>
    <col min="2" max="2" width="12" bestFit="1" customWidth="1"/>
    <col min="4" max="4" width="12.5546875" bestFit="1" customWidth="1"/>
    <col min="5" max="5" width="6.88671875" bestFit="1" customWidth="1"/>
    <col min="6" max="6" width="11.21875" style="9" bestFit="1" customWidth="1"/>
    <col min="8" max="8" width="15.5546875" customWidth="1"/>
    <col min="9" max="9" width="6.88671875" bestFit="1" customWidth="1"/>
    <col min="10" max="10" width="11.5546875" customWidth="1"/>
  </cols>
  <sheetData>
    <row r="1" spans="4:10" x14ac:dyDescent="0.3">
      <c r="D1" s="6" t="s">
        <v>310</v>
      </c>
      <c r="F1" s="8"/>
    </row>
    <row r="2" spans="4:10" x14ac:dyDescent="0.3">
      <c r="D2" s="6" t="s">
        <v>19</v>
      </c>
      <c r="E2" s="6" t="s">
        <v>17</v>
      </c>
      <c r="F2" t="s">
        <v>320</v>
      </c>
      <c r="H2" s="16" t="s">
        <v>19</v>
      </c>
      <c r="I2" t="s">
        <v>17</v>
      </c>
      <c r="J2" s="16" t="s">
        <v>9</v>
      </c>
    </row>
    <row r="3" spans="4:10" hidden="1" x14ac:dyDescent="0.3">
      <c r="D3" t="s">
        <v>97</v>
      </c>
      <c r="E3">
        <v>2021</v>
      </c>
      <c r="F3" s="8">
        <v>3519132.5300000003</v>
      </c>
      <c r="H3" s="14" t="s">
        <v>97</v>
      </c>
      <c r="I3" t="s">
        <v>321</v>
      </c>
      <c r="J3" s="8">
        <v>3519132.5300000003</v>
      </c>
    </row>
    <row r="4" spans="4:10" x14ac:dyDescent="0.3">
      <c r="D4" t="s">
        <v>97</v>
      </c>
      <c r="E4">
        <v>2022</v>
      </c>
      <c r="F4" s="8">
        <v>14227983.529999997</v>
      </c>
      <c r="H4" s="15" t="s">
        <v>97</v>
      </c>
      <c r="I4" t="s">
        <v>322</v>
      </c>
      <c r="J4" s="8">
        <v>14227983.529999997</v>
      </c>
    </row>
    <row r="5" spans="4:10" hidden="1" x14ac:dyDescent="0.3">
      <c r="D5" t="s">
        <v>70</v>
      </c>
      <c r="E5">
        <v>2021</v>
      </c>
      <c r="F5" s="8">
        <v>1406865.86</v>
      </c>
      <c r="H5" s="14" t="s">
        <v>70</v>
      </c>
      <c r="I5" t="s">
        <v>321</v>
      </c>
      <c r="J5" s="8">
        <v>1406865.86</v>
      </c>
    </row>
    <row r="6" spans="4:10" x14ac:dyDescent="0.3">
      <c r="D6" t="s">
        <v>70</v>
      </c>
      <c r="E6">
        <v>2022</v>
      </c>
      <c r="F6" s="8">
        <v>12408442.025000002</v>
      </c>
      <c r="H6" s="15" t="s">
        <v>70</v>
      </c>
      <c r="I6" t="s">
        <v>322</v>
      </c>
      <c r="J6" s="8">
        <v>12408442.025000002</v>
      </c>
    </row>
    <row r="7" spans="4:10" hidden="1" x14ac:dyDescent="0.3">
      <c r="D7" t="s">
        <v>28</v>
      </c>
      <c r="E7">
        <v>2021</v>
      </c>
      <c r="F7" s="8">
        <v>3975783.0400000005</v>
      </c>
      <c r="H7" s="14" t="s">
        <v>28</v>
      </c>
      <c r="I7" t="s">
        <v>321</v>
      </c>
      <c r="J7" s="8">
        <v>3975783.0400000005</v>
      </c>
    </row>
    <row r="8" spans="4:10" x14ac:dyDescent="0.3">
      <c r="D8" t="s">
        <v>28</v>
      </c>
      <c r="E8">
        <v>2022</v>
      </c>
      <c r="F8" s="8">
        <v>11415018.839999996</v>
      </c>
      <c r="H8" s="15" t="s">
        <v>28</v>
      </c>
      <c r="I8" t="s">
        <v>322</v>
      </c>
      <c r="J8" s="8">
        <v>11415018.839999996</v>
      </c>
    </row>
    <row r="9" spans="4:10" hidden="1" x14ac:dyDescent="0.3">
      <c r="D9" t="s">
        <v>36</v>
      </c>
      <c r="E9">
        <v>2021</v>
      </c>
      <c r="F9" s="8">
        <v>5914747.0900000008</v>
      </c>
      <c r="H9" s="14" t="s">
        <v>36</v>
      </c>
      <c r="I9" t="s">
        <v>321</v>
      </c>
      <c r="J9" s="8">
        <v>5914747.0900000008</v>
      </c>
    </row>
    <row r="10" spans="4:10" x14ac:dyDescent="0.3">
      <c r="D10" t="s">
        <v>36</v>
      </c>
      <c r="E10">
        <v>2022</v>
      </c>
      <c r="F10" s="8">
        <v>27096396.860000007</v>
      </c>
      <c r="H10" s="15" t="s">
        <v>36</v>
      </c>
      <c r="I10" t="s">
        <v>322</v>
      </c>
      <c r="J10" s="8">
        <v>27096396.860000007</v>
      </c>
    </row>
    <row r="11" spans="4:10" hidden="1" x14ac:dyDescent="0.3">
      <c r="D11" t="s">
        <v>58</v>
      </c>
      <c r="E11">
        <v>2021</v>
      </c>
      <c r="F11" s="8">
        <v>6197299.7599999998</v>
      </c>
      <c r="H11" s="14" t="s">
        <v>58</v>
      </c>
      <c r="I11" t="s">
        <v>321</v>
      </c>
      <c r="J11" s="8">
        <v>6197299.7599999998</v>
      </c>
    </row>
    <row r="12" spans="4:10" x14ac:dyDescent="0.3">
      <c r="D12" t="s">
        <v>58</v>
      </c>
      <c r="E12">
        <v>2022</v>
      </c>
      <c r="F12" s="8">
        <v>12052759.705</v>
      </c>
      <c r="H12" s="15" t="s">
        <v>58</v>
      </c>
      <c r="I12" t="s">
        <v>322</v>
      </c>
      <c r="J12" s="8">
        <v>12052759.705</v>
      </c>
    </row>
    <row r="13" spans="4:10" hidden="1" x14ac:dyDescent="0.3">
      <c r="D13" t="s">
        <v>64</v>
      </c>
      <c r="E13">
        <v>2021</v>
      </c>
      <c r="F13" s="8">
        <v>5401427.2300000004</v>
      </c>
      <c r="H13" s="14" t="s">
        <v>64</v>
      </c>
      <c r="I13" t="s">
        <v>321</v>
      </c>
      <c r="J13" s="8">
        <v>5401427.2300000004</v>
      </c>
    </row>
    <row r="14" spans="4:10" x14ac:dyDescent="0.3">
      <c r="D14" t="s">
        <v>64</v>
      </c>
      <c r="E14">
        <v>2022</v>
      </c>
      <c r="F14" s="8">
        <v>15110493.789999997</v>
      </c>
      <c r="H14" s="15" t="s">
        <v>64</v>
      </c>
      <c r="I14" t="s">
        <v>322</v>
      </c>
      <c r="J14" s="8">
        <v>15110493.789999997</v>
      </c>
    </row>
  </sheetData>
  <phoneticPr fontId="4"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Dashboard</vt:lpstr>
      <vt:lpstr>Pivot Table</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Aayush Singh Sengar</cp:lastModifiedBy>
  <dcterms:created xsi:type="dcterms:W3CDTF">2024-01-17T04:19:05Z</dcterms:created>
  <dcterms:modified xsi:type="dcterms:W3CDTF">2024-08-29T16:14:54Z</dcterms:modified>
</cp:coreProperties>
</file>