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D:\INTERNSHIP-EXCEL\EXCEL PROJ\"/>
    </mc:Choice>
  </mc:AlternateContent>
  <xr:revisionPtr revIDLastSave="0" documentId="13_ncr:1_{5CD3DD1D-1E97-494B-A855-781B037C42E1}" xr6:coauthVersionLast="47" xr6:coauthVersionMax="47" xr10:uidLastSave="{00000000-0000-0000-0000-000000000000}"/>
  <bookViews>
    <workbookView xWindow="-120" yWindow="-120" windowWidth="21840" windowHeight="13020" firstSheet="4" activeTab="8" xr2:uid="{00000000-000D-0000-FFFF-FFFF00000000}"/>
  </bookViews>
  <sheets>
    <sheet name="SALES N PROFIT ANALYSIS" sheetId="3" r:id="rId1"/>
    <sheet name="CATEGORY VS PROFIT WATERFALL" sheetId="4" r:id="rId2"/>
    <sheet name="CATEGORY VS SALES PIE CHART" sheetId="5" r:id="rId3"/>
    <sheet name="STATE VS SALES MAP CHART" sheetId="6" r:id="rId4"/>
    <sheet name="TOP 5 SUB CATEGORY" sheetId="7" r:id="rId5"/>
    <sheet name="KPIS" sheetId="8" r:id="rId6"/>
    <sheet name="KPI YOY GROWTH" sheetId="9" r:id="rId7"/>
    <sheet name="Data" sheetId="1" r:id="rId8"/>
    <sheet name="DASHBOARD" sheetId="10" r:id="rId9"/>
  </sheets>
  <definedNames>
    <definedName name="_xlchart.v1.0" hidden="1">'CATEGORY VS PROFIT WATERFALL'!$D$4:$D$7</definedName>
    <definedName name="_xlchart.v1.1" hidden="1">'CATEGORY VS PROFIT WATERFALL'!$E$3</definedName>
    <definedName name="_xlchart.v1.11" hidden="1">'CATEGORY VS PROFIT WATERFALL'!$D$4:$D$7</definedName>
    <definedName name="_xlchart.v1.12" hidden="1">'CATEGORY VS PROFIT WATERFALL'!$E$3</definedName>
    <definedName name="_xlchart.v1.13" hidden="1">'CATEGORY VS PROFIT WATERFALL'!$E$4:$E$7</definedName>
    <definedName name="_xlchart.v1.2" hidden="1">'CATEGORY VS PROFIT WATERFALL'!$E$4:$E$7</definedName>
    <definedName name="_xlchart.v5.10" hidden="1">'STATE VS SALES MAP CHART'!$F$4:$F$52</definedName>
    <definedName name="_xlchart.v5.3" hidden="1">'STATE VS SALES MAP CHART'!$E$3</definedName>
    <definedName name="_xlchart.v5.4" hidden="1">'STATE VS SALES MAP CHART'!$E$4:$E$52</definedName>
    <definedName name="_xlchart.v5.5" hidden="1">'STATE VS SALES MAP CHART'!$F$3</definedName>
    <definedName name="_xlchart.v5.6" hidden="1">'STATE VS SALES MAP CHART'!$F$4:$F$52</definedName>
    <definedName name="_xlchart.v5.7" hidden="1">'STATE VS SALES MAP CHART'!$E$3</definedName>
    <definedName name="_xlchart.v5.8" hidden="1">'STATE VS SALES MAP CHART'!$E$4:$E$52</definedName>
    <definedName name="_xlchart.v5.9" hidden="1">'STATE VS SALES MAP CHART'!$F$3</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C11" i="9"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2" i="6"/>
  <c r="E51" i="6"/>
  <c r="E50" i="6"/>
  <c r="E49" i="6"/>
  <c r="E48" i="6"/>
  <c r="E47" i="6"/>
  <c r="E46" i="6"/>
  <c r="E45" i="6"/>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D7" i="4"/>
  <c r="D6" i="4"/>
  <c r="D5" i="4"/>
  <c r="D4" i="4"/>
  <c r="E18" i="8"/>
  <c r="F45" i="6"/>
  <c r="F27" i="6"/>
  <c r="F9" i="6"/>
  <c r="F22" i="6"/>
  <c r="F38" i="6"/>
  <c r="F20" i="6"/>
  <c r="F43" i="6"/>
  <c r="F46" i="6"/>
  <c r="B18" i="8"/>
  <c r="F42" i="6"/>
  <c r="F24" i="6"/>
  <c r="F6" i="6"/>
  <c r="F10" i="6"/>
  <c r="F35" i="6"/>
  <c r="F17" i="6"/>
  <c r="F37" i="6"/>
  <c r="F16" i="6"/>
  <c r="F52" i="6"/>
  <c r="F39" i="6"/>
  <c r="F21" i="6"/>
  <c r="F49" i="6"/>
  <c r="F50" i="6"/>
  <c r="F32" i="6"/>
  <c r="F14" i="6"/>
  <c r="F31" i="6"/>
  <c r="F4" i="6"/>
  <c r="N18" i="8"/>
  <c r="F19" i="6"/>
  <c r="F36" i="6"/>
  <c r="F18" i="6"/>
  <c r="F40" i="6"/>
  <c r="F47" i="6"/>
  <c r="F29" i="6"/>
  <c r="F11" i="6"/>
  <c r="F25" i="6"/>
  <c r="K18" i="8"/>
  <c r="F51" i="6"/>
  <c r="F33" i="6"/>
  <c r="F15" i="6"/>
  <c r="F34" i="6"/>
  <c r="F44" i="6"/>
  <c r="F26" i="6"/>
  <c r="F8" i="6"/>
  <c r="F13" i="6"/>
  <c r="H18" i="8"/>
  <c r="F48" i="6"/>
  <c r="F30" i="6"/>
  <c r="F12" i="6"/>
  <c r="F28" i="6"/>
  <c r="F41" i="6"/>
  <c r="F23" i="6"/>
  <c r="F5" i="6"/>
  <c r="F7" i="6"/>
  <c r="E5" i="4"/>
  <c r="E7" i="4"/>
  <c r="E4" i="4"/>
  <c r="E6" i="4"/>
  <c r="B11" i="9"/>
  <c r="D11" i="9"/>
  <c r="E11" i="9"/>
  <c r="F11" i="9"/>
</calcChain>
</file>

<file path=xl/sharedStrings.xml><?xml version="1.0" encoding="utf-8"?>
<sst xmlns="http://schemas.openxmlformats.org/spreadsheetml/2006/main" count="130132" uniqueCount="10960">
  <si>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</si>
  <si>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</si>
  <si>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</si>
  <si>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</si>
  <si>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</si>
  <si>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</si>
  <si>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</si>
  <si>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</si>
  <si>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</si>
  <si>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</si>
  <si>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</si>
  <si>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</si>
  <si>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</si>
  <si>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</si>
  <si>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</si>
  <si>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</si>
  <si>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</si>
  <si>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</si>
  <si>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</si>
  <si>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</si>
  <si>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</si>
  <si>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</si>
  <si>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</si>
  <si>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</si>
  <si>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</si>
  <si>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</si>
  <si>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</si>
  <si>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</si>
  <si>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</si>
  <si>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</si>
  <si>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</si>
  <si>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</si>
  <si>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</si>
  <si>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</si>
  <si>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</si>
  <si>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</si>
  <si>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</si>
  <si>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</si>
  <si>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</si>
  <si>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</si>
  <si>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</si>
  <si>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</si>
  <si>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</si>
  <si>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</si>
  <si>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</si>
  <si>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</si>
  <si>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</si>
  <si>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</si>
  <si>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</si>
  <si>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</si>
  <si>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</si>
  <si>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</si>
  <si>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</si>
  <si>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</si>
  <si>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</si>
  <si>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</si>
  <si>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</si>
  <si>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</si>
  <si>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</si>
  <si>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</si>
  <si>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</si>
  <si>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</si>
  <si>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</si>
  <si>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</si>
  <si>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</si>
  <si>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</si>
  <si>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</si>
  <si>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</si>
  <si>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</si>
  <si>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</si>
  <si>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</si>
  <si>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</si>
  <si>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</si>
  <si>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</si>
  <si>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</si>
  <si>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</si>
  <si>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</si>
  <si>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</si>
  <si>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</si>
  <si>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</si>
  <si>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</si>
  <si>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</si>
  <si>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</si>
  <si>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</si>
  <si>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</si>
  <si>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</si>
  <si>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</si>
  <si>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</si>
  <si>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</si>
  <si>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</si>
  <si>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</si>
  <si>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</si>
  <si>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</si>
  <si>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</si>
  <si>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</si>
  <si>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</si>
  <si>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</si>
  <si>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</si>
  <si>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</si>
  <si>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</si>
  <si>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</si>
  <si>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</si>
  <si>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</si>
  <si>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</si>
  <si>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</si>
  <si>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</si>
  <si>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</si>
  <si>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</si>
  <si>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</si>
  <si>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</si>
  <si>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</si>
  <si>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</si>
  <si>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</si>
  <si>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</si>
  <si>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</si>
  <si>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</si>
  <si>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</si>
  <si>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</si>
  <si>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</si>
  <si>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</si>
  <si>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</si>
  <si>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</si>
  <si>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</si>
  <si>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</si>
  <si>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</si>
  <si>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</si>
  <si>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</si>
  <si>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</si>
  <si>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</si>
  <si>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</si>
  <si>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</si>
  <si>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</si>
  <si>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</si>
  <si>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</si>
  <si>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</si>
  <si>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</si>
  <si>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</si>
  <si>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</si>
  <si>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</si>
  <si>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</si>
  <si>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</si>
  <si>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</si>
  <si>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</si>
  <si>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</si>
  <si>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</si>
  <si>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</si>
  <si>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</si>
  <si>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</si>
  <si>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</si>
  <si>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</si>
  <si>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</si>
  <si>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</si>
  <si>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</si>
  <si>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</si>
  <si>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</si>
  <si>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</si>
  <si>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</si>
  <si>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</si>
  <si>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</si>
  <si>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</si>
  <si>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</si>
  <si>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</si>
  <si>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</si>
  <si>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</si>
  <si>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</si>
  <si>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</si>
  <si>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</si>
  <si>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</si>
  <si>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</si>
  <si>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</si>
  <si>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</si>
  <si>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</si>
  <si>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</si>
  <si>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</si>
  <si>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</si>
  <si>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</si>
  <si>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</si>
  <si>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</si>
  <si>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</si>
  <si>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</si>
  <si>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</si>
  <si>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</si>
  <si>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</si>
  <si>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</si>
  <si>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</si>
  <si>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</si>
  <si>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</si>
  <si>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</si>
  <si>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</si>
  <si>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</si>
  <si>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</si>
  <si>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</si>
  <si>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</si>
  <si>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</si>
  <si>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</si>
  <si>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</si>
  <si>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</si>
  <si>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</si>
  <si>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</si>
  <si>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</si>
  <si>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</si>
  <si>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</si>
  <si>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</si>
  <si>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</si>
  <si>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</si>
  <si>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</si>
  <si>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</si>
  <si>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</si>
  <si>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</si>
  <si>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</si>
  <si>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</si>
  <si>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</si>
  <si>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</si>
  <si>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</si>
  <si>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</si>
  <si>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</si>
  <si>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</si>
  <si>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</si>
  <si>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</si>
  <si>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</si>
  <si>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</si>
  <si>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</si>
  <si>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</si>
  <si>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</si>
  <si>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</si>
  <si>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</si>
  <si>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</si>
  <si>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</si>
  <si>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</si>
  <si>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</si>
  <si>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</si>
  <si>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</si>
  <si>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</si>
  <si>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</si>
  <si>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</si>
  <si>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</si>
  <si>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</si>
  <si>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</si>
  <si>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</si>
  <si>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</si>
  <si>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</si>
  <si>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</si>
  <si>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</si>
  <si>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</si>
  <si>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</si>
  <si>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</si>
  <si>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</si>
  <si>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</si>
  <si>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</si>
  <si>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</si>
  <si>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</si>
  <si>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</si>
  <si>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</si>
  <si>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</si>
  <si>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</si>
  <si>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</si>
  <si>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</si>
  <si>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</si>
  <si>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</si>
  <si>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</si>
  <si>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</si>
  <si>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</si>
  <si>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</si>
  <si>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</si>
  <si>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</si>
  <si>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</si>
  <si>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</si>
  <si>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</si>
  <si>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</si>
  <si>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</si>
  <si>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</si>
  <si>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</si>
  <si>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</si>
  <si>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</si>
  <si>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</si>
  <si>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</si>
  <si>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</si>
  <si>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</si>
  <si>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</si>
  <si>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</si>
  <si>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</si>
  <si>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</si>
  <si>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</si>
  <si>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</si>
  <si>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</si>
  <si>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</si>
  <si>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</si>
  <si>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</si>
  <si>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</si>
  <si>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</si>
  <si>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</si>
  <si>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</si>
  <si>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</si>
  <si>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</si>
  <si>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</si>
  <si>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</si>
  <si>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</si>
  <si>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</si>
  <si>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</si>
  <si>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</si>
  <si>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</si>
  <si>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</si>
  <si>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</si>
  <si>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</si>
  <si>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</si>
  <si>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</si>
  <si>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</si>
  <si>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</si>
  <si>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</si>
  <si>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</si>
  <si>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</si>
  <si>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</si>
  <si>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</si>
  <si>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</si>
  <si>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</si>
  <si>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</si>
  <si>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</si>
  <si>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</si>
  <si>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</si>
  <si>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</si>
  <si>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</si>
  <si>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</si>
  <si>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</si>
  <si>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</si>
  <si>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</si>
  <si>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</si>
  <si>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</si>
  <si>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</si>
  <si>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</si>
  <si>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</si>
  <si>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</si>
  <si>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</si>
  <si>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</si>
  <si>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</si>
  <si>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</si>
  <si>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</si>
  <si>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</si>
  <si>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</si>
  <si>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</si>
  <si>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</si>
  <si>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</si>
  <si>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</si>
  <si>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</si>
  <si>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</si>
  <si>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</si>
  <si>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</si>
  <si>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</si>
  <si>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</si>
  <si>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</si>
  <si>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</si>
  <si>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</si>
  <si>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</si>
  <si>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</si>
  <si>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</si>
  <si>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</si>
  <si>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</si>
  <si>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</si>
  <si>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</si>
  <si>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</si>
  <si>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</si>
  <si>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</si>
  <si>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</si>
  <si>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</si>
  <si>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</si>
  <si>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</si>
  <si>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</si>
  <si>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</si>
  <si>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</si>
  <si>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</si>
  <si>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</si>
  <si>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</si>
  <si>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</si>
  <si>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</si>
  <si>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</si>
  <si>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</si>
  <si>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</si>
  <si>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</si>
  <si>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</si>
  <si>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</si>
  <si>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</si>
  <si>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</si>
  <si>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</si>
  <si>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</si>
  <si>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</si>
  <si>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</si>
  <si>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</si>
  <si>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</si>
  <si>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</si>
  <si>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</si>
  <si>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</si>
  <si>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</si>
  <si>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</si>
  <si>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</si>
  <si>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</si>
  <si>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</si>
  <si>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</si>
  <si>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</si>
  <si>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</si>
  <si>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</si>
  <si>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</si>
  <si>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</si>
  <si>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</si>
  <si>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</si>
  <si>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</si>
  <si>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</si>
  <si>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</si>
  <si>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</si>
  <si>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</si>
  <si>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</si>
  <si>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</si>
  <si>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</si>
  <si>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</si>
  <si>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</si>
  <si>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</si>
  <si>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</si>
  <si>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</si>
  <si>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</si>
  <si>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</si>
  <si>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</si>
  <si>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</si>
  <si>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</si>
  <si>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</si>
  <si>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</si>
  <si>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</si>
  <si>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</si>
  <si>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</si>
  <si>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</si>
  <si>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</si>
  <si>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</si>
  <si>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</si>
  <si>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</si>
  <si>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</si>
  <si>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</si>
  <si>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</si>
  <si>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</si>
  <si>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</si>
  <si>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</si>
  <si>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</si>
  <si>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</si>
  <si>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</si>
  <si>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</si>
  <si>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</si>
  <si>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</si>
  <si>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</si>
  <si>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</si>
  <si>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</si>
  <si>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</si>
  <si>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</si>
  <si>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</si>
  <si>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</si>
  <si>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</si>
  <si>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</si>
  <si>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</si>
  <si>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</si>
  <si>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</si>
  <si>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</si>
  <si>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</si>
  <si>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</si>
  <si>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</si>
  <si>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</si>
  <si>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</si>
  <si>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</si>
  <si>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</si>
  <si>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</si>
  <si>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</si>
  <si>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</si>
  <si>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</si>
  <si>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</si>
  <si>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</si>
  <si>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</si>
  <si>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</si>
  <si>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</si>
  <si>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</si>
  <si>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</si>
  <si>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</si>
  <si>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</si>
  <si>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</si>
  <si>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</si>
  <si>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</si>
  <si>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</si>
  <si>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</si>
  <si>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</si>
  <si>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</si>
  <si>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</si>
  <si>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</si>
  <si>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</si>
  <si>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</si>
  <si>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</si>
  <si>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</si>
  <si>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</si>
  <si>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</si>
  <si>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</si>
  <si>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</si>
  <si>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</si>
  <si>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</si>
  <si>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</si>
  <si>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</si>
  <si>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</si>
  <si>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</si>
  <si>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</si>
  <si>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</si>
  <si>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</si>
  <si>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</si>
  <si>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</si>
  <si>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</si>
  <si>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</si>
  <si>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</si>
  <si>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</si>
  <si>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</si>
  <si>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</si>
  <si>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</si>
  <si>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</si>
  <si>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</si>
  <si>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</si>
  <si>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</si>
  <si>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</si>
  <si>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</si>
  <si>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</si>
  <si>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</si>
  <si>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</si>
  <si>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</si>
  <si>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</si>
  <si>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</si>
  <si>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</si>
  <si>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</si>
  <si>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</si>
  <si>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</si>
  <si>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</si>
  <si>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</si>
  <si>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</si>
  <si>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</si>
  <si>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</si>
  <si>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</si>
  <si>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</si>
  <si>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</si>
  <si>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</si>
  <si>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</si>
  <si>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</si>
  <si>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</si>
  <si>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</si>
  <si>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</si>
  <si>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</si>
  <si>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</si>
  <si>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</si>
  <si>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</si>
  <si>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</si>
  <si>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</si>
  <si>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</si>
  <si>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</si>
  <si>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</si>
  <si>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</si>
  <si>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</si>
  <si>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</si>
  <si>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</si>
  <si>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</si>
  <si>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</si>
  <si>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</si>
  <si>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</si>
  <si>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</si>
  <si>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</si>
  <si>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</si>
  <si>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</si>
  <si>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</si>
  <si>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</si>
  <si>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</si>
  <si>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</si>
  <si>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</si>
  <si>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</si>
  <si>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</si>
  <si>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</si>
  <si>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</si>
  <si>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</si>
  <si>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</si>
  <si>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</si>
  <si>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</si>
  <si>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</si>
  <si>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</si>
  <si>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</si>
  <si>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</si>
  <si>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</si>
  <si>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</si>
  <si>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</si>
  <si>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</si>
  <si>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</si>
  <si>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</si>
  <si>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</si>
  <si>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</si>
  <si>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</si>
  <si>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</si>
  <si>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</si>
  <si>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</si>
  <si>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</si>
  <si>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</si>
  <si>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</si>
  <si>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</si>
  <si>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</si>
  <si>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</si>
  <si>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</si>
  <si>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</si>
  <si>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</si>
  <si>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</si>
  <si>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</si>
  <si>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</si>
  <si>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</si>
  <si>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</si>
  <si>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</si>
  <si>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</si>
  <si>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</si>
  <si>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</si>
  <si>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</si>
  <si>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</si>
  <si>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</si>
  <si>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</si>
  <si>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</si>
  <si>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</si>
  <si>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</si>
  <si>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</si>
  <si>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</si>
  <si>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</si>
  <si>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</si>
  <si>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</si>
  <si>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</si>
  <si>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</si>
  <si>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</si>
  <si>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</si>
  <si>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</si>
  <si>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</si>
  <si>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</si>
  <si>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</si>
  <si>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</si>
  <si>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</si>
  <si>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</si>
  <si>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</si>
  <si>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</si>
  <si>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</si>
  <si>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</si>
  <si>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</si>
  <si>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</si>
  <si>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</si>
  <si>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</si>
  <si>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</si>
  <si>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</si>
  <si>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</si>
  <si>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</si>
  <si>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</si>
  <si>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</si>
  <si>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</si>
  <si>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</si>
  <si>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</si>
  <si>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</si>
  <si>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</si>
  <si>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</si>
  <si>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</si>
  <si>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</si>
  <si>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</si>
  <si>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</si>
  <si>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</si>
  <si>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</si>
  <si>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</si>
  <si>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</si>
  <si>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</si>
  <si>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</si>
  <si>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</si>
  <si>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</si>
  <si>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</si>
  <si>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</si>
  <si>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</si>
  <si>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</si>
  <si>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</si>
  <si>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</si>
  <si>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</si>
  <si>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</si>
  <si>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</si>
  <si>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</si>
  <si>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</si>
  <si>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</si>
  <si>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</si>
  <si>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</si>
  <si>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</si>
  <si>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</si>
  <si>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</si>
  <si>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</si>
  <si>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</si>
  <si>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</si>
  <si>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</si>
  <si>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</si>
  <si>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</si>
  <si>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</si>
  <si>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</si>
  <si>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</si>
  <si>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</si>
  <si>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</si>
  <si>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</si>
  <si>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</si>
  <si>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</si>
  <si>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</si>
  <si>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</si>
  <si>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</si>
  <si>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</si>
  <si>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</si>
  <si>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</si>
  <si>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</si>
  <si>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</si>
  <si>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</si>
  <si>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</si>
  <si>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</si>
  <si>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</si>
  <si>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</si>
  <si>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</si>
  <si>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</si>
  <si>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</si>
  <si>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</si>
  <si>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</si>
  <si>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</si>
  <si>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</si>
  <si>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</si>
  <si>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</si>
  <si>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</si>
  <si>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</si>
  <si>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</si>
  <si>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</si>
  <si>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</si>
  <si>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</si>
  <si>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</si>
  <si>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</si>
  <si>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</si>
  <si>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</si>
  <si>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</si>
  <si>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</si>
  <si>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</si>
  <si>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</si>
  <si>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</si>
  <si>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</si>
  <si>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</si>
  <si>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</si>
  <si>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</si>
  <si>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</si>
  <si>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</si>
  <si>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</si>
  <si>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</si>
  <si>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</si>
  <si>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</si>
  <si>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</si>
  <si>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</si>
  <si>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</si>
  <si>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</si>
  <si>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</si>
  <si>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</si>
  <si>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</si>
  <si>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</si>
  <si>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</si>
  <si>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</si>
  <si>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</si>
  <si>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</si>
  <si>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</si>
  <si>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</si>
  <si>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</si>
  <si>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</si>
  <si>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</si>
  <si>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</si>
  <si>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</si>
  <si>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</si>
  <si>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</si>
  <si>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</si>
  <si>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</si>
  <si>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</si>
  <si>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</si>
  <si>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</si>
  <si>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</si>
  <si>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</si>
  <si>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</si>
  <si>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</si>
  <si>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</si>
  <si>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</si>
  <si>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</si>
  <si>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</si>
  <si>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</si>
  <si>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</si>
  <si>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</si>
  <si>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</si>
  <si>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</si>
  <si>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</si>
  <si>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</si>
  <si>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</si>
  <si>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</si>
  <si>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</si>
  <si>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</si>
  <si>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</si>
  <si>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</si>
  <si>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</si>
  <si>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</si>
  <si>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</si>
  <si>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</si>
  <si>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</si>
  <si>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</si>
  <si>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</si>
  <si>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</si>
  <si>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</si>
  <si>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</si>
  <si>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</si>
  <si>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</si>
  <si>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</si>
  <si>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</si>
  <si>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</si>
  <si>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</si>
  <si>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</si>
  <si>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</si>
  <si>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</si>
  <si>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</si>
  <si>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</si>
  <si>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</si>
  <si>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</si>
  <si>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</si>
  <si>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</si>
  <si>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</si>
  <si>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</si>
  <si>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</si>
  <si>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</si>
  <si>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</si>
  <si>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</si>
  <si>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</si>
  <si>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</si>
  <si>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</si>
  <si>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</si>
  <si>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</si>
  <si>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</si>
  <si>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</si>
  <si>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</si>
  <si>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</si>
  <si>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</si>
  <si>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</si>
  <si>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</si>
  <si>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</si>
  <si>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</si>
  <si>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</si>
  <si>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</si>
  <si>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</si>
  <si>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</si>
  <si>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</si>
  <si>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</si>
  <si>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</si>
  <si>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</si>
  <si>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</si>
  <si>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</si>
  <si>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</si>
  <si>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</si>
  <si>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</si>
  <si>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</si>
  <si>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</si>
  <si>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</si>
  <si>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</si>
  <si>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</si>
  <si>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</si>
  <si>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</si>
  <si>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</si>
  <si>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</si>
  <si>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</si>
  <si>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</si>
  <si>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</si>
  <si>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</si>
  <si>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</si>
  <si>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</si>
  <si>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</si>
  <si>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</si>
  <si>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</si>
  <si>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</si>
  <si>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</si>
  <si>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</si>
  <si>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</si>
  <si>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</si>
  <si>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</si>
  <si>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</si>
  <si>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</si>
  <si>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</si>
  <si>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</si>
  <si>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</si>
  <si>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</si>
  <si>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</si>
  <si>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</si>
  <si>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</si>
  <si>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</si>
  <si>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</si>
  <si>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</si>
  <si>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</si>
  <si>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</si>
  <si>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</si>
  <si>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</si>
  <si>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</si>
  <si>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</si>
  <si>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</si>
  <si>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</si>
  <si>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</si>
  <si>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</si>
  <si>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</si>
  <si>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</si>
  <si>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</si>
  <si>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</si>
  <si>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</si>
  <si>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</si>
  <si>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</si>
  <si>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</si>
  <si>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</si>
  <si>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</si>
  <si>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</si>
  <si>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</si>
  <si>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</si>
  <si>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</si>
  <si>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</si>
  <si>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</si>
  <si>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</si>
  <si>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</si>
  <si>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</si>
  <si>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</si>
  <si>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</si>
  <si>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</si>
  <si>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</si>
  <si>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</si>
  <si>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</si>
  <si>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</si>
  <si>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</si>
  <si>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</si>
  <si>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</si>
  <si>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</si>
  <si>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</si>
  <si>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</si>
  <si>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</si>
  <si>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</si>
  <si>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</si>
  <si>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</si>
  <si>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</si>
  <si>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</si>
  <si>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</si>
  <si>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</si>
  <si>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</si>
  <si>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</si>
  <si>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</si>
  <si>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</si>
  <si>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</si>
  <si>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</si>
  <si>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</si>
  <si>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</si>
  <si>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</si>
  <si>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</si>
  <si>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</si>
  <si>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</si>
  <si>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</si>
  <si>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</si>
  <si>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</si>
  <si>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</si>
  <si>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</si>
  <si>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</si>
  <si>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</si>
  <si>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</si>
  <si>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</si>
  <si>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</si>
  <si>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</si>
  <si>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</si>
  <si>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</si>
  <si>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</si>
  <si>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</si>
  <si>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</si>
  <si>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</si>
  <si>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</si>
  <si>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</si>
  <si>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</si>
  <si>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</si>
  <si>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</si>
  <si>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</si>
  <si>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</si>
  <si>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</si>
  <si>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</si>
  <si>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</si>
  <si>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</si>
  <si>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</si>
  <si>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</si>
  <si>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</si>
  <si>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</si>
  <si>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</si>
  <si>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</si>
  <si>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</si>
  <si>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</si>
  <si>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</si>
  <si>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</si>
  <si>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</si>
  <si>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</si>
  <si>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</si>
  <si>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</si>
  <si>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</si>
  <si>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</si>
  <si>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</si>
  <si>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</si>
  <si>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</si>
  <si>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</si>
  <si>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</si>
  <si>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</si>
  <si>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</si>
  <si>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</si>
  <si>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</si>
  <si>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</si>
  <si>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</si>
  <si>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</si>
  <si>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</si>
  <si>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</si>
  <si>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</si>
  <si>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</si>
  <si>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</si>
  <si>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</si>
  <si>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</si>
  <si>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</si>
  <si>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</si>
  <si>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</si>
  <si>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</si>
  <si>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</si>
  <si>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</si>
  <si>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</si>
  <si>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</si>
  <si>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</si>
  <si>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</si>
  <si>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</si>
  <si>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</si>
  <si>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</si>
  <si>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</si>
  <si>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</si>
  <si>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</si>
  <si>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</si>
  <si>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</si>
  <si>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</si>
  <si>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</si>
  <si>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</si>
  <si>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</si>
  <si>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</si>
  <si>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</si>
  <si>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</si>
  <si>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</si>
  <si>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</si>
  <si>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</si>
  <si>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</si>
  <si>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</si>
  <si>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</si>
  <si>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</si>
  <si>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</si>
  <si>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</si>
  <si>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</si>
  <si>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</si>
  <si>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</si>
  <si>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</si>
  <si>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</si>
  <si>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</si>
  <si>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</si>
  <si>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</si>
  <si>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</si>
  <si>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</si>
  <si>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</si>
  <si>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</si>
  <si>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</si>
  <si>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</si>
  <si>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</si>
  <si>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</si>
  <si>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</si>
  <si>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</si>
  <si>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</si>
  <si>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</si>
  <si>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</si>
  <si>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</si>
  <si>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</si>
  <si>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</si>
  <si>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</si>
  <si>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</si>
  <si>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</si>
  <si>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</si>
  <si>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</si>
  <si>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</si>
  <si>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</si>
  <si>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</si>
  <si>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</si>
  <si>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</si>
  <si>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</si>
  <si>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</si>
  <si>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</si>
  <si>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</si>
  <si>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</si>
  <si>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</si>
  <si>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</si>
  <si>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</si>
  <si>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</si>
  <si>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</si>
  <si>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</si>
  <si>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</si>
  <si>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</si>
  <si>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</si>
  <si>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</si>
  <si>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</si>
  <si>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</si>
  <si>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</si>
  <si>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</si>
  <si>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</si>
  <si>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</si>
  <si>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</si>
  <si>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</si>
  <si>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</si>
  <si>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</si>
  <si>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</si>
  <si>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</si>
  <si>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</si>
  <si>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</si>
  <si>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</si>
  <si>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</si>
  <si>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</si>
  <si>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</si>
  <si>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</si>
  <si>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</si>
  <si>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</si>
  <si>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</si>
  <si>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</si>
  <si>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</si>
  <si>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</si>
  <si>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</si>
  <si>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</si>
  <si>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</si>
  <si>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</si>
  <si>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</si>
  <si>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</si>
  <si>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</si>
  <si>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</si>
  <si>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</si>
  <si>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</si>
  <si>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</si>
  <si>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</si>
  <si>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</si>
  <si>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</si>
  <si>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</si>
  <si>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</si>
  <si>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</si>
  <si>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</si>
  <si>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</si>
  <si>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</si>
  <si>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</si>
  <si>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</si>
  <si>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</si>
  <si>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</si>
  <si>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</si>
  <si>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</si>
  <si>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</si>
  <si>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</si>
  <si>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</si>
  <si>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</si>
  <si>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</si>
  <si>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</si>
  <si>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</si>
  <si>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</si>
  <si>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</si>
  <si>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</si>
  <si>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</si>
  <si>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</si>
  <si>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</si>
  <si>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</si>
  <si>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</si>
  <si>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</si>
  <si>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</si>
  <si>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</si>
  <si>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</si>
  <si>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</si>
  <si>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</si>
  <si>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</si>
  <si>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</si>
  <si>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</si>
  <si>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</si>
  <si>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</si>
  <si>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</si>
  <si>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</si>
  <si>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</si>
  <si>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</si>
  <si>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</si>
  <si>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</si>
  <si>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</si>
  <si>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</si>
  <si>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</si>
  <si>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</si>
  <si>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</si>
  <si>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</si>
  <si>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</si>
  <si>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</si>
  <si>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</si>
  <si>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</si>
  <si>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</si>
  <si>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</si>
  <si>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</si>
  <si>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</si>
  <si>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</si>
  <si>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</si>
  <si>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</si>
  <si>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</si>
  <si>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</si>
  <si>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</si>
  <si>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</si>
  <si>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</si>
  <si>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</si>
  <si>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</si>
  <si>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</si>
  <si>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</si>
  <si>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</si>
  <si>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</si>
  <si>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</si>
  <si>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</si>
  <si>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</si>
  <si>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</si>
  <si>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</si>
  <si>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</si>
  <si>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</si>
  <si>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</si>
  <si>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</si>
  <si>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</si>
  <si>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</si>
  <si>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</si>
  <si>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</si>
  <si>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</si>
  <si>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</si>
  <si>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</si>
  <si>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</si>
  <si>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</si>
  <si>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</si>
  <si>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</si>
  <si>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</si>
  <si>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</si>
  <si>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</si>
  <si>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</si>
  <si>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</si>
  <si>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</si>
  <si>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</si>
  <si>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</si>
  <si>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</si>
  <si>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</si>
  <si>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</si>
  <si>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</si>
  <si>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</si>
  <si>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</si>
  <si>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</si>
  <si>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</si>
  <si>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</si>
  <si>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</si>
  <si>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</si>
  <si>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</si>
  <si>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</si>
  <si>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</si>
  <si>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</si>
  <si>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</si>
  <si>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</si>
  <si>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</si>
  <si>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</si>
  <si>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</si>
  <si>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</si>
  <si>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</si>
  <si>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</si>
  <si>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</si>
  <si>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</si>
  <si>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</si>
  <si>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</si>
  <si>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</si>
  <si>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</si>
  <si>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</si>
  <si>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</si>
  <si>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</si>
  <si>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</si>
  <si>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</si>
  <si>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</si>
  <si>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</si>
  <si>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</si>
  <si>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</si>
  <si>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</si>
  <si>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</si>
  <si>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</si>
  <si>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</si>
  <si>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</si>
  <si>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</si>
  <si>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</si>
  <si>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</si>
  <si>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</si>
  <si>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</si>
  <si>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</si>
  <si>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</si>
  <si>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</si>
  <si>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</si>
  <si>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</si>
  <si>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</si>
  <si>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</si>
  <si>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</si>
  <si>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</si>
  <si>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</si>
  <si>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</si>
  <si>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</si>
  <si>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</si>
  <si>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</si>
  <si>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</si>
  <si>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</si>
  <si>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</si>
  <si>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</si>
  <si>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</si>
  <si>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</si>
  <si>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</si>
  <si>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</si>
  <si>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</si>
  <si>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</si>
  <si>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</si>
  <si>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</si>
  <si>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</si>
  <si>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</si>
  <si>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</si>
  <si>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</si>
  <si>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</si>
  <si>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</si>
  <si>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</si>
  <si>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</si>
  <si>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</si>
  <si>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</si>
  <si>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</si>
  <si>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</si>
  <si>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</si>
  <si>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</si>
  <si>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</si>
  <si>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</si>
  <si>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</si>
  <si>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</si>
  <si>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</si>
  <si>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</si>
  <si>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</si>
  <si>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</si>
  <si>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</si>
  <si>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</si>
  <si>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</si>
  <si>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</si>
  <si>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</si>
  <si>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</si>
  <si>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</si>
  <si>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</si>
  <si>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</si>
  <si>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</si>
  <si>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</si>
  <si>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</si>
  <si>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</si>
  <si>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</si>
  <si>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</si>
  <si>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</si>
  <si>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</si>
  <si>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</si>
  <si>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</si>
  <si>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</si>
  <si>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</si>
  <si>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</si>
  <si>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</si>
  <si>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</si>
  <si>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</si>
  <si>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</si>
  <si>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</si>
  <si>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</si>
  <si>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</si>
  <si>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</si>
  <si>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</si>
  <si>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</si>
  <si>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</si>
  <si>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</si>
  <si>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</si>
  <si>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</si>
  <si>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</si>
  <si>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</si>
  <si>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</si>
  <si>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</si>
  <si>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</si>
  <si>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</si>
  <si>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</si>
  <si>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</si>
  <si>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</si>
  <si>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</si>
  <si>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</si>
  <si>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</si>
  <si>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</si>
  <si>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</si>
  <si>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</si>
  <si>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</si>
  <si>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</si>
  <si>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</si>
  <si>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</si>
  <si>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</si>
  <si>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</si>
  <si>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</si>
  <si>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</si>
  <si>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</si>
  <si>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</si>
  <si>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</si>
  <si>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</si>
  <si>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</si>
  <si>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</si>
  <si>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</si>
  <si>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</si>
  <si>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</si>
  <si>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</si>
  <si>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</si>
  <si>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</si>
  <si>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</si>
  <si>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</si>
  <si>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</si>
  <si>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</si>
  <si>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</si>
  <si>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</si>
  <si>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</si>
  <si>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</si>
  <si>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</si>
  <si>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</si>
  <si>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</si>
  <si>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</si>
  <si>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</si>
  <si>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</si>
  <si>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</si>
  <si>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</si>
  <si>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</si>
  <si>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</si>
  <si>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</si>
  <si>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</si>
  <si>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</si>
  <si>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</si>
  <si>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</si>
  <si>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</si>
  <si>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</si>
  <si>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</si>
  <si>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</si>
  <si>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</si>
  <si>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</si>
  <si>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</si>
  <si>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</si>
  <si>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</si>
  <si>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</si>
  <si>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</si>
  <si>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</si>
  <si>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</si>
  <si>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</si>
  <si>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</si>
  <si>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</si>
  <si>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</si>
  <si>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</si>
  <si>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</si>
  <si>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</si>
  <si>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</si>
  <si>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</si>
  <si>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</si>
  <si>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</si>
  <si>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</si>
  <si>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</si>
  <si>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</si>
  <si>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</si>
  <si>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</si>
  <si>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</si>
  <si>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</si>
  <si>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</si>
  <si>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</si>
  <si>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</si>
  <si>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</si>
  <si>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</si>
  <si>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</si>
  <si>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</si>
  <si>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</si>
  <si>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</si>
  <si>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</si>
  <si>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</si>
  <si>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</si>
  <si>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</si>
  <si>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</si>
  <si>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</si>
  <si>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</si>
  <si>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</si>
  <si>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</si>
  <si>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</si>
  <si>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</si>
  <si>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</si>
  <si>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</si>
  <si>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</si>
  <si>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</si>
  <si>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</si>
  <si>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</si>
  <si>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</si>
  <si>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</si>
  <si>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</si>
  <si>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</si>
  <si>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</si>
  <si>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</si>
  <si>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</si>
  <si>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</si>
  <si>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</si>
  <si>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</si>
  <si>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</si>
  <si>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</si>
  <si>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</si>
  <si>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</si>
  <si>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</si>
  <si>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</si>
  <si>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</si>
  <si>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</si>
  <si>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</si>
  <si>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</si>
  <si>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</si>
  <si>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</si>
  <si>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</si>
  <si>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</si>
  <si>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</si>
  <si>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</si>
  <si>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</si>
  <si>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</si>
  <si>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</si>
  <si>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</si>
  <si>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</si>
  <si>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</si>
  <si>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</si>
  <si>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</si>
  <si>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</si>
  <si>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</si>
  <si>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</si>
  <si>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</si>
  <si>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</si>
  <si>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</si>
  <si>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</si>
  <si>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</si>
  <si>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</si>
  <si>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</si>
  <si>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</si>
  <si>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</si>
  <si>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</si>
  <si>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</si>
  <si>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</si>
  <si>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</si>
  <si>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</si>
  <si>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</si>
  <si>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</si>
  <si>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</si>
  <si>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</si>
  <si>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</si>
  <si>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</si>
  <si>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</si>
  <si>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</si>
  <si>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</si>
  <si>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</si>
  <si>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</si>
  <si>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</si>
  <si>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</si>
  <si>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</si>
  <si>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</si>
  <si>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</si>
  <si>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</si>
  <si>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</si>
  <si>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</si>
  <si>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</si>
  <si>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</si>
  <si>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</si>
  <si>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</si>
  <si>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</si>
  <si>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</si>
  <si>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</si>
  <si>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</si>
  <si>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</si>
  <si>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</si>
  <si>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</si>
  <si>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</si>
  <si>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</si>
  <si>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</si>
  <si>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</si>
  <si>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</si>
  <si>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</si>
  <si>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</si>
  <si>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</si>
  <si>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</si>
  <si>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</si>
  <si>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</si>
  <si>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</si>
  <si>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</si>
  <si>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</si>
  <si>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</si>
  <si>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</si>
  <si>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</si>
  <si>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</si>
  <si>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</si>
  <si>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</si>
  <si>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</si>
  <si>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</si>
  <si>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</si>
  <si>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</si>
  <si>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</si>
  <si>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</si>
  <si>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</si>
  <si>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</si>
  <si>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</si>
  <si>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</si>
  <si>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</si>
  <si>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</si>
  <si>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</si>
  <si>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</si>
  <si>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</si>
  <si>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</si>
  <si>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</si>
  <si>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</si>
  <si>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</si>
  <si>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</si>
  <si>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</si>
  <si>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</si>
  <si>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</si>
  <si>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</si>
  <si>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</si>
  <si>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</si>
  <si>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</si>
  <si>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</si>
  <si>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</si>
  <si>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</si>
  <si>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</si>
  <si>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</si>
  <si>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</si>
  <si>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</si>
  <si>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</si>
  <si>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</si>
  <si>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</si>
  <si>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</si>
  <si>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</si>
  <si>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</si>
  <si>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</si>
  <si>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</si>
  <si>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</si>
  <si>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</si>
  <si>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</si>
  <si>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</si>
  <si>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</si>
  <si>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</si>
  <si>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</si>
  <si>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</si>
  <si>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</si>
  <si>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</si>
  <si>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</si>
  <si>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</si>
  <si>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</si>
  <si>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</si>
  <si>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</si>
  <si>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</si>
  <si>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</si>
  <si>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</si>
  <si>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</si>
  <si>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</si>
  <si>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</si>
  <si>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</si>
  <si>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</si>
  <si>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</si>
  <si>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</si>
  <si>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</si>
  <si>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</si>
  <si>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</si>
  <si>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</si>
  <si>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</si>
  <si>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</si>
  <si>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</si>
  <si>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</si>
  <si>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</si>
  <si>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</si>
  <si>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</si>
  <si>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</si>
  <si>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</si>
  <si>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</si>
  <si>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</si>
  <si>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</si>
  <si>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</si>
  <si>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</si>
  <si>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</si>
  <si>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</si>
  <si>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</si>
  <si>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</si>
  <si>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</si>
  <si>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</si>
  <si>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</si>
  <si>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</si>
  <si>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</si>
  <si>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</si>
  <si>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</si>
  <si>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</si>
  <si>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</si>
  <si>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</si>
  <si>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</si>
  <si>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</si>
  <si>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</si>
  <si>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</si>
  <si>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</si>
  <si>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</si>
  <si>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</si>
  <si>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</si>
  <si>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</si>
  <si>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</si>
  <si>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</si>
  <si>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</si>
  <si>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</si>
  <si>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</si>
  <si>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</si>
  <si>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</si>
  <si>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</si>
  <si>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</si>
  <si>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</si>
  <si>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</si>
  <si>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</si>
  <si>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</si>
  <si>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</si>
  <si>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</si>
  <si>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</si>
  <si>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</si>
  <si>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</si>
  <si>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</si>
  <si>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</si>
  <si>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</si>
  <si>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</si>
  <si>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</si>
  <si>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</si>
  <si>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</si>
  <si>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</si>
  <si>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</si>
  <si>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</si>
  <si>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</si>
  <si>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</si>
  <si>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</si>
  <si>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</si>
  <si>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</si>
  <si>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</si>
  <si>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</si>
  <si>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</si>
  <si>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</si>
  <si>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</si>
  <si>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</si>
  <si>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</si>
  <si>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</si>
  <si>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</si>
  <si>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</si>
  <si>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</si>
  <si>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</si>
  <si>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</si>
  <si>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</si>
  <si>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</si>
  <si>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</si>
  <si>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</si>
  <si>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</si>
  <si>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</si>
  <si>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</si>
  <si>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</si>
  <si>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</si>
  <si>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</si>
  <si>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</si>
  <si>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</si>
  <si>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</si>
  <si>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</si>
  <si>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</si>
  <si>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</si>
  <si>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</si>
  <si>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</si>
  <si>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</si>
  <si>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</si>
  <si>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</si>
  <si>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</si>
  <si>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</si>
  <si>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</si>
  <si>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</si>
  <si>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</si>
  <si>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</si>
  <si>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</si>
  <si>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</si>
  <si>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</si>
  <si>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</si>
  <si>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</si>
  <si>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</si>
  <si>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</si>
  <si>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</si>
  <si>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</si>
  <si>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</si>
  <si>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</si>
  <si>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</si>
  <si>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</si>
  <si>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</si>
  <si>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</si>
  <si>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</si>
  <si>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</si>
  <si>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</si>
  <si>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</si>
  <si>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</si>
  <si>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</si>
  <si>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</si>
  <si>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</si>
  <si>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</si>
  <si>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</si>
  <si>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</si>
  <si>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</si>
  <si>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</si>
  <si>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</si>
  <si>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</si>
  <si>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</si>
  <si>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</si>
  <si>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</si>
  <si>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</si>
  <si>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</si>
  <si>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</si>
  <si>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</si>
  <si>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</si>
  <si>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</si>
  <si>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</si>
  <si>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</si>
  <si>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</si>
  <si>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</si>
  <si>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</si>
  <si>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</si>
  <si>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</si>
  <si>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</si>
  <si>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</si>
  <si>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</si>
  <si>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</si>
  <si>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</si>
  <si>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</si>
  <si>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</si>
  <si>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</si>
  <si>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</si>
  <si>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</si>
  <si>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</si>
  <si>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</si>
  <si>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</si>
  <si>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</si>
  <si>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</si>
  <si>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</si>
  <si>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</si>
  <si>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</si>
  <si>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</si>
  <si>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</si>
  <si>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</si>
  <si>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</si>
  <si>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</si>
  <si>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</si>
  <si>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</si>
  <si>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</si>
  <si>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</si>
  <si>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</si>
  <si>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</si>
  <si>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</si>
  <si>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</si>
  <si>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</si>
  <si>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</si>
  <si>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</si>
  <si>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</si>
  <si>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</si>
  <si>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</si>
  <si>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</si>
  <si>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</si>
  <si>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</si>
  <si>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</si>
  <si>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</si>
  <si>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</si>
  <si>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</si>
  <si>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</si>
  <si>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</si>
  <si>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</si>
  <si>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</si>
  <si>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</si>
  <si>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</si>
  <si>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</si>
  <si>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</si>
  <si>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</si>
  <si>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</si>
  <si>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</si>
  <si>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</si>
  <si>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</si>
  <si>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</si>
  <si>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</si>
  <si>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</si>
  <si>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</si>
  <si>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</si>
  <si>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</si>
  <si>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</si>
  <si>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</si>
  <si>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</si>
  <si>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</si>
  <si>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</si>
  <si>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</si>
  <si>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</si>
  <si>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</si>
  <si>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</si>
  <si>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</si>
  <si>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</si>
  <si>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</si>
  <si>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</si>
  <si>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</si>
  <si>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</si>
  <si>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</si>
  <si>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</si>
  <si>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</si>
  <si>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</si>
  <si>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</si>
  <si>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</si>
  <si>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</si>
  <si>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</si>
  <si>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</si>
  <si>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</si>
  <si>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</si>
  <si>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</si>
  <si>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</si>
  <si>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</si>
  <si>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</si>
  <si>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</si>
  <si>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</si>
  <si>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</si>
  <si>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</si>
  <si>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</si>
  <si>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</si>
  <si>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</si>
  <si>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</si>
  <si>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</si>
  <si>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</si>
  <si>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</si>
  <si>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</si>
  <si>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</si>
  <si>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</si>
  <si>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</si>
  <si>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</si>
  <si>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</si>
  <si>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</si>
  <si>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</si>
  <si>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</si>
  <si>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</si>
  <si>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</si>
  <si>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</si>
  <si>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</si>
  <si>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</si>
  <si>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</si>
  <si>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</si>
  <si>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</si>
  <si>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</si>
  <si>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</si>
  <si>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</si>
  <si>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</si>
  <si>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</si>
  <si>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</si>
  <si>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</si>
  <si>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</si>
  <si>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</si>
  <si>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</si>
  <si>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</si>
  <si>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</si>
  <si>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</si>
  <si>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</si>
  <si>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</si>
  <si>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</si>
  <si>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</si>
  <si>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</si>
  <si>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</si>
  <si>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</si>
  <si>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</si>
  <si>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</si>
  <si>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</si>
  <si>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</si>
  <si>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</si>
  <si>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</si>
  <si>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</si>
  <si>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</si>
  <si>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</si>
  <si>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</si>
  <si>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</si>
  <si>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</si>
  <si>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</si>
  <si>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</si>
  <si>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</si>
  <si>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</si>
  <si>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</si>
  <si>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</si>
  <si>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</si>
  <si>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</si>
  <si>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</si>
  <si>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</si>
  <si>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</si>
  <si>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</si>
  <si>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</si>
  <si>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</si>
  <si>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</si>
  <si>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</si>
  <si>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</si>
  <si>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</si>
  <si>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</si>
  <si>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</si>
  <si>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</si>
  <si>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</si>
  <si>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</si>
  <si>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</si>
  <si>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</si>
  <si>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</si>
  <si>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</si>
  <si>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</si>
  <si>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</si>
  <si>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</si>
  <si>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</si>
  <si>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</si>
  <si>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</si>
  <si>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</si>
  <si>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</si>
  <si>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</si>
  <si>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</si>
  <si>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</si>
  <si>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</si>
  <si>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</si>
  <si>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</si>
  <si>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</si>
  <si>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</si>
  <si>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</si>
  <si>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</si>
  <si>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</si>
  <si>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</si>
  <si>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</si>
  <si>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</si>
  <si>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</si>
  <si>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</si>
  <si>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</si>
  <si>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</si>
  <si>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</si>
  <si>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</si>
  <si>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</si>
  <si>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</si>
  <si>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</si>
  <si>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</si>
  <si>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</si>
  <si>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</si>
  <si>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</si>
  <si>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</si>
  <si>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</si>
  <si>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</si>
  <si>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</si>
  <si>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</si>
  <si>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</si>
  <si>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</si>
  <si>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</si>
  <si>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</si>
  <si>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</si>
  <si>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</si>
  <si>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</si>
  <si>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</si>
  <si>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</si>
  <si>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</si>
  <si>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</si>
  <si>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</si>
  <si>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</si>
  <si>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</si>
  <si>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</si>
  <si>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</si>
  <si>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</si>
  <si>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</si>
  <si>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</si>
  <si>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</si>
  <si>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</si>
  <si>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</si>
  <si>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</si>
  <si>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</si>
  <si>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</si>
  <si>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</si>
  <si>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</si>
  <si>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</si>
  <si>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</si>
  <si>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</si>
  <si>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</si>
  <si>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</si>
  <si>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</si>
  <si>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</si>
  <si>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</si>
  <si>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</si>
  <si>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</si>
  <si>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</si>
  <si>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</si>
  <si>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</si>
  <si>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</si>
  <si>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</si>
  <si>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</si>
  <si>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</si>
  <si>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</si>
  <si>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</si>
  <si>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</si>
  <si>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</si>
  <si>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</si>
  <si>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</si>
  <si>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</si>
  <si>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</si>
  <si>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</si>
  <si>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</si>
  <si>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</si>
  <si>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</si>
  <si>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</si>
  <si>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</si>
  <si>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</si>
  <si>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</si>
  <si>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</si>
  <si>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</si>
  <si>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</si>
  <si>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</si>
  <si>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</si>
  <si>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</si>
  <si>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</si>
  <si>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</si>
  <si>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</si>
  <si>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</si>
  <si>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</si>
  <si>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</si>
  <si>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</si>
  <si>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</si>
  <si>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</si>
  <si>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</si>
  <si>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</si>
  <si>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</si>
  <si>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</si>
  <si>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</si>
  <si>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</si>
  <si>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</si>
  <si>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</si>
  <si>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</si>
  <si>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</si>
  <si>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</si>
  <si>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</si>
  <si>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</si>
  <si>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</si>
  <si>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</si>
  <si>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</si>
  <si>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</si>
  <si>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</si>
  <si>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</si>
  <si>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</si>
  <si>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</si>
  <si>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</si>
  <si>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</si>
  <si>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</si>
  <si>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</si>
  <si>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</si>
  <si>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</si>
  <si>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</si>
  <si>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</si>
  <si>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</si>
  <si>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</si>
  <si>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</si>
  <si>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</si>
  <si>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</si>
  <si>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</si>
  <si>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</si>
  <si>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</si>
  <si>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</si>
  <si>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</si>
  <si>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</si>
  <si>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</si>
  <si>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</si>
  <si>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</si>
  <si>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</si>
  <si>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</si>
  <si>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</si>
  <si>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</si>
  <si>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</si>
  <si>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</si>
  <si>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</si>
  <si>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</si>
  <si>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</si>
  <si>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</si>
  <si>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</si>
  <si>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</si>
  <si>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</si>
  <si>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</si>
  <si>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</si>
  <si>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</si>
  <si>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</si>
  <si>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</si>
  <si>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</si>
  <si>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</si>
  <si>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</si>
  <si>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</si>
  <si>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</si>
  <si>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</si>
  <si>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</si>
  <si>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</si>
  <si>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</si>
  <si>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</si>
  <si>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</si>
  <si>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</si>
  <si>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</si>
  <si>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</si>
  <si>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</si>
  <si>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</si>
  <si>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</si>
  <si>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</si>
  <si>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</si>
  <si>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</si>
  <si>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</si>
  <si>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</si>
  <si>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</si>
  <si>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</si>
  <si>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</si>
  <si>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</si>
  <si>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</si>
  <si>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</si>
  <si>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</si>
  <si>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</si>
  <si>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</si>
  <si>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</si>
  <si>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</si>
  <si>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</si>
  <si>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</si>
  <si>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</si>
  <si>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</si>
  <si>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</si>
  <si>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</si>
  <si>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</si>
  <si>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</si>
  <si>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</si>
  <si>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</si>
  <si>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</si>
  <si>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</si>
  <si>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</si>
  <si>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</si>
  <si>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</si>
  <si>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</si>
  <si>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</si>
  <si>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</si>
  <si>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</si>
  <si>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</si>
  <si>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</si>
  <si>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</si>
  <si>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</si>
  <si>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</si>
  <si>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</si>
  <si>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</si>
  <si>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</si>
  <si>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</si>
  <si>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</si>
  <si>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</si>
  <si>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</si>
  <si>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</si>
  <si>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</si>
  <si>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</si>
  <si>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</si>
  <si>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</si>
  <si>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</si>
  <si>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</si>
  <si>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</si>
  <si>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</si>
  <si>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</si>
  <si>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</si>
  <si>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</si>
  <si>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</si>
  <si>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</si>
  <si>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</si>
  <si>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</si>
  <si>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</si>
  <si>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</si>
  <si>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</si>
  <si>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</si>
  <si>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</si>
  <si>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</si>
  <si>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</si>
  <si>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</si>
  <si>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</si>
  <si>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</si>
  <si>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</si>
  <si>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</si>
  <si>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</si>
  <si>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</si>
  <si>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</si>
  <si>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</si>
  <si>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</si>
  <si>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</si>
  <si>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</si>
  <si>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</si>
  <si>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</si>
  <si>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</si>
  <si>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</si>
  <si>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</si>
  <si>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</si>
  <si>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</si>
  <si>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</si>
  <si>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</si>
  <si>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</si>
  <si>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</si>
  <si>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</si>
  <si>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</si>
  <si>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</si>
  <si>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</si>
  <si>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</si>
  <si>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</si>
  <si>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</si>
  <si>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</si>
  <si>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</si>
  <si>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</si>
  <si>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</si>
  <si>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</si>
  <si>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</si>
  <si>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</si>
  <si>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</si>
  <si>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</si>
  <si>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</si>
  <si>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</si>
  <si>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</si>
  <si>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</si>
  <si>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</si>
  <si>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</si>
  <si>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</si>
  <si>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</si>
  <si>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</si>
  <si>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</si>
  <si>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</si>
  <si>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</si>
  <si>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</si>
  <si>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</si>
  <si>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</si>
  <si>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</si>
  <si>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</si>
  <si>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</si>
  <si>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</si>
  <si>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</si>
  <si>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</si>
  <si>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</si>
  <si>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</si>
  <si>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</si>
  <si>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</si>
  <si>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</si>
  <si>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</si>
  <si>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</si>
  <si>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</si>
  <si>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</si>
  <si>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</si>
  <si>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</si>
  <si>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</si>
  <si>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</si>
  <si>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</si>
  <si>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</si>
  <si>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</si>
  <si>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</si>
  <si>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</si>
  <si>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</si>
  <si>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</si>
  <si>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</si>
  <si>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</si>
  <si>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</si>
  <si>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</si>
  <si>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</si>
  <si>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</si>
  <si>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</si>
  <si>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</si>
  <si>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</si>
  <si>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</si>
  <si>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</si>
  <si>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</si>
  <si>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</si>
  <si>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</si>
  <si>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</si>
  <si>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</si>
  <si>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</si>
  <si>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</si>
  <si>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</si>
  <si>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</si>
  <si>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</si>
  <si>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</si>
  <si>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</si>
  <si>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</si>
  <si>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</si>
  <si>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</si>
  <si>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</si>
  <si>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</si>
  <si>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</si>
  <si>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</si>
  <si>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</si>
  <si>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</si>
  <si>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</si>
  <si>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</si>
  <si>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</si>
  <si>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</si>
  <si>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</si>
  <si>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</si>
  <si>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</si>
  <si>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</si>
  <si>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</si>
  <si>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</si>
  <si>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</si>
  <si>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</si>
  <si>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</si>
  <si>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</si>
  <si>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</si>
  <si>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</si>
  <si>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</si>
  <si>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</si>
  <si>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</si>
  <si>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</si>
  <si>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</si>
  <si>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</si>
  <si>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</si>
  <si>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</si>
  <si>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</si>
  <si>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</si>
  <si>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</si>
  <si>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</si>
  <si>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</si>
  <si>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</si>
  <si>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</si>
  <si>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</si>
  <si>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</si>
  <si>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</si>
  <si>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</si>
  <si>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</si>
  <si>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</si>
  <si>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</si>
  <si>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</si>
  <si>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</si>
  <si>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</si>
  <si>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</si>
  <si>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</si>
  <si>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</si>
  <si>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</si>
  <si>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</si>
  <si>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</si>
  <si>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</si>
  <si>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</si>
  <si>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</si>
  <si>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</si>
  <si>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</si>
  <si>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</si>
  <si>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</si>
  <si>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</si>
  <si>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</si>
  <si>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</si>
  <si>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</si>
  <si>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</si>
  <si>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</si>
  <si>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</si>
  <si>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</si>
  <si>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</si>
  <si>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</si>
  <si>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</si>
  <si>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</si>
  <si>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</si>
  <si>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</si>
  <si>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</si>
  <si>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</si>
  <si>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</si>
  <si>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</si>
  <si>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</si>
  <si>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</si>
  <si>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</si>
  <si>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</si>
  <si>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</si>
  <si>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</si>
  <si>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</si>
  <si>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</si>
  <si>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</si>
  <si>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</si>
  <si>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</si>
  <si>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</si>
  <si>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</si>
  <si>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</si>
  <si>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</si>
  <si>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</si>
  <si>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</si>
  <si>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</si>
  <si>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</si>
  <si>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</si>
  <si>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</si>
  <si>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</si>
  <si>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</si>
  <si>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</si>
  <si>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</si>
  <si>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</si>
  <si>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</si>
  <si>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</si>
  <si>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</si>
  <si>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</si>
  <si>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</si>
  <si>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</si>
  <si>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</si>
  <si>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</si>
  <si>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</si>
  <si>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</si>
  <si>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</si>
  <si>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</si>
  <si>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</si>
  <si>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</si>
  <si>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</si>
  <si>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</si>
  <si>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</si>
  <si>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</si>
  <si>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</si>
  <si>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</si>
  <si>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</si>
  <si>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</si>
  <si>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</si>
  <si>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</si>
  <si>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</si>
  <si>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</si>
  <si>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</si>
  <si>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</si>
  <si>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</si>
  <si>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</si>
  <si>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</si>
  <si>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</si>
  <si>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</si>
  <si>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</si>
  <si>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</si>
  <si>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</si>
  <si>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</si>
  <si>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</si>
  <si>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</si>
  <si>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</si>
  <si>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</si>
  <si>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</si>
  <si>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</si>
  <si>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</si>
  <si>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</si>
  <si>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</si>
  <si>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</si>
  <si>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</si>
  <si>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</si>
  <si>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</si>
  <si>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</si>
  <si>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</si>
  <si>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</si>
  <si>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</si>
  <si>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</si>
  <si>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</si>
  <si>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</si>
  <si>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</si>
  <si>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</si>
  <si>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</si>
  <si>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</si>
  <si>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</si>
  <si>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</si>
  <si>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</si>
  <si>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</si>
  <si>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</si>
  <si>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</si>
  <si>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</si>
  <si>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</si>
  <si>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</si>
  <si>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</si>
  <si>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</si>
  <si>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</si>
  <si>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</si>
  <si>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</si>
  <si>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</si>
  <si>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</si>
  <si>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</si>
  <si>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</si>
  <si>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</si>
  <si>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</si>
  <si>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</si>
  <si>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</si>
  <si>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</si>
  <si>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</si>
  <si>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</si>
  <si>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</si>
  <si>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</si>
  <si>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</si>
  <si>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</si>
  <si>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</si>
  <si>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</si>
  <si>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</si>
  <si>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</si>
  <si>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</si>
  <si>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</si>
  <si>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</si>
  <si>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</si>
  <si>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</si>
  <si>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</si>
  <si>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</si>
  <si>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</si>
  <si>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</si>
  <si>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</si>
  <si>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</si>
  <si>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</si>
  <si>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</si>
  <si>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</si>
  <si>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</si>
  <si>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</si>
  <si>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</si>
  <si>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</si>
  <si>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</si>
  <si>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</si>
  <si>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</si>
  <si>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</si>
  <si>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</si>
  <si>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</si>
  <si>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</si>
  <si>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</si>
  <si>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</si>
  <si>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</si>
  <si>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</si>
  <si>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</si>
  <si>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</si>
  <si>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</si>
  <si>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</si>
  <si>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</si>
  <si>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</si>
  <si>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</si>
  <si>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</si>
  <si>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</si>
  <si>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</si>
  <si>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</si>
  <si>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</si>
  <si>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</si>
  <si>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</si>
  <si>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</si>
  <si>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</si>
  <si>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</si>
  <si>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</si>
  <si>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</si>
  <si>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</si>
  <si>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</si>
  <si>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</si>
  <si>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</si>
  <si>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</si>
  <si>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</si>
  <si>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</si>
  <si>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</si>
  <si>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</si>
  <si>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</si>
  <si>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</si>
  <si>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</si>
  <si>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</si>
  <si>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</si>
  <si>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</si>
  <si>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</si>
  <si>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</si>
  <si>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</si>
  <si>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</si>
  <si>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</si>
  <si>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</si>
  <si>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</si>
  <si>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</si>
  <si>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</si>
  <si>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</si>
  <si>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</si>
  <si>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</si>
  <si>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</si>
  <si>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</si>
  <si>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</si>
  <si>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</si>
  <si>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</si>
  <si>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</si>
  <si>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</si>
  <si>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</si>
  <si>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</si>
  <si>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</si>
  <si>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</si>
  <si>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</si>
  <si>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</si>
  <si>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</si>
  <si>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</si>
  <si>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</si>
  <si>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</si>
  <si>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</si>
  <si>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</si>
  <si>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</si>
  <si>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</si>
  <si>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</si>
  <si>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</si>
  <si>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</si>
  <si>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</si>
  <si>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</si>
  <si>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</si>
  <si>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</si>
  <si>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</si>
  <si>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</si>
  <si>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</si>
  <si>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</si>
  <si>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</si>
  <si>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</si>
  <si>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</si>
  <si>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</si>
  <si>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</si>
  <si>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</si>
  <si>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</si>
  <si>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</si>
  <si>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</si>
  <si>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</si>
  <si>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</si>
  <si>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</si>
  <si>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</si>
  <si>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</si>
  <si>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</si>
  <si>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</si>
  <si>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</si>
  <si>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</si>
  <si>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</si>
  <si>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</si>
  <si>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</si>
  <si>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</si>
  <si>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</si>
  <si>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</si>
  <si>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</si>
  <si>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</si>
  <si>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</si>
  <si>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</si>
  <si>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</si>
  <si>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</si>
  <si>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</si>
  <si>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</si>
  <si>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</si>
  <si>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</si>
  <si>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</si>
  <si>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</si>
  <si>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</si>
  <si>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</si>
  <si>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</si>
  <si>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</si>
  <si>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</si>
  <si>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</si>
  <si>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</si>
  <si>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</si>
  <si>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</si>
  <si>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</si>
  <si>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</si>
  <si>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</si>
  <si>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</si>
  <si>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</si>
  <si>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</si>
  <si>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</si>
  <si>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</si>
  <si>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</si>
  <si>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</si>
  <si>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</si>
  <si>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</si>
  <si>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</si>
  <si>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</si>
  <si>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</si>
  <si>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</si>
  <si>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</si>
  <si>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</si>
  <si>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</si>
  <si>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</si>
  <si>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</si>
  <si>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</si>
  <si>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</si>
  <si>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</si>
  <si>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</si>
  <si>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</si>
  <si>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</si>
  <si>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</si>
  <si>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</si>
  <si>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</si>
  <si>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</si>
  <si>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</si>
  <si>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</si>
  <si>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</si>
  <si>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</si>
  <si>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</si>
  <si>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</si>
  <si>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</si>
  <si>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</si>
  <si>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</si>
  <si>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</si>
  <si>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</si>
  <si>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</si>
  <si>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</si>
  <si>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</si>
  <si>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</si>
  <si>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</si>
  <si>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</si>
  <si>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</si>
  <si>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</si>
  <si>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</si>
  <si>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</si>
  <si>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</si>
  <si>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</si>
  <si>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</si>
  <si>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</si>
  <si>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</si>
  <si>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</si>
  <si>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</si>
  <si>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</si>
  <si>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</si>
  <si>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</si>
  <si>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</si>
  <si>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</si>
  <si>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</si>
  <si>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</si>
  <si>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</si>
  <si>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</si>
  <si>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</si>
  <si>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</si>
  <si>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</si>
  <si>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</si>
  <si>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</si>
  <si>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</si>
  <si>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</si>
  <si>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</si>
  <si>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</si>
  <si>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</si>
  <si>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</si>
  <si>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</si>
  <si>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</si>
  <si>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</si>
  <si>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</si>
  <si>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</si>
  <si>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</si>
  <si>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</si>
  <si>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</si>
  <si>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</si>
  <si>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</si>
  <si>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</si>
  <si>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</si>
  <si>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</si>
  <si>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</si>
  <si>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</si>
  <si>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</si>
  <si>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</si>
  <si>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</si>
  <si>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</si>
  <si>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</si>
  <si>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</si>
  <si>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</si>
  <si>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</si>
  <si>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</si>
  <si>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</si>
  <si>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</si>
  <si>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</si>
  <si>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</si>
  <si>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</si>
  <si>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</si>
  <si>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</si>
  <si>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</si>
  <si>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</si>
  <si>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</si>
  <si>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</si>
  <si>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</si>
  <si>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</si>
  <si>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</si>
  <si>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</si>
  <si>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</si>
  <si>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</si>
  <si>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</si>
  <si>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</si>
  <si>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</si>
  <si>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</si>
  <si>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</si>
  <si>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</si>
  <si>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</si>
  <si>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</si>
  <si>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</si>
  <si>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</si>
  <si>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</si>
  <si>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</si>
  <si>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</si>
  <si>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</si>
  <si>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</si>
  <si>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</si>
  <si>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</si>
  <si>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</si>
  <si>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</si>
  <si>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</si>
  <si>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</si>
  <si>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</si>
  <si>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</si>
  <si>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</si>
  <si>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</si>
  <si>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</si>
  <si>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</si>
  <si>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</si>
  <si>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</si>
  <si>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</si>
  <si>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</si>
  <si>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</si>
  <si>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</si>
  <si>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</si>
  <si>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</si>
  <si>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</si>
  <si>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</si>
  <si>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</si>
  <si>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</si>
  <si>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</si>
  <si>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</si>
  <si>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</si>
  <si>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</si>
  <si>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</si>
  <si>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</si>
  <si>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</si>
  <si>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</si>
  <si>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</si>
  <si>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</si>
  <si>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</si>
  <si>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</si>
  <si>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</si>
  <si>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</si>
  <si>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</si>
  <si>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</si>
  <si>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</si>
  <si>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</si>
  <si>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</si>
  <si>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</si>
  <si>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</si>
  <si>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</si>
  <si>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</si>
  <si>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</si>
  <si>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</si>
  <si>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</si>
  <si>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</si>
  <si>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</si>
  <si>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</si>
  <si>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</si>
  <si>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</si>
  <si>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</si>
  <si>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</si>
  <si>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</si>
  <si>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</si>
  <si>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</si>
  <si>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</si>
  <si>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</si>
  <si>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</si>
  <si>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</si>
  <si>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</si>
  <si>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</si>
  <si>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</si>
  <si>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</si>
  <si>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</si>
  <si>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</si>
  <si>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</si>
  <si>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</si>
  <si>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</si>
  <si>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</si>
  <si>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</si>
  <si>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</si>
  <si>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</si>
  <si>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</si>
  <si>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</si>
  <si>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</si>
  <si>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</si>
  <si>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</si>
  <si>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</si>
  <si>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</si>
  <si>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</si>
  <si>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</si>
  <si>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</si>
  <si>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</si>
  <si>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</si>
  <si>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</si>
  <si>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</si>
  <si>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</si>
  <si>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</si>
  <si>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</si>
  <si>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</si>
  <si>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</si>
  <si>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</si>
  <si>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</si>
  <si>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</si>
  <si>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</si>
  <si>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</si>
  <si>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</si>
  <si>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</si>
  <si>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</si>
  <si>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</si>
  <si>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</si>
  <si>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</si>
  <si>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</si>
  <si>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</si>
  <si>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</si>
  <si>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</si>
  <si>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</si>
  <si>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</si>
  <si>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</si>
  <si>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</si>
  <si>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</si>
  <si>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</si>
  <si>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</si>
  <si>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</si>
  <si>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</si>
  <si>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</si>
  <si>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</si>
  <si>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</si>
  <si>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</si>
  <si>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</si>
  <si>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</si>
  <si>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</si>
  <si>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</si>
  <si>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</si>
  <si>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</si>
  <si>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</si>
  <si>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</si>
  <si>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</si>
  <si>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</si>
  <si>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</si>
  <si>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</si>
  <si>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</si>
  <si>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</si>
  <si>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</si>
  <si>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</si>
  <si>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</si>
  <si>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</si>
  <si>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</si>
  <si>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</si>
  <si>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</si>
  <si>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</si>
  <si>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</si>
  <si>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</si>
  <si>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</si>
  <si>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</si>
  <si>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</si>
  <si>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</si>
  <si>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</si>
  <si>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</si>
  <si>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</si>
  <si>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</si>
  <si>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</si>
  <si>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</si>
  <si>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</si>
  <si>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</si>
  <si>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</si>
  <si>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</si>
  <si>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</si>
  <si>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</si>
  <si>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</si>
  <si>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</si>
  <si>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</si>
  <si>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</si>
  <si>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</si>
  <si>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</si>
  <si>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</si>
  <si>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</si>
  <si>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</si>
  <si>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</si>
  <si>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</si>
  <si>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</si>
  <si>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</si>
  <si>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</si>
  <si>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</si>
  <si>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</si>
  <si>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</si>
  <si>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</si>
  <si>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</si>
  <si>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</si>
  <si>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</si>
  <si>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</si>
  <si>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</si>
  <si>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</si>
  <si>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</si>
  <si>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</si>
  <si>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</si>
  <si>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</si>
  <si>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</si>
  <si>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</si>
  <si>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</si>
  <si>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</si>
  <si>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</si>
  <si>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</si>
  <si>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</si>
  <si>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</si>
  <si>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</si>
  <si>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</si>
  <si>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</si>
  <si>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</si>
  <si>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</si>
  <si>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</si>
  <si>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</si>
  <si>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</si>
  <si>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</si>
  <si>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</si>
  <si>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</si>
  <si>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</si>
  <si>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</si>
  <si>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</si>
  <si>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</si>
  <si>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</si>
  <si>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</si>
  <si>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</si>
  <si>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</si>
  <si>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</si>
  <si>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</si>
  <si>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</si>
  <si>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</si>
  <si>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</si>
  <si>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</si>
  <si>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</si>
  <si>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</si>
  <si>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</si>
  <si>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</si>
  <si>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</si>
  <si>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</si>
  <si>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</si>
  <si>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</si>
  <si>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</si>
  <si>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</si>
  <si>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</si>
  <si>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</si>
  <si>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</si>
  <si>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</si>
  <si>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</si>
  <si>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</si>
  <si>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</si>
  <si>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</si>
  <si>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</si>
  <si>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</si>
  <si>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</si>
  <si>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</si>
  <si>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</si>
  <si>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</si>
  <si>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</si>
  <si>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</si>
  <si>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</si>
  <si>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</si>
  <si>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</si>
  <si>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</si>
  <si>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</si>
  <si>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</si>
  <si>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</si>
  <si>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</si>
  <si>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</si>
  <si>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</si>
  <si>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</si>
  <si>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</si>
  <si>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</si>
  <si>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</si>
  <si>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</si>
  <si>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</si>
  <si>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</si>
  <si>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</si>
  <si>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</si>
  <si>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</si>
  <si>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</si>
  <si>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</si>
  <si>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</si>
  <si>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</si>
  <si>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</si>
  <si>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</si>
  <si>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</si>
  <si>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</si>
  <si>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</si>
  <si>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</si>
  <si>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</si>
  <si>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</si>
  <si>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</si>
  <si>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</si>
  <si>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</si>
  <si>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</si>
  <si>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</si>
  <si>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</si>
  <si>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</si>
  <si>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</si>
  <si>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</si>
  <si>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</si>
  <si>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</si>
  <si>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</si>
  <si>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</si>
  <si>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</si>
  <si>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</si>
  <si>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</si>
  <si>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</si>
  <si>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</si>
  <si>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</si>
  <si>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</si>
  <si>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</si>
  <si>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</si>
  <si>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</si>
  <si>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</si>
  <si>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</si>
  <si>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</si>
  <si>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</si>
  <si>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</si>
  <si>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</si>
  <si>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</si>
  <si>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</si>
  <si>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</si>
  <si>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</si>
  <si>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</si>
  <si>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</si>
  <si>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</si>
  <si>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</si>
  <si>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</si>
  <si>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</si>
  <si>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</si>
  <si>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</si>
  <si>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</si>
  <si>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</si>
  <si>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</si>
  <si>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</si>
  <si>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</si>
  <si>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</si>
  <si>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</si>
  <si>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</si>
  <si>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</si>
  <si>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</si>
  <si>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</si>
  <si>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</si>
  <si>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</si>
  <si>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</si>
  <si>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</si>
  <si>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</si>
  <si>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</si>
  <si>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</si>
  <si>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</si>
  <si>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</si>
  <si>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</si>
  <si>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</si>
  <si>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</si>
  <si>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</si>
  <si>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</si>
  <si>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</si>
  <si>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</si>
  <si>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</si>
  <si>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</si>
  <si>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</si>
  <si>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</si>
  <si>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</si>
  <si>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</si>
  <si>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</si>
  <si>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</si>
  <si>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</si>
  <si>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</si>
  <si>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</si>
  <si>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</si>
  <si>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</si>
  <si>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</si>
  <si>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</si>
  <si>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</si>
  <si>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</si>
  <si>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</si>
  <si>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</si>
  <si>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</si>
  <si>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</si>
  <si>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</si>
  <si>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</si>
  <si>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</si>
  <si>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</si>
  <si>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</si>
  <si>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</si>
  <si>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</si>
  <si>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</si>
  <si>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</si>
  <si>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</si>
  <si>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</si>
  <si>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</si>
  <si>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</si>
  <si>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</si>
  <si>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</si>
  <si>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</si>
  <si>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</si>
  <si>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</si>
  <si>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</si>
  <si>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</si>
  <si>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</si>
  <si>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</si>
  <si>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</si>
  <si>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</si>
  <si>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</si>
  <si>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</si>
  <si>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</si>
  <si>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</si>
  <si>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</si>
  <si>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</si>
  <si>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</si>
  <si>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</si>
  <si>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</si>
  <si>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</si>
  <si>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</si>
  <si>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</si>
  <si>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</si>
  <si>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</si>
  <si>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</si>
  <si>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</si>
  <si>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</si>
  <si>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</si>
  <si>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</si>
  <si>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</si>
  <si>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</si>
  <si>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</si>
  <si>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</si>
  <si>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</si>
  <si>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</si>
  <si>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</si>
  <si>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</si>
  <si>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</si>
  <si>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</si>
  <si>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</si>
  <si>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</si>
  <si>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</si>
  <si>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</si>
  <si>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</si>
  <si>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</si>
  <si>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</si>
  <si>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</si>
  <si>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</si>
  <si>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</si>
  <si>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</si>
  <si>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</si>
  <si>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</si>
  <si>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</si>
  <si>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</si>
  <si>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</si>
  <si>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</si>
  <si>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</si>
  <si>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</si>
  <si>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</si>
  <si>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</si>
  <si>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</si>
  <si>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</si>
  <si>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</si>
  <si>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</si>
  <si>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</si>
  <si>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</si>
  <si>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</si>
  <si>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</si>
  <si>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</si>
  <si>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</si>
  <si>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</si>
  <si>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</si>
  <si>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</si>
  <si>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</si>
  <si>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</si>
  <si>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</si>
  <si>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</si>
  <si>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</si>
  <si>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</si>
  <si>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</si>
  <si>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</si>
  <si>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</si>
  <si>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</si>
  <si>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</si>
  <si>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</si>
  <si>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</si>
  <si>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</si>
  <si>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</si>
  <si>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</si>
  <si>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</si>
  <si>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</si>
  <si>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</si>
  <si>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</si>
  <si>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</si>
  <si>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</si>
  <si>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</si>
  <si>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</si>
  <si>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</si>
  <si>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</si>
  <si>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</si>
  <si>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</si>
  <si>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</si>
  <si>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</si>
  <si>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</si>
  <si>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</si>
  <si>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</si>
  <si>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</si>
  <si>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</si>
  <si>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</si>
  <si>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</si>
  <si>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</si>
  <si>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</si>
  <si>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</si>
  <si>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</si>
  <si>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</si>
  <si>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</si>
  <si>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</si>
  <si>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</si>
  <si>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</si>
  <si>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</si>
  <si>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</si>
  <si>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</si>
  <si>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</si>
  <si>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</si>
  <si>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</si>
  <si>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</si>
  <si>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</si>
  <si>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</si>
  <si>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</si>
  <si>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</si>
  <si>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</si>
  <si>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</si>
  <si>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</si>
  <si>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</si>
  <si>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</si>
  <si>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</si>
  <si>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</si>
  <si>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</si>
  <si>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</si>
  <si>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</si>
  <si>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</si>
  <si>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</si>
  <si>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</si>
  <si>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</si>
  <si>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</si>
  <si>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</si>
  <si>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</si>
  <si>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</si>
  <si>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</si>
  <si>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</si>
  <si>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</si>
  <si>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</si>
  <si>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</si>
  <si>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</si>
  <si>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</si>
  <si>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</si>
  <si>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</si>
  <si>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</si>
  <si>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</si>
  <si>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</si>
  <si>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</si>
  <si>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</si>
  <si>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</si>
  <si>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</si>
  <si>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</si>
  <si>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</si>
  <si>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</si>
  <si>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</si>
  <si>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</si>
  <si>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</si>
  <si>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</si>
  <si>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</si>
  <si>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</si>
  <si>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</si>
  <si>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</si>
  <si>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</si>
  <si>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</si>
  <si>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</si>
  <si>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</si>
  <si>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</si>
  <si>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</si>
  <si>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</si>
  <si>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</si>
  <si>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</si>
  <si>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</si>
  <si>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</si>
  <si>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</si>
  <si>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</si>
  <si>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</si>
  <si>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</si>
  <si>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</si>
  <si>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</si>
  <si>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</si>
  <si>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</si>
  <si>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</si>
  <si>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</si>
  <si>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</si>
  <si>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</si>
  <si>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</si>
  <si>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</si>
  <si>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</si>
  <si>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</si>
  <si>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</si>
  <si>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</si>
  <si>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</si>
  <si>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</si>
  <si>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</si>
  <si>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</si>
  <si>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</si>
  <si>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</si>
  <si>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</si>
  <si>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</si>
  <si>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</si>
  <si>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</si>
  <si>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</si>
  <si>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</si>
  <si>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</si>
  <si>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</si>
  <si>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</si>
  <si>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</si>
  <si>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</si>
  <si>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</si>
  <si>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</si>
  <si>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</si>
  <si>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</si>
  <si>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</si>
  <si>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</si>
  <si>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</si>
  <si>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</si>
  <si>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</si>
  <si>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</si>
  <si>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</si>
  <si>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</si>
  <si>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</si>
  <si>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</si>
  <si>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</si>
  <si>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</si>
  <si>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</si>
  <si>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</si>
  <si>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</si>
  <si>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</si>
  <si>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</si>
  <si>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</si>
  <si>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</si>
  <si>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</si>
  <si>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</si>
  <si>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</si>
  <si>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</si>
  <si>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</si>
  <si>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</si>
  <si>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</si>
  <si>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</si>
  <si>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</si>
  <si>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</si>
  <si>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</si>
  <si>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</si>
  <si>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</si>
  <si>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</si>
  <si>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</si>
  <si>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</si>
  <si>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</si>
  <si>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</si>
  <si>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</si>
  <si>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</si>
  <si>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</si>
  <si>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</si>
  <si>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</si>
  <si>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</si>
  <si>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</si>
  <si>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</si>
  <si>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</si>
  <si>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</si>
  <si>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</si>
  <si>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</si>
  <si>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</si>
  <si>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</si>
  <si>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</si>
  <si>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</si>
  <si>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</si>
  <si>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</si>
  <si>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</si>
  <si>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</si>
  <si>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</si>
  <si>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</si>
  <si>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</si>
  <si>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</si>
  <si>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</si>
  <si>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</si>
  <si>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</si>
  <si>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</si>
  <si>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</si>
  <si>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</si>
  <si>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</si>
  <si>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</si>
  <si>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</si>
  <si>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</si>
  <si>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</si>
  <si>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</si>
  <si>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</si>
  <si>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</si>
  <si>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</si>
  <si>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</si>
  <si>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</si>
  <si>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</si>
  <si>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</si>
  <si>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</si>
  <si>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</si>
  <si>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</si>
  <si>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</si>
  <si>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</si>
  <si>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</si>
  <si>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</si>
  <si>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</si>
  <si>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</si>
  <si>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</si>
  <si>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</si>
  <si>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</si>
  <si>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</si>
  <si>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</si>
  <si>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</si>
  <si>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</si>
  <si>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</si>
  <si>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</si>
  <si>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</si>
  <si>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</si>
  <si>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</si>
  <si>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</si>
  <si>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</si>
  <si>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</si>
  <si>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</si>
  <si>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</si>
  <si>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</si>
  <si>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</si>
  <si>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</si>
  <si>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</si>
  <si>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</si>
  <si>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</si>
  <si>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</si>
  <si>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</si>
  <si>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</si>
  <si>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</si>
  <si>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</si>
  <si>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</si>
  <si>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</si>
  <si>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</si>
  <si>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</si>
  <si>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</si>
  <si>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</si>
  <si>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</si>
  <si>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</si>
  <si>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</si>
  <si>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</si>
  <si>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</si>
  <si>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</si>
  <si>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</si>
  <si>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</si>
  <si>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</si>
  <si>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</si>
  <si>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</si>
  <si>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</si>
  <si>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</si>
  <si>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</si>
  <si>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</si>
  <si>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</si>
  <si>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</si>
  <si>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</si>
  <si>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</si>
  <si>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</si>
  <si>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</si>
  <si>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</si>
  <si>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</si>
  <si>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</si>
  <si>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</si>
  <si>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</si>
  <si>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</si>
  <si>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</si>
  <si>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</si>
  <si>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</si>
  <si>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</si>
  <si>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</si>
  <si>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</si>
  <si>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</si>
  <si>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</si>
  <si>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</si>
  <si>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</si>
  <si>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</si>
  <si>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</si>
  <si>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</si>
  <si>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</si>
  <si>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</si>
  <si>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</si>
  <si>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</si>
  <si>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</si>
  <si>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</si>
  <si>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</si>
  <si>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</si>
  <si>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</si>
  <si>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</si>
  <si>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</si>
  <si>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</si>
  <si>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</si>
  <si>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</si>
  <si>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</si>
  <si>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</si>
  <si>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</si>
  <si>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</si>
  <si>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</si>
  <si>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</si>
  <si>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</si>
  <si>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</si>
  <si>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</si>
  <si>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</si>
  <si>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</si>
  <si>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</si>
  <si>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</si>
  <si>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</si>
  <si>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</si>
  <si>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</si>
  <si>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</si>
  <si>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</si>
  <si>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</si>
  <si>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</si>
  <si>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</si>
  <si>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</si>
  <si>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</si>
  <si>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</si>
  <si>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</si>
  <si>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</si>
  <si>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</si>
  <si>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</si>
  <si>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</si>
  <si>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</si>
  <si>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</si>
  <si>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</si>
  <si>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</si>
  <si>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</si>
  <si>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</si>
  <si>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</si>
  <si>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</si>
  <si>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</si>
  <si>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</si>
  <si>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</si>
  <si>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</si>
  <si>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</si>
  <si>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</si>
  <si>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</si>
  <si>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</si>
  <si>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</si>
  <si>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</si>
  <si>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</si>
  <si>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</si>
  <si>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</si>
  <si>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</si>
  <si>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</si>
  <si>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</si>
  <si>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</si>
  <si>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</si>
  <si>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</si>
  <si>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</si>
  <si>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</si>
  <si>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</si>
  <si>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</si>
  <si>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</si>
  <si>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</si>
  <si>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</si>
  <si>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</si>
  <si>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</si>
  <si>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</si>
  <si>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</si>
  <si>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</si>
  <si>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</si>
  <si>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</si>
  <si>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</si>
  <si>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</si>
  <si>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</si>
  <si>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</si>
  <si>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</si>
  <si>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</si>
  <si>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</si>
  <si>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</si>
  <si>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</si>
  <si>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</si>
  <si>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</si>
  <si>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</si>
  <si>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</si>
  <si>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</si>
  <si>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</si>
  <si>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</si>
  <si>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</si>
  <si>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</si>
  <si>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</si>
  <si>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</si>
  <si>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</si>
  <si>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</si>
  <si>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</si>
  <si>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</si>
  <si>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</si>
  <si>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</si>
  <si>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</si>
  <si>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</si>
  <si>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</si>
  <si>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</si>
  <si>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</si>
  <si>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</si>
  <si>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</si>
  <si>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</si>
  <si>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</si>
  <si>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</si>
  <si>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</si>
  <si>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</si>
  <si>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</si>
  <si>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</si>
  <si>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</si>
  <si>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</si>
  <si>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</si>
  <si>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</si>
  <si>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</si>
  <si>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</si>
  <si>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</si>
  <si>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</si>
  <si>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</si>
  <si>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</si>
  <si>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</si>
  <si>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</si>
  <si>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</si>
  <si>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</si>
  <si>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</si>
  <si>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</si>
  <si>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</si>
  <si>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</si>
  <si>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</si>
  <si>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</si>
  <si>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</si>
  <si>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</si>
  <si>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</si>
  <si>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</si>
  <si>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</si>
  <si>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</si>
  <si>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</si>
  <si>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</si>
  <si>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</si>
  <si>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</si>
  <si>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</si>
  <si>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</si>
  <si>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</si>
  <si>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</si>
  <si>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</si>
  <si>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</si>
  <si>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</si>
  <si>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</si>
  <si>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</si>
  <si>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</si>
  <si>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</si>
  <si>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</si>
  <si>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</si>
  <si>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</si>
  <si>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</si>
  <si>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</si>
  <si>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</si>
  <si>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</si>
  <si>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</si>
  <si>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</si>
  <si>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</si>
  <si>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</si>
  <si>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</si>
  <si>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</si>
  <si>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</si>
  <si>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</si>
  <si>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</si>
  <si>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</si>
  <si>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</si>
  <si>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</si>
  <si>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</si>
  <si>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</si>
  <si>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</si>
  <si>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</si>
  <si>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</si>
  <si>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</si>
  <si>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</si>
  <si>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</si>
  <si>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</si>
  <si>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</si>
  <si>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</si>
  <si>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</si>
  <si>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</si>
  <si>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</si>
  <si>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</si>
  <si>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</si>
  <si>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</si>
  <si>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</si>
  <si>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</si>
  <si>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</si>
  <si>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</si>
  <si>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</si>
  <si>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</si>
  <si>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</si>
  <si>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</si>
  <si>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</si>
  <si>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</si>
  <si>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</si>
  <si>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</si>
  <si>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</si>
  <si>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</si>
  <si>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</si>
  <si>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</si>
  <si>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</si>
  <si>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</si>
  <si>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</si>
  <si>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</si>
  <si>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</si>
  <si>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</si>
  <si>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</si>
  <si>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</si>
  <si>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</si>
  <si>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</si>
  <si>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</si>
  <si>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</si>
  <si>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</si>
  <si>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</si>
  <si>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</si>
  <si>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</si>
  <si>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</si>
  <si>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</si>
  <si>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</si>
  <si>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</si>
  <si>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</si>
  <si>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</si>
  <si>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</si>
  <si>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</si>
  <si>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</si>
  <si>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</si>
  <si>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</si>
  <si>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</si>
  <si>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</si>
  <si>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</si>
  <si>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</si>
  <si>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</si>
  <si>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</si>
  <si>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</si>
  <si>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</si>
  <si>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</si>
  <si>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</si>
  <si>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</si>
  <si>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</si>
  <si>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</si>
  <si>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</si>
  <si>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</si>
  <si>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</si>
  <si>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</si>
  <si>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</si>
  <si>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</si>
  <si>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</si>
  <si>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</si>
  <si>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</si>
  <si>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</si>
  <si>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</si>
  <si>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</si>
  <si>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</si>
  <si>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</si>
  <si>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</si>
  <si>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</si>
  <si>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</si>
  <si>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</si>
  <si>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</si>
  <si>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</si>
  <si>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</si>
  <si>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</si>
  <si>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</si>
  <si>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</si>
  <si>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</si>
  <si>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</si>
  <si>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</si>
  <si>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</si>
  <si>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</si>
  <si>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</si>
  <si>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</si>
  <si>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</si>
  <si>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</si>
  <si>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</si>
  <si>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</si>
  <si>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</si>
  <si>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</si>
  <si>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</si>
  <si>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</si>
  <si>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</si>
  <si>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</si>
  <si>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</si>
  <si>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</si>
  <si>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</si>
  <si>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</si>
  <si>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</si>
  <si>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</si>
  <si>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</si>
  <si>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</si>
  <si>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</si>
  <si>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</si>
  <si>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</si>
  <si>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</si>
  <si>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</si>
  <si>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</si>
  <si>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</si>
  <si>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</si>
  <si>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</si>
  <si>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</si>
  <si>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</si>
  <si>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</si>
  <si>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</si>
  <si>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</si>
  <si>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</si>
  <si>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</si>
  <si>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</si>
  <si>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</si>
  <si>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</si>
  <si>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</si>
  <si>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</si>
  <si>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</si>
  <si>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</si>
  <si>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</si>
  <si>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</si>
  <si>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</si>
  <si>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</si>
  <si>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</si>
  <si>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</si>
  <si>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</si>
  <si>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</si>
  <si>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</si>
  <si>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</si>
  <si>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</si>
  <si>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</si>
  <si>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</si>
  <si>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</si>
  <si>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</si>
  <si>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</si>
  <si>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</si>
  <si>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</si>
  <si>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</si>
  <si>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</si>
  <si>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</si>
  <si>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</si>
  <si>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</si>
  <si>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</si>
  <si>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</si>
  <si>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</si>
  <si>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</si>
  <si>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</si>
  <si>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</si>
  <si>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</si>
  <si>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</si>
  <si>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</si>
  <si>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</si>
  <si>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</si>
  <si>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</si>
  <si>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</si>
  <si>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</si>
  <si>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</si>
  <si>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</si>
  <si>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</si>
  <si>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</si>
  <si>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</si>
  <si>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</si>
  <si>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</si>
  <si>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</si>
  <si>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</si>
  <si>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</si>
  <si>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</si>
  <si>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</si>
  <si>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</si>
  <si>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</si>
  <si>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</si>
  <si>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</si>
  <si>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</si>
  <si>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</si>
  <si>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</si>
  <si>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</si>
  <si>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</si>
  <si>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</si>
  <si>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</si>
  <si>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</si>
  <si>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</si>
  <si>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</si>
  <si>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</si>
  <si>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</si>
  <si>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</si>
  <si>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</si>
  <si>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</si>
  <si>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</si>
  <si>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</si>
  <si>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</si>
  <si>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</si>
  <si>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</si>
  <si>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</si>
  <si>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</si>
  <si>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</si>
  <si>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</si>
  <si>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</si>
  <si>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</si>
  <si>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</si>
  <si>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</si>
  <si>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</si>
  <si>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</si>
  <si>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</si>
  <si>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</si>
  <si>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</si>
  <si>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</si>
  <si>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</si>
  <si>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</si>
  <si>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</si>
  <si>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</si>
  <si>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</si>
  <si>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</si>
  <si>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</si>
  <si>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</si>
  <si>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</si>
  <si>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</si>
  <si>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</si>
  <si>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</si>
  <si>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</si>
  <si>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</si>
  <si>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</si>
  <si>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</si>
  <si>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</si>
  <si>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</si>
  <si>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</si>
  <si>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</si>
  <si>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</si>
  <si>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</si>
  <si>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</si>
  <si>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</si>
  <si>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</si>
  <si>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</si>
  <si>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</si>
  <si>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</si>
  <si>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</si>
  <si>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</si>
  <si>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</si>
  <si>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</si>
  <si>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</si>
  <si>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</si>
  <si>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</si>
  <si>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</si>
  <si>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</si>
  <si>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</si>
  <si>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</si>
  <si>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</si>
  <si>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</si>
  <si>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</si>
  <si>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</si>
  <si>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</si>
  <si>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</si>
  <si>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</si>
  <si>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</si>
  <si>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</si>
  <si>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</si>
  <si>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</si>
  <si>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</si>
  <si>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</si>
  <si>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</si>
  <si>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</si>
  <si>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</si>
  <si>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</si>
  <si>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</si>
  <si>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</si>
  <si>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</si>
  <si>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</si>
  <si>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</si>
  <si>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</si>
  <si>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</si>
  <si>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</si>
  <si>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</si>
  <si>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</si>
  <si>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</si>
  <si>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</si>
  <si>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</si>
  <si>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</si>
  <si>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</si>
  <si>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</si>
  <si>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</si>
  <si>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</si>
  <si>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</si>
  <si>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</si>
  <si>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</si>
  <si>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</si>
  <si>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</si>
  <si>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</si>
  <si>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</si>
  <si>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</si>
  <si>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</si>
  <si>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</si>
  <si>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</si>
  <si>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</si>
  <si>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</si>
  <si>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</si>
  <si>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</si>
  <si>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</si>
  <si>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</si>
  <si>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</si>
  <si>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</si>
  <si>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</si>
  <si>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</si>
  <si>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</si>
  <si>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</si>
  <si>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</si>
  <si>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</si>
  <si>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</si>
  <si>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</si>
  <si>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</si>
  <si>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</si>
  <si>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</si>
  <si>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</si>
  <si>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</si>
  <si>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</si>
  <si>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</si>
  <si>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</si>
  <si>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</si>
  <si>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</si>
  <si>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</si>
  <si>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</si>
  <si>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</si>
  <si>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</si>
  <si>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</si>
  <si>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</si>
  <si>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</si>
  <si>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</si>
  <si>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</si>
  <si>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</si>
  <si>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</si>
  <si>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</si>
  <si>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</si>
  <si>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</si>
  <si>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</si>
  <si>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</si>
  <si>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</si>
  <si>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</si>
  <si>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</si>
  <si>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</si>
  <si>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</si>
  <si>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</si>
  <si>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</si>
  <si>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</si>
  <si>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</si>
  <si>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</si>
  <si>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</si>
  <si>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</si>
  <si>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</si>
  <si>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</si>
  <si>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</si>
  <si>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</si>
  <si>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</si>
  <si>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</si>
  <si>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</si>
  <si>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</si>
  <si>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</si>
  <si>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</si>
  <si>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</si>
  <si>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</si>
  <si>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</si>
  <si>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</si>
  <si>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</si>
  <si>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</si>
  <si>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</si>
  <si>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</si>
  <si>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</si>
  <si>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</si>
  <si>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</si>
  <si>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</si>
  <si>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</si>
  <si>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</si>
  <si>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</si>
  <si>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</si>
  <si>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</si>
  <si>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</si>
  <si>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</si>
  <si>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</si>
  <si>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</si>
  <si>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</si>
  <si>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</si>
  <si>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</si>
  <si>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</si>
  <si>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</si>
  <si>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</si>
  <si>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</si>
  <si>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</si>
  <si>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</si>
  <si>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</si>
  <si>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</si>
  <si>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</si>
  <si>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</si>
  <si>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</si>
  <si>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</si>
  <si>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</si>
  <si>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</si>
  <si>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</si>
  <si>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</si>
  <si>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</si>
  <si>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</si>
  <si>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</si>
  <si>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</si>
  <si>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</si>
  <si>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</si>
  <si>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</si>
  <si>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</si>
  <si>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</si>
  <si>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</si>
  <si>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</si>
  <si>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</si>
  <si>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</si>
  <si>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</si>
  <si>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</si>
  <si>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</si>
  <si>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</si>
  <si>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</si>
  <si>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</si>
  <si>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</si>
  <si>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</si>
  <si>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</si>
  <si>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</si>
  <si>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</si>
  <si>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</si>
  <si>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</si>
  <si>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</si>
  <si>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</si>
  <si>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</si>
  <si>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</si>
  <si>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</si>
  <si>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</si>
  <si>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</si>
  <si>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</si>
  <si>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</si>
  <si>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</si>
  <si>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</si>
  <si>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</si>
  <si>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</si>
  <si>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</si>
  <si>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</si>
  <si>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</si>
  <si>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</si>
  <si>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</si>
  <si>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</si>
  <si>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</si>
  <si>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</si>
  <si>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</si>
  <si>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</si>
  <si>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</si>
  <si>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</si>
  <si>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</si>
  <si>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</si>
  <si>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</si>
  <si>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</si>
  <si>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</si>
  <si>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</si>
  <si>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</si>
  <si>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</si>
  <si>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</si>
  <si>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</si>
  <si>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</si>
  <si>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</si>
  <si>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</si>
  <si>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</si>
  <si>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</si>
  <si>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</si>
  <si>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</si>
  <si>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</si>
  <si>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</si>
  <si>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</si>
  <si>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</si>
  <si>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</si>
  <si>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</si>
  <si>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</si>
  <si>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</si>
  <si>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</si>
  <si>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</si>
  <si>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</si>
  <si>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</si>
  <si>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</si>
  <si>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</si>
  <si>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</si>
  <si>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</si>
  <si>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</si>
  <si>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</si>
  <si>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</si>
  <si>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</si>
  <si>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</si>
  <si>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</si>
  <si>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</si>
  <si>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</si>
  <si>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</si>
  <si>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</si>
  <si>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</si>
  <si>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</si>
  <si>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</si>
  <si>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</si>
  <si>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</si>
  <si>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</si>
  <si>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</si>
  <si>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</si>
  <si>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</si>
  <si>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</si>
  <si>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</si>
  <si>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</si>
  <si>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</si>
  <si>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</si>
  <si>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</si>
  <si>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</si>
  <si>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</si>
  <si>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</si>
  <si>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</si>
  <si>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</si>
  <si>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</si>
  <si>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</si>
  <si>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</si>
  <si>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</si>
  <si>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</si>
  <si>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</si>
  <si>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</si>
  <si>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</si>
  <si>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</si>
  <si>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</si>
  <si>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</si>
  <si>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</si>
  <si>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</si>
  <si>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</si>
  <si>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</si>
  <si>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</si>
  <si>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</si>
  <si>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</si>
  <si>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</si>
  <si>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</si>
  <si>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</si>
  <si>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</si>
  <si>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</si>
  <si>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</si>
  <si>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</si>
  <si>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</si>
  <si>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</si>
  <si>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</si>
  <si>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</si>
  <si>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</si>
  <si>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</si>
  <si>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</si>
  <si>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</si>
  <si>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</si>
  <si>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</si>
  <si>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</si>
  <si>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</si>
  <si>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</si>
  <si>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</si>
  <si>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</si>
  <si>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</si>
  <si>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</si>
  <si>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</si>
  <si>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</si>
  <si>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</si>
  <si>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</si>
  <si>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</si>
  <si>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</si>
  <si>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</si>
  <si>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</si>
  <si>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</si>
  <si>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</si>
  <si>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</si>
  <si>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</si>
  <si>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</si>
  <si>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</si>
  <si>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</si>
  <si>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</si>
  <si>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</si>
  <si>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</si>
  <si>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</si>
  <si>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</si>
  <si>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</si>
  <si>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</si>
  <si>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</si>
  <si>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</si>
  <si>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</si>
  <si>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</si>
  <si>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</si>
  <si>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</si>
  <si>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</si>
  <si>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</si>
  <si>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</si>
  <si>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</si>
  <si>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</si>
  <si>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</si>
  <si>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</si>
  <si>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</si>
  <si>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</si>
  <si>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</si>
  <si>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</si>
  <si>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</si>
  <si>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</si>
  <si>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</si>
  <si>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</si>
  <si>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</si>
  <si>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</si>
  <si>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</si>
  <si>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</si>
  <si>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</si>
  <si>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</si>
  <si>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</si>
  <si>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</si>
  <si>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</si>
  <si>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</si>
  <si>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</si>
  <si>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</si>
  <si>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</si>
  <si>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</si>
  <si>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</si>
  <si>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</si>
  <si>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</si>
  <si>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</si>
  <si>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</si>
  <si>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</si>
  <si>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</si>
  <si>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</si>
  <si>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</si>
  <si>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</si>
  <si>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</si>
  <si>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</si>
  <si>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</si>
  <si>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</si>
  <si>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</si>
  <si>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</si>
  <si>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</si>
  <si>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</si>
  <si>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</si>
  <si>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</si>
  <si>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</si>
  <si>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</si>
  <si>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</si>
  <si>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</si>
  <si>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</si>
  <si>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</si>
  <si>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</si>
  <si>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</si>
  <si>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</si>
  <si>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</si>
  <si>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</si>
  <si>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</si>
  <si>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</si>
  <si>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</si>
  <si>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</si>
  <si>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</si>
  <si>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</si>
  <si>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</si>
  <si>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</si>
  <si>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</si>
  <si>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</si>
  <si>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</si>
  <si>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</si>
  <si>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</si>
  <si>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</si>
  <si>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</si>
  <si>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</si>
  <si>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</si>
  <si>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</si>
  <si>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</si>
  <si>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</si>
  <si>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</si>
  <si>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</si>
  <si>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</si>
  <si>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</si>
  <si>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</si>
  <si>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</si>
  <si>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</si>
  <si>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</si>
  <si>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</si>
  <si>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</si>
  <si>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</si>
  <si>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</si>
  <si>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</si>
  <si>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</si>
  <si>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</si>
  <si>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</si>
  <si>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</si>
  <si>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</si>
  <si>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</si>
  <si>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</si>
  <si>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</si>
  <si>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</si>
  <si>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</si>
  <si>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</si>
  <si>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</si>
  <si>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</si>
  <si>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</si>
  <si>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</si>
  <si>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</si>
  <si>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</si>
  <si>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</si>
  <si>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</si>
  <si>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</si>
  <si>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</si>
  <si>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</si>
  <si>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</si>
  <si>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</si>
  <si>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</si>
  <si>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</si>
  <si>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</si>
  <si>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</si>
  <si>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</si>
  <si>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</si>
  <si>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</si>
  <si>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</si>
  <si>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</si>
  <si>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</si>
  <si>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</si>
  <si>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</si>
  <si>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</si>
  <si>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</si>
  <si>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</si>
  <si>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</si>
  <si>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</si>
  <si>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</si>
  <si>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</si>
  <si>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</si>
  <si>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</si>
  <si>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</si>
  <si>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</si>
  <si>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</si>
  <si>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</si>
  <si>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</si>
  <si>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</si>
  <si>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</si>
  <si>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</si>
  <si>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</si>
  <si>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</si>
  <si>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</si>
  <si>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</si>
  <si>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</si>
  <si>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</si>
  <si>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</si>
  <si>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</si>
  <si>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</si>
  <si>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</si>
  <si>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</si>
  <si>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</si>
  <si>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</si>
  <si>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</si>
  <si>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</si>
  <si>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</si>
  <si>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</si>
  <si>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</si>
  <si>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</si>
  <si>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</si>
  <si>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</si>
  <si>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</si>
  <si>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</si>
  <si>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</si>
  <si>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</si>
  <si>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</si>
  <si>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</si>
  <si>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</si>
  <si>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</si>
  <si>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</si>
  <si>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</si>
  <si>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</si>
  <si>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</si>
  <si>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</si>
  <si>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</si>
  <si>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</si>
  <si>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</si>
  <si>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</si>
  <si>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</si>
  <si>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</si>
  <si>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</si>
  <si>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</si>
  <si>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</si>
  <si>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</si>
  <si>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</si>
  <si>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</si>
  <si>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</si>
  <si>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</si>
  <si>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</si>
  <si>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</si>
  <si>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</si>
  <si>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</si>
  <si>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</si>
  <si>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</si>
  <si>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</si>
  <si>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</si>
  <si>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</si>
  <si>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</si>
  <si>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</si>
  <si>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</si>
  <si>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</si>
  <si>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</si>
  <si>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</si>
  <si>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</si>
  <si>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</si>
  <si>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</si>
  <si>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</si>
  <si>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</si>
  <si>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</si>
  <si>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</si>
  <si>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</si>
  <si>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</si>
  <si>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</si>
  <si>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</si>
  <si>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</si>
  <si>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</si>
  <si>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</si>
  <si>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</si>
  <si>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</si>
  <si>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</si>
  <si>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</si>
  <si>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</si>
  <si>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</si>
  <si>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</si>
  <si>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</si>
  <si>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</si>
  <si>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</si>
  <si>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</si>
  <si>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</si>
  <si>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</si>
  <si>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</si>
  <si>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</si>
  <si>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</si>
  <si>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</si>
  <si>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</si>
  <si>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</si>
  <si>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</si>
  <si>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</si>
  <si>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</si>
  <si>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</si>
  <si>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</si>
  <si>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</si>
  <si>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</si>
  <si>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</si>
  <si>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</si>
  <si>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</si>
  <si>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</si>
  <si>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</si>
  <si>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</si>
  <si>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</si>
  <si>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</si>
  <si>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</si>
  <si>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</si>
  <si>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</si>
  <si>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</si>
  <si>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</si>
  <si>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</si>
  <si>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</si>
  <si>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</si>
  <si>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</si>
  <si>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</si>
  <si>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</si>
  <si>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</si>
  <si>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</si>
  <si>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</si>
  <si>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</si>
  <si>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</si>
  <si>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</si>
  <si>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</si>
  <si>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</si>
  <si>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</si>
  <si>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</si>
  <si>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</si>
  <si>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</si>
  <si>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</si>
  <si>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</si>
  <si>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</si>
  <si>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</si>
  <si>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</si>
  <si>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</si>
  <si>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</si>
  <si>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</si>
  <si>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</si>
  <si>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</si>
  <si>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</si>
  <si>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</si>
  <si>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</si>
  <si>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</si>
  <si>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</si>
  <si>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</si>
  <si>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</si>
  <si>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</si>
  <si>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</si>
  <si>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</si>
  <si>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</si>
  <si>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</si>
  <si>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</si>
  <si>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</si>
  <si>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</si>
  <si>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</si>
  <si>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</si>
  <si>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</si>
  <si>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</si>
  <si>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</si>
  <si>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</si>
  <si>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</si>
  <si>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</si>
  <si>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</si>
  <si>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</si>
  <si>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</si>
  <si>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</si>
  <si>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</si>
  <si>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</si>
  <si>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</si>
  <si>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</si>
  <si>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</si>
  <si>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</si>
  <si>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</si>
  <si>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</si>
  <si>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</si>
  <si>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</si>
  <si>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</si>
  <si>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</si>
  <si>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</si>
  <si>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</si>
  <si>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</si>
  <si>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</si>
  <si>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</si>
  <si>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</si>
  <si>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</si>
  <si>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</si>
  <si>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</si>
  <si>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</si>
  <si>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</si>
  <si>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</si>
  <si>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</si>
  <si>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</si>
  <si>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</si>
  <si>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</si>
  <si>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</si>
  <si>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</si>
  <si>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</si>
  <si>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</si>
  <si>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</si>
  <si>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</si>
  <si>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</si>
  <si>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</si>
  <si>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</si>
  <si>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</si>
  <si>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</si>
  <si>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</si>
  <si>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</si>
  <si>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</si>
  <si>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</si>
  <si>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</si>
  <si>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</si>
  <si>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</si>
  <si>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</si>
  <si>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</si>
  <si>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</si>
  <si>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</si>
  <si>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</si>
  <si>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</si>
  <si>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</si>
  <si>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</si>
  <si>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</si>
  <si>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</si>
  <si>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</si>
  <si>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</si>
  <si>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</si>
  <si>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</si>
  <si>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</si>
  <si>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</si>
  <si>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</si>
  <si>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</si>
  <si>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</si>
  <si>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</si>
  <si>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</si>
  <si>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</si>
  <si>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</si>
  <si>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</si>
  <si>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</si>
  <si>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</si>
  <si>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</si>
  <si>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</si>
  <si>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</si>
  <si>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</si>
  <si>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</si>
  <si>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</si>
  <si>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</si>
  <si>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</si>
  <si>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</si>
  <si>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</si>
  <si>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</si>
  <si>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</si>
  <si>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</si>
  <si>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</si>
  <si>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</si>
  <si>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</si>
  <si>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</si>
  <si>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</si>
  <si>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</si>
  <si>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</si>
  <si>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</si>
  <si>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</si>
  <si>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</si>
  <si>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</si>
  <si>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</si>
  <si>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</si>
  <si>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</si>
  <si>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</si>
  <si>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</si>
  <si>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</si>
  <si>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</si>
  <si>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</si>
  <si>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</si>
  <si>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</si>
  <si>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</si>
  <si>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</si>
  <si>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</si>
  <si>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</si>
  <si>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</si>
  <si>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</si>
  <si>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</si>
  <si>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</si>
  <si>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</si>
  <si>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</si>
  <si>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</si>
  <si>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</si>
  <si>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</si>
  <si>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</si>
  <si>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</si>
  <si>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</si>
  <si>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</si>
  <si>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</si>
  <si>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</si>
  <si>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</si>
  <si>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</si>
  <si>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</si>
  <si>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</si>
  <si>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</si>
  <si>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</si>
  <si>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</si>
  <si>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</si>
  <si>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</si>
  <si>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</si>
  <si>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</si>
  <si>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</si>
  <si>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</si>
  <si>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</si>
  <si>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</si>
  <si>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</si>
  <si>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</si>
  <si>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</si>
  <si>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</si>
  <si>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</si>
  <si>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</si>
  <si>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</si>
  <si>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</si>
  <si>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</si>
  <si>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</si>
  <si>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</si>
  <si>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</si>
  <si>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</si>
  <si>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</si>
  <si>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</si>
  <si>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</si>
  <si>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</si>
  <si>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</si>
  <si>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</si>
  <si>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</si>
  <si>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</si>
  <si>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</si>
  <si>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</si>
  <si>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</si>
  <si>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</si>
  <si>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</si>
  <si>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</si>
  <si>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</si>
  <si>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</si>
  <si>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</si>
  <si>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</si>
  <si>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</si>
  <si>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</si>
  <si>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</si>
  <si>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</si>
  <si>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</si>
  <si>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</si>
  <si>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</si>
  <si>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</si>
  <si>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</si>
  <si>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</si>
  <si>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</si>
  <si>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</si>
  <si>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</si>
  <si>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</si>
  <si>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</si>
  <si>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</si>
  <si>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</si>
  <si>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</si>
  <si>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</si>
  <si>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</si>
  <si>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</si>
  <si>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</si>
  <si>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</si>
  <si>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</si>
  <si>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</si>
  <si>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</si>
  <si>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</si>
  <si>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</si>
  <si>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</si>
  <si>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</si>
  <si>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</si>
  <si>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</si>
  <si>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</si>
  <si>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</si>
  <si>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</si>
  <si>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</si>
  <si>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</si>
  <si>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</si>
  <si>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</si>
  <si>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</si>
  <si>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</si>
  <si>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</si>
  <si>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</si>
  <si>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</si>
  <si>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</si>
  <si>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</si>
  <si>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</si>
  <si>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</si>
  <si>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</si>
  <si>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</si>
  <si>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</si>
  <si>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</si>
  <si>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</si>
  <si>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</si>
  <si>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</si>
  <si>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</si>
  <si>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</si>
  <si>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</si>
  <si>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</si>
  <si>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</si>
  <si>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</si>
  <si>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</si>
  <si>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</si>
  <si>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</si>
  <si>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</si>
  <si>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</si>
  <si>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</si>
  <si>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</si>
  <si>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</si>
  <si>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</si>
  <si>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</si>
  <si>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</si>
  <si>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</si>
  <si>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</si>
  <si>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</si>
  <si>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</si>
  <si>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</si>
  <si>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</si>
  <si>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</si>
  <si>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</si>
  <si>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</si>
  <si>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</si>
  <si>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</si>
  <si>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</si>
  <si>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</si>
  <si>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</si>
  <si>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</si>
  <si>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</si>
  <si>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</si>
  <si>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</si>
  <si>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</si>
  <si>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</si>
  <si>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</si>
  <si>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</si>
  <si>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</si>
  <si>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</si>
  <si>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</si>
  <si>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</si>
  <si>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</si>
  <si>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</si>
  <si>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</si>
  <si>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</si>
  <si>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</si>
  <si>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</si>
  <si>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</si>
  <si>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</si>
  <si>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</si>
  <si>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</si>
  <si>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</si>
  <si>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</si>
  <si>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</si>
  <si>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</si>
  <si>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</si>
  <si>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</si>
  <si>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</si>
  <si>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</si>
  <si>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</si>
  <si>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</si>
  <si>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</si>
  <si>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</si>
  <si>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</si>
  <si>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</si>
  <si>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</si>
  <si>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</si>
  <si>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</si>
  <si>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</si>
  <si>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</si>
  <si>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</si>
  <si>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</si>
  <si>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</si>
  <si>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</si>
  <si>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</si>
  <si>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</si>
  <si>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</si>
  <si>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</si>
  <si>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</si>
  <si>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</si>
  <si>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</si>
  <si>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</si>
  <si>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</si>
  <si>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</si>
  <si>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</si>
  <si>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</si>
  <si>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</si>
  <si>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</si>
  <si>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</si>
  <si>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</si>
  <si>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</si>
  <si>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</si>
  <si>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</si>
  <si>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</si>
  <si>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</si>
  <si>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</si>
  <si>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</si>
  <si>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</si>
  <si>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</si>
  <si>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</si>
  <si>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</si>
  <si>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</si>
  <si>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</si>
  <si>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</si>
  <si>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</si>
  <si>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</si>
  <si>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</si>
  <si>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</si>
  <si>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</si>
  <si>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</si>
  <si>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</si>
  <si>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</si>
  <si>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</si>
  <si>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</si>
  <si>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</si>
  <si>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</si>
  <si>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</si>
  <si>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</si>
  <si>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</si>
  <si>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</si>
  <si>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</si>
  <si>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</si>
  <si>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</si>
  <si>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</si>
  <si>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</si>
  <si>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</si>
  <si>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</si>
  <si>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</si>
  <si>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</si>
  <si>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</si>
  <si>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</si>
  <si>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</si>
  <si>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</si>
  <si>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</si>
  <si>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</si>
  <si>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</si>
  <si>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</si>
  <si>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</si>
  <si>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</si>
  <si>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</si>
  <si>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</si>
  <si>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</si>
  <si>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</si>
  <si>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</si>
  <si>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</si>
  <si>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</si>
  <si>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</si>
  <si>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</si>
  <si>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</si>
  <si>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</si>
  <si>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</si>
  <si>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</si>
  <si>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</si>
  <si>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</si>
  <si>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</si>
  <si>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</si>
  <si>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</si>
  <si>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</si>
  <si>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</si>
  <si>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</si>
  <si>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</si>
  <si>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</si>
  <si>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</si>
  <si>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</si>
  <si>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</si>
  <si>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</si>
  <si>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</si>
  <si>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</si>
  <si>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</si>
  <si>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</si>
  <si>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</si>
  <si>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</si>
  <si>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</si>
  <si>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</si>
  <si>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</si>
  <si>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</si>
  <si>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</si>
  <si>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</si>
  <si>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</si>
  <si>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</si>
  <si>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</si>
  <si>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</si>
  <si>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</si>
  <si>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</si>
  <si>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</si>
  <si>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</si>
  <si>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</si>
  <si>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</si>
  <si>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</si>
  <si>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</si>
  <si>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</si>
  <si>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</si>
  <si>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</si>
  <si>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</si>
  <si>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</si>
  <si>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</si>
  <si>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</si>
  <si>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</si>
  <si>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</si>
  <si>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</si>
  <si>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</si>
  <si>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</si>
  <si>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</si>
  <si>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</si>
  <si>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</si>
  <si>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</si>
  <si>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</si>
  <si>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</si>
  <si>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</si>
  <si>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</si>
  <si>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</si>
  <si>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</si>
  <si>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</si>
  <si>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</si>
  <si>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</si>
  <si>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</si>
  <si>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</si>
  <si>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</si>
  <si>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</si>
  <si>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</si>
  <si>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</si>
  <si>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</si>
  <si>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</si>
  <si>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</si>
  <si>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</si>
  <si>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</si>
  <si>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</si>
  <si>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</si>
  <si>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</si>
  <si>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</si>
  <si>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</si>
  <si>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</si>
  <si>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</si>
  <si>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</si>
  <si>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</si>
  <si>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</si>
  <si>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</si>
  <si>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</si>
  <si>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</si>
  <si>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</si>
  <si>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</si>
  <si>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</si>
  <si>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</si>
  <si>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</si>
  <si>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</si>
  <si>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</si>
  <si>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</si>
  <si>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</si>
  <si>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</si>
  <si>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</si>
  <si>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</si>
  <si>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</si>
  <si>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</si>
  <si>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</si>
  <si>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</si>
  <si>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</si>
  <si>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</si>
  <si>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</si>
  <si>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</si>
  <si>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</si>
  <si>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</si>
  <si>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</si>
  <si>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</si>
  <si>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</si>
  <si>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</si>
  <si>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</si>
  <si>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</si>
  <si>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</si>
  <si>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</si>
  <si>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</si>
  <si>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</si>
  <si>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</si>
  <si>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</si>
  <si>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</si>
  <si>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</si>
  <si>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</si>
  <si>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</si>
  <si>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</si>
  <si>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</si>
  <si>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</si>
  <si>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</si>
  <si>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</si>
  <si>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</si>
  <si>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</si>
  <si>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</si>
  <si>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</si>
  <si>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</si>
  <si>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</si>
  <si>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</si>
  <si>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</si>
  <si>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</si>
  <si>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</si>
  <si>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</si>
  <si>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</si>
  <si>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</si>
  <si>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</si>
  <si>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</si>
  <si>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</si>
  <si>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</si>
  <si>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</si>
  <si>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</si>
  <si>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</si>
  <si>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</si>
  <si>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</si>
  <si>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</si>
  <si>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</si>
  <si>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</si>
  <si>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</si>
  <si>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</si>
  <si>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</si>
  <si>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</si>
  <si>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</si>
  <si>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</si>
  <si>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</si>
  <si>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</si>
  <si>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</si>
  <si>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</si>
  <si>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</si>
  <si>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</si>
  <si>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</si>
  <si>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</si>
  <si>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</si>
  <si>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</si>
  <si>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</si>
  <si>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</si>
  <si>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</si>
  <si>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</si>
  <si>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</si>
  <si>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</si>
  <si>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</si>
  <si>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</si>
  <si>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</si>
  <si>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</si>
  <si>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</si>
  <si>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</si>
  <si>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</si>
  <si>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</si>
  <si>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</si>
  <si>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</si>
  <si>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</si>
  <si>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</si>
  <si>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</si>
  <si>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</si>
  <si>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</si>
  <si>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</si>
  <si>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</si>
  <si>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</si>
  <si>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</si>
  <si>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</si>
  <si>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</si>
  <si>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</si>
  <si>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</si>
  <si>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</si>
  <si>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</si>
  <si>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</si>
  <si>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</si>
  <si>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</si>
  <si>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</si>
  <si>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</si>
  <si>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</si>
  <si>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</si>
  <si>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</si>
  <si>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</si>
  <si>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</si>
  <si>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</si>
  <si>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</si>
  <si>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</si>
  <si>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</si>
  <si>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</si>
  <si>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</si>
  <si>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</si>
  <si>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</si>
  <si>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</si>
  <si>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</si>
  <si>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</si>
  <si>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</si>
  <si>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</si>
  <si>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</si>
  <si>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</si>
  <si>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</si>
  <si>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</si>
  <si>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</si>
  <si>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</si>
  <si>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</si>
  <si>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</si>
  <si>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</si>
  <si>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</si>
  <si>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</si>
  <si>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</si>
  <si>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</si>
  <si>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</si>
  <si>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</si>
  <si>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</si>
  <si>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</si>
  <si>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</si>
  <si>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</si>
  <si>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</si>
  <si>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</si>
  <si>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</si>
  <si>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</si>
  <si>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</si>
  <si>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</si>
  <si>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</si>
  <si>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</si>
  <si>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</si>
  <si>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</si>
  <si>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</si>
  <si>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</si>
  <si>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</si>
  <si>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</si>
  <si>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</si>
  <si>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</si>
  <si>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</si>
  <si>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</si>
  <si>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</si>
  <si>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</si>
  <si>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</si>
  <si>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</si>
  <si>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</si>
  <si>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</si>
  <si>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</si>
  <si>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</si>
  <si>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</si>
  <si>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</si>
  <si>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</si>
  <si>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</si>
  <si>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</si>
  <si>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</si>
  <si>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</si>
  <si>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</si>
  <si>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</si>
  <si>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</si>
  <si>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</si>
  <si>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</si>
  <si>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</si>
  <si>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</si>
  <si>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</si>
  <si>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</si>
  <si>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</si>
  <si>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</si>
  <si>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</si>
  <si>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</si>
  <si>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</si>
  <si>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</si>
  <si>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</si>
  <si>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</si>
  <si>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</si>
  <si>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</si>
  <si>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</si>
  <si>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</si>
  <si>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</si>
  <si>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</si>
  <si>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</si>
  <si>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</si>
  <si>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</si>
  <si>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</si>
  <si>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</si>
  <si>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</si>
  <si>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</si>
  <si>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</si>
  <si>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</si>
  <si>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</si>
  <si>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</si>
  <si>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</si>
  <si>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</si>
  <si>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</si>
  <si>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</si>
  <si>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</si>
  <si>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</si>
  <si>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</si>
  <si>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</si>
  <si>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</si>
  <si>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</si>
  <si>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</si>
  <si>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</si>
  <si>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</si>
  <si>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</si>
  <si>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</si>
  <si>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</si>
  <si>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</si>
  <si>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</si>
  <si>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</si>
  <si>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</si>
  <si>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</si>
  <si>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</si>
  <si>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</si>
  <si>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</si>
  <si>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</si>
  <si>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</si>
  <si>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</si>
  <si>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</si>
  <si>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</si>
  <si>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</si>
  <si>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</si>
  <si>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</si>
  <si>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</si>
  <si>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</si>
  <si>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</si>
  <si>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</si>
  <si>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</si>
  <si>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</si>
  <si>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</si>
  <si>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</si>
  <si>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</si>
  <si>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</si>
  <si>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</si>
  <si>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</si>
  <si>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</si>
  <si>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</si>
  <si>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</si>
  <si>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</si>
  <si>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</si>
  <si>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</si>
  <si>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</si>
  <si>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</si>
  <si>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</si>
  <si>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</si>
  <si>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</si>
  <si>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</si>
  <si>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</si>
  <si>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</si>
  <si>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</si>
  <si>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</si>
  <si>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</si>
  <si>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</si>
  <si>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</si>
  <si>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</si>
  <si>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</si>
  <si>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</si>
  <si>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</si>
  <si>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</si>
  <si>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</si>
  <si>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</si>
  <si>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</si>
  <si>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</si>
  <si>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</si>
  <si>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</si>
  <si>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</si>
  <si>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</si>
  <si>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</si>
  <si>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</si>
  <si>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</si>
  <si>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</si>
  <si>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</si>
  <si>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</si>
  <si>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</si>
  <si>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</si>
  <si>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</si>
  <si>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</si>
  <si>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</si>
  <si>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</si>
  <si>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</si>
  <si>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</si>
  <si>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</si>
  <si>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</si>
  <si>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</si>
  <si>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</si>
  <si>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</si>
  <si>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</si>
  <si>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</si>
  <si>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</si>
  <si>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</si>
  <si>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</si>
  <si>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</si>
  <si>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</si>
  <si>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</si>
  <si>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</si>
  <si>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</si>
  <si>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</si>
  <si>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</si>
  <si>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</si>
  <si>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</si>
  <si>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</si>
  <si>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</si>
  <si>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</si>
  <si>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</si>
  <si>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</si>
  <si>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</si>
  <si>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</si>
  <si>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</si>
  <si>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</si>
  <si>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</si>
  <si>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</si>
  <si>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</si>
  <si>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</si>
  <si>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</si>
  <si>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</si>
  <si>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</si>
  <si>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</si>
  <si>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</si>
  <si>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</si>
  <si>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</si>
  <si>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</si>
  <si>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</si>
  <si>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</si>
  <si>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</si>
  <si>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</si>
  <si>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</si>
  <si>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</si>
  <si>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</si>
  <si>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</si>
  <si>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</si>
  <si>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</si>
  <si>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</si>
  <si>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</si>
  <si>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</si>
  <si>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</si>
  <si>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</si>
  <si>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</si>
  <si>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</si>
  <si>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</si>
  <si>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</si>
  <si>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</si>
  <si>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</si>
  <si>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</si>
  <si>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</si>
  <si>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</si>
  <si>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</si>
  <si>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</si>
  <si>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</si>
  <si>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</si>
  <si>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</si>
  <si>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</si>
  <si>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</si>
  <si>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</si>
  <si>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</si>
  <si>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</si>
  <si>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</si>
  <si>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</si>
  <si>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</si>
  <si>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</si>
  <si>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</si>
  <si>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</si>
  <si>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</si>
  <si>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</si>
  <si>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</si>
  <si>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</si>
  <si>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</si>
  <si>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</si>
  <si>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</si>
  <si>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</si>
  <si>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</si>
  <si>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</si>
  <si>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</si>
  <si>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</si>
  <si>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</si>
  <si>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</si>
  <si>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</si>
  <si>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</si>
  <si>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</si>
  <si>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</si>
  <si>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</si>
  <si>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</si>
  <si>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</si>
  <si>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</si>
  <si>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</si>
  <si>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</si>
  <si>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</si>
  <si>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</si>
  <si>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</si>
  <si>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</si>
  <si>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</si>
  <si>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</si>
  <si>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</si>
  <si>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</si>
  <si>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</si>
  <si>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</si>
  <si>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</si>
  <si>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</si>
  <si>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</si>
  <si>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</si>
  <si>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</si>
  <si>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</si>
  <si>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</si>
  <si>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</si>
  <si>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</si>
  <si>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</si>
  <si>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</si>
  <si>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</si>
  <si>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</si>
  <si>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</si>
  <si>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</si>
  <si>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</si>
  <si>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</si>
  <si>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</si>
  <si>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</si>
  <si>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</si>
  <si>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</si>
  <si>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</si>
  <si>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</si>
  <si>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</si>
  <si>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</si>
  <si>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</si>
  <si>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</si>
  <si>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</si>
  <si>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</si>
  <si>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</si>
  <si>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</si>
  <si>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</si>
  <si>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</si>
  <si>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</si>
  <si>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</si>
  <si>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</si>
  <si>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</si>
  <si>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</si>
  <si>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</si>
  <si>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</si>
  <si>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</si>
  <si>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</si>
  <si>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</si>
  <si>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</si>
  <si>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</si>
  <si>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</si>
  <si>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</si>
  <si>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</si>
  <si>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</si>
  <si>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</si>
  <si>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</si>
  <si>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</si>
  <si>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</si>
  <si>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</si>
  <si>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</si>
  <si>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</si>
  <si>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</si>
  <si>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</si>
  <si>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</si>
  <si>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</si>
  <si>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</si>
  <si>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</si>
  <si>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</si>
  <si>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</si>
  <si>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</si>
  <si>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</si>
  <si>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</si>
  <si>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</si>
  <si>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</si>
  <si>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</si>
  <si>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</si>
  <si>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</si>
  <si>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</si>
  <si>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</si>
  <si>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</si>
  <si>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</si>
  <si>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</si>
  <si>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</si>
  <si>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</si>
  <si>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</si>
  <si>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</si>
  <si>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</si>
  <si>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</si>
  <si>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</si>
  <si>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</si>
  <si>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</si>
  <si>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</si>
  <si>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</si>
  <si>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</si>
  <si>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</si>
  <si>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</si>
  <si>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</si>
  <si>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</si>
  <si>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</si>
  <si>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</si>
  <si>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</si>
  <si>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</si>
  <si>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</si>
  <si>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</si>
  <si>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</si>
  <si>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</si>
  <si>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</si>
  <si>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</si>
  <si>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</si>
  <si>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</si>
  <si>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</si>
  <si>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</si>
  <si>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</si>
  <si>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</si>
  <si>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</si>
  <si>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</si>
  <si>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</si>
  <si>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</si>
  <si>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</si>
  <si>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</si>
  <si>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</si>
  <si>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</si>
  <si>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</si>
  <si>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</si>
  <si>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</si>
  <si>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</si>
  <si>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</si>
  <si>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</si>
  <si>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</si>
  <si>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</si>
  <si>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</si>
  <si>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</si>
  <si>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</si>
  <si>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</si>
  <si>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</si>
  <si>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</si>
  <si>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</si>
  <si>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</si>
  <si>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</si>
  <si>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</si>
  <si>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</si>
  <si>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</si>
  <si>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</si>
  <si>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</si>
  <si>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</si>
  <si>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</si>
  <si>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</si>
  <si>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</si>
  <si>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</si>
  <si>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</si>
  <si>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</si>
  <si>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</si>
  <si>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</si>
  <si>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</si>
  <si>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</si>
  <si>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</si>
  <si>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</si>
  <si>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</si>
  <si>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</si>
  <si>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</si>
  <si>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</si>
  <si>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</si>
  <si>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</si>
  <si>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</si>
  <si>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</si>
  <si>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</si>
  <si>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</si>
  <si>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</si>
  <si>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</si>
  <si>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</si>
  <si>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</si>
  <si>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</si>
  <si>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</si>
  <si>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</si>
  <si>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</si>
  <si>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</si>
  <si>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</si>
  <si>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</si>
  <si>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</si>
  <si>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</si>
  <si>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</si>
  <si>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</si>
  <si>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</si>
  <si>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</si>
  <si>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</si>
  <si>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</si>
  <si>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</si>
  <si>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</si>
  <si>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</si>
  <si>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</si>
  <si>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</si>
  <si>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</si>
  <si>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</si>
  <si>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</si>
  <si>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</si>
  <si>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</si>
  <si>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</si>
  <si>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</si>
  <si>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</si>
  <si>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</si>
  <si>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</si>
  <si>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</si>
  <si>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</si>
  <si>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</si>
  <si>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</si>
  <si>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</si>
  <si>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</si>
  <si>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</si>
  <si>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</si>
  <si>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</si>
  <si>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</si>
  <si>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</si>
  <si>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</si>
  <si>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</si>
  <si>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</si>
  <si>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</si>
  <si>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</si>
  <si>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</si>
  <si>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</si>
  <si>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</si>
  <si>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</si>
  <si>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</si>
  <si>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</si>
  <si>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</si>
  <si>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</si>
  <si>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</si>
  <si>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</si>
  <si>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</si>
  <si>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</si>
  <si>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</si>
  <si>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</si>
  <si>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</si>
  <si>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</si>
  <si>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</si>
  <si>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</si>
  <si>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</si>
  <si>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</si>
  <si>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</si>
  <si>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</si>
  <si>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</si>
  <si>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</si>
  <si>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</si>
  <si>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</si>
  <si>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</si>
  <si>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</si>
  <si>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</si>
  <si>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</si>
  <si>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</si>
  <si>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</si>
  <si>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</si>
  <si>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</si>
  <si>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</si>
  <si>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</si>
  <si>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</si>
  <si>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</si>
  <si>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</si>
  <si>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</si>
  <si>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</si>
  <si>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</si>
  <si>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</si>
  <si>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</si>
  <si>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</si>
  <si>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</si>
  <si>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</si>
  <si>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</si>
  <si>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</si>
  <si>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</si>
  <si>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</si>
  <si>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</si>
  <si>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</si>
  <si>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</si>
  <si>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</si>
  <si>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</si>
  <si>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</si>
  <si>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</si>
  <si>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</si>
  <si>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</si>
  <si>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</si>
  <si>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</si>
  <si>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</si>
  <si>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</si>
  <si>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</si>
  <si>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</si>
  <si>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</si>
  <si>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</si>
  <si>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</si>
  <si>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</si>
  <si>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</si>
  <si>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</si>
  <si>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</si>
  <si>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</si>
  <si>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</si>
  <si>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</si>
  <si>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</si>
  <si>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</si>
  <si>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</si>
  <si>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</si>
  <si>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</si>
  <si>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</si>
  <si>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</si>
  <si>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</si>
  <si>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</si>
  <si>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</si>
  <si>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</si>
  <si>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</si>
  <si>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</si>
  <si>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</si>
  <si>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</si>
  <si>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</si>
  <si>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</si>
  <si>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</si>
  <si>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</si>
  <si>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</si>
  <si>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</si>
  <si>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</si>
  <si>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</si>
  <si>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</si>
  <si>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</si>
  <si>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</si>
  <si>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</si>
  <si>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</si>
  <si>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</si>
  <si>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</si>
  <si>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</si>
  <si>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</si>
  <si>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</si>
  <si>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</si>
  <si>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</si>
  <si>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</si>
  <si>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</si>
  <si>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</si>
  <si>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</si>
  <si>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</si>
  <si>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</si>
  <si>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</si>
  <si>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</si>
  <si>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</si>
  <si>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</si>
  <si>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</si>
  <si>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</si>
  <si>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</si>
  <si>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</si>
  <si>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</si>
  <si>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</si>
  <si>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</si>
  <si>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</si>
  <si>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</si>
  <si>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</si>
  <si>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</si>
  <si>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</si>
  <si>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</si>
  <si>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</si>
  <si>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</si>
  <si>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</si>
  <si>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</si>
  <si>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</si>
  <si>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</si>
  <si>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</si>
  <si>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</si>
  <si>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</si>
  <si>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</si>
  <si>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</si>
  <si>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</si>
  <si>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</si>
  <si>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</si>
  <si>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</si>
  <si>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</si>
  <si>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</si>
  <si>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</si>
  <si>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</si>
  <si>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</si>
  <si>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</si>
  <si>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</si>
  <si>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</si>
  <si>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</si>
  <si>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</si>
  <si>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</si>
  <si>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</si>
  <si>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</si>
  <si>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</si>
  <si>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</si>
  <si>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</si>
  <si>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</si>
  <si>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</si>
  <si>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</si>
  <si>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</si>
  <si>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</si>
  <si>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</si>
  <si>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</si>
  <si>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</si>
  <si>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</si>
  <si>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</si>
  <si>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</si>
  <si>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</si>
  <si>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</si>
  <si>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</si>
  <si>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</si>
  <si>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</si>
  <si>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</si>
  <si>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</si>
  <si>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</si>
  <si>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</si>
  <si>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</si>
  <si>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</si>
  <si>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</si>
  <si>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</si>
  <si>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</si>
  <si>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</si>
  <si>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</si>
  <si>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</si>
  <si>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</si>
  <si>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</si>
  <si>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</si>
  <si>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</si>
  <si>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</si>
  <si>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</si>
  <si>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</si>
  <si>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</si>
  <si>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</si>
  <si>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</si>
  <si>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</si>
  <si>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</si>
  <si>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</si>
  <si>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</si>
  <si>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</si>
  <si>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</si>
  <si>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</si>
  <si>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</si>
  <si>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</si>
  <si>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</si>
  <si>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</si>
  <si>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</si>
  <si>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</si>
  <si>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</si>
  <si>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</si>
  <si>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</si>
  <si>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</si>
  <si>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</si>
  <si>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</si>
  <si>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</si>
  <si>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</si>
  <si>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</si>
  <si>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</si>
  <si>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</si>
  <si>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</si>
  <si>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</si>
  <si>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</si>
  <si>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</si>
  <si>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</si>
  <si>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</si>
  <si>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</si>
  <si>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</si>
  <si>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</si>
  <si>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</si>
  <si>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</si>
  <si>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</si>
  <si>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</si>
  <si>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</si>
  <si>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</si>
  <si>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</si>
  <si>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</si>
  <si>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</si>
  <si>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</si>
  <si>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</si>
  <si>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</si>
  <si>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</si>
  <si>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</si>
  <si>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</si>
  <si>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</si>
  <si>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</si>
  <si>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</si>
  <si>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</si>
  <si>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</si>
  <si>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</si>
  <si>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</si>
  <si>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</si>
  <si>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</si>
  <si>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</si>
  <si>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</si>
  <si>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</si>
  <si>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</si>
  <si>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</si>
  <si>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</si>
  <si>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</si>
  <si>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</si>
  <si>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</si>
  <si>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</si>
  <si>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</si>
  <si>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</si>
  <si>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</si>
  <si>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</si>
  <si>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</si>
  <si>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</si>
  <si>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</si>
  <si>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</si>
  <si>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</si>
  <si>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</si>
  <si>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</si>
  <si>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</si>
  <si>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</si>
  <si>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</si>
  <si>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</si>
  <si>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</si>
  <si>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</si>
  <si>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</si>
  <si>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</si>
  <si>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</si>
  <si>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</si>
  <si>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</si>
  <si>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</si>
  <si>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</si>
  <si>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</si>
  <si>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</si>
  <si>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</si>
  <si>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</si>
  <si>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</si>
  <si>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</si>
  <si>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</si>
  <si>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</si>
  <si>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</si>
  <si>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</si>
  <si>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</si>
  <si>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</si>
  <si>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</si>
  <si>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</si>
  <si>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</si>
  <si>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</si>
  <si>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</si>
  <si>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</si>
  <si>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</si>
  <si>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</si>
  <si>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</si>
  <si>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</si>
  <si>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</si>
  <si>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</si>
  <si>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</si>
  <si>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</si>
  <si>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</si>
  <si>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</si>
  <si>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</si>
  <si>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</si>
  <si>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</si>
  <si>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</si>
  <si>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</si>
  <si>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</si>
  <si>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</si>
  <si>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</si>
  <si>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</si>
  <si>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</si>
  <si>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</si>
  <si>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</si>
  <si>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</si>
  <si>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</si>
  <si>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</si>
  <si>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</si>
  <si>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</si>
  <si>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</si>
  <si>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</si>
  <si>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</si>
  <si>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</si>
  <si>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</si>
  <si>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</si>
  <si>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</si>
  <si>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</si>
  <si>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</si>
  <si>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</si>
  <si>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</si>
  <si>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</si>
  <si>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</si>
  <si>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</si>
  <si>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</si>
  <si>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</si>
  <si>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</si>
  <si>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</si>
  <si>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</si>
  <si>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</si>
  <si>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</si>
  <si>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</si>
  <si>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</si>
  <si>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</si>
  <si>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</si>
  <si>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</si>
  <si>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</si>
  <si>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</si>
  <si>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</si>
  <si>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</si>
  <si>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</si>
  <si>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</si>
  <si>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</si>
  <si>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</si>
  <si>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</si>
  <si>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</si>
  <si>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</si>
  <si>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</si>
  <si>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</si>
  <si>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</si>
  <si>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</si>
  <si>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</si>
  <si>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</si>
  <si>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</si>
  <si>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</si>
  <si>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</si>
  <si>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</si>
  <si>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</si>
  <si>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</si>
  <si>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</si>
  <si>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</si>
  <si>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</si>
  <si>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</si>
  <si>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</si>
  <si>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</si>
  <si>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</si>
  <si>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</si>
  <si>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</si>
  <si>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</si>
  <si>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</si>
  <si>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</si>
  <si>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</si>
  <si>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</si>
  <si>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</si>
  <si>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</si>
  <si>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</si>
  <si>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</si>
  <si>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</si>
  <si>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</si>
  <si>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</si>
  <si>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</si>
  <si>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</si>
  <si>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</si>
  <si>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</si>
  <si>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</si>
  <si>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</si>
  <si>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</si>
  <si>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</si>
  <si>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</si>
  <si>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</si>
  <si>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</si>
  <si>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</si>
  <si>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</si>
  <si>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</si>
  <si>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</si>
  <si>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</si>
  <si>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</si>
  <si>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</si>
  <si>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</si>
  <si>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</si>
  <si>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</si>
  <si>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</si>
  <si>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</si>
  <si>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</si>
  <si>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</si>
  <si>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</si>
  <si>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</si>
  <si>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</si>
  <si>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</si>
  <si>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</si>
  <si>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</si>
  <si>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</si>
  <si>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</si>
  <si>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</si>
  <si>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</si>
  <si>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</si>
  <si>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</si>
  <si>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</si>
  <si>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</si>
  <si>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</si>
  <si>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</si>
  <si>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</si>
  <si>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</si>
  <si>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</si>
  <si>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</si>
  <si>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</si>
  <si>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</si>
  <si>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</si>
  <si>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</si>
  <si>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</si>
  <si>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</si>
  <si>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</si>
  <si>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</si>
  <si>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</si>
  <si>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</si>
  <si>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</si>
  <si>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</si>
  <si>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</si>
  <si>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</si>
  <si>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</si>
  <si>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</si>
  <si>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</si>
  <si>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</si>
  <si>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</si>
  <si>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</si>
  <si>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</si>
  <si>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</si>
  <si>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</si>
  <si>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</si>
  <si>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</si>
  <si>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</si>
  <si>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</si>
  <si>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</si>
  <si>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</si>
  <si>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</si>
  <si>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</si>
  <si>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</si>
  <si>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</si>
  <si>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</si>
  <si>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</si>
  <si>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</si>
  <si>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</si>
  <si>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</si>
  <si>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</si>
  <si>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</si>
  <si>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</si>
  <si>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</si>
  <si>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</si>
  <si>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</si>
  <si>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</si>
  <si>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</si>
  <si>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</si>
  <si>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</si>
  <si>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</si>
  <si>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</si>
  <si>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</si>
  <si>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</si>
  <si>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</si>
  <si>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</si>
  <si>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</si>
  <si>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</si>
  <si>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</si>
  <si>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</si>
  <si>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</si>
  <si>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</si>
  <si>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</si>
  <si>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</si>
  <si>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</si>
  <si>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</si>
  <si>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</si>
  <si>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</si>
  <si>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</si>
  <si>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</si>
  <si>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</si>
  <si>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</si>
  <si>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</si>
  <si>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</si>
  <si>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</si>
  <si>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</si>
  <si>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</si>
  <si>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</si>
  <si>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</si>
  <si>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</si>
  <si>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</si>
  <si>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</si>
  <si>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</si>
  <si>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</si>
  <si>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</si>
  <si>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</si>
  <si>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</si>
  <si>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</si>
  <si>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</si>
  <si>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</si>
  <si>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</si>
  <si>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</si>
  <si>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</si>
  <si>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</si>
  <si>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</si>
  <si>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</si>
  <si>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</si>
  <si>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</si>
  <si>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</si>
  <si>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</si>
  <si>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</si>
  <si>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</si>
  <si>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</si>
  <si>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</si>
  <si>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</si>
  <si>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</si>
  <si>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</si>
  <si>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</si>
  <si>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</si>
  <si>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</si>
  <si>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</si>
  <si>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</si>
  <si>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</si>
  <si>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</si>
  <si>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</si>
  <si>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</si>
  <si>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</si>
  <si>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</si>
  <si>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</si>
  <si>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</si>
  <si>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</si>
  <si>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</si>
  <si>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</si>
  <si>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</si>
  <si>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</si>
  <si>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</si>
  <si>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</si>
  <si>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</si>
  <si>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</si>
  <si>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</si>
  <si>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</si>
  <si>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</si>
  <si>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</si>
  <si>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</si>
  <si>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</si>
  <si>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</si>
  <si>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</si>
  <si>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</si>
  <si>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</si>
  <si>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</si>
  <si>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</si>
  <si>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</si>
  <si>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</si>
  <si>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</si>
  <si>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</si>
  <si>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</si>
  <si>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</si>
  <si>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</si>
  <si>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</si>
  <si>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</si>
  <si>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</si>
  <si>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</si>
  <si>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</si>
  <si>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</si>
  <si>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</si>
  <si>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</si>
  <si>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</si>
  <si>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</si>
  <si>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</si>
  <si>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</si>
  <si>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</si>
  <si>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</si>
  <si>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</si>
  <si>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</si>
  <si>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</si>
  <si>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</si>
  <si>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</si>
  <si>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</si>
  <si>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</si>
  <si>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</si>
  <si>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</si>
  <si>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</si>
  <si>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</si>
  <si>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</si>
  <si>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</si>
  <si>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</si>
  <si>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</si>
  <si>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</si>
  <si>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</si>
  <si>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</si>
  <si>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</si>
  <si>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</si>
  <si>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</si>
  <si>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</si>
  <si>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</si>
  <si>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</si>
  <si>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</si>
  <si>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</si>
  <si>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</si>
  <si>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</si>
  <si>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</si>
  <si>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</si>
  <si>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</si>
  <si>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</si>
  <si>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</si>
  <si>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</si>
  <si>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</si>
  <si>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</si>
  <si>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</si>
  <si>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</si>
  <si>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</si>
  <si>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</si>
  <si>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</si>
  <si>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</si>
  <si>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</si>
  <si>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</si>
  <si>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</si>
  <si>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</si>
  <si>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</si>
  <si>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</si>
  <si>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</si>
  <si>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</si>
  <si>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</si>
  <si>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</si>
  <si>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</si>
  <si>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</si>
  <si>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</si>
  <si>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</si>
  <si>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</si>
  <si>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</si>
  <si>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</si>
  <si>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</si>
  <si>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</si>
  <si>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</si>
  <si>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</si>
  <si>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</si>
  <si>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</si>
  <si>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</si>
  <si>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</si>
  <si>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</si>
  <si>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</si>
  <si>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</si>
  <si>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</si>
  <si>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</si>
  <si>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</si>
  <si>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</si>
  <si>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</si>
  <si>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</si>
  <si>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</si>
  <si>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</si>
  <si>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</si>
  <si>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</si>
  <si>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</si>
  <si>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</si>
  <si>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</si>
  <si>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</si>
  <si>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</si>
  <si>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</si>
  <si>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</si>
  <si>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</si>
  <si>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</si>
  <si>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</si>
  <si>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</si>
  <si>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</si>
  <si>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</si>
  <si>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</si>
  <si>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</si>
  <si>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</si>
  <si>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</si>
  <si>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</si>
  <si>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</si>
  <si>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</si>
  <si>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</si>
  <si>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</si>
  <si>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</si>
  <si>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</si>
  <si>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</si>
  <si>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</si>
  <si>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</si>
  <si>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</si>
  <si>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</si>
  <si>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</si>
  <si>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</si>
  <si>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</si>
  <si>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</si>
  <si>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</si>
  <si>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</si>
  <si>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</si>
  <si>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</si>
  <si>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</si>
  <si>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</si>
  <si>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</si>
  <si>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</si>
  <si>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</si>
  <si>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</si>
  <si>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</si>
  <si>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</si>
  <si>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</si>
  <si>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</si>
  <si>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</si>
  <si>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</si>
  <si>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</si>
  <si>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</si>
  <si>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</si>
  <si>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</si>
  <si>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</si>
  <si>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</si>
  <si>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</si>
  <si>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</si>
  <si>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</si>
  <si>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</si>
  <si>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</si>
  <si>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</si>
  <si>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</si>
  <si>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</si>
  <si>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</si>
  <si>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</si>
  <si>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</si>
  <si>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</si>
  <si>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</si>
  <si>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</si>
  <si>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</si>
  <si>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</si>
  <si>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</si>
  <si>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</si>
  <si>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</si>
  <si>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</si>
  <si>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</si>
  <si>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</si>
  <si>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</si>
  <si>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</si>
  <si>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</si>
  <si>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</si>
  <si>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</si>
  <si>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</si>
  <si>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</si>
  <si>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</si>
  <si>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</si>
  <si>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</si>
  <si>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</si>
  <si>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</si>
  <si>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</si>
  <si>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</si>
  <si>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</si>
  <si>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</si>
  <si>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</si>
  <si>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</si>
  <si>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</si>
  <si>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</si>
  <si>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</si>
  <si>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</si>
  <si>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</si>
  <si>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</si>
  <si>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</si>
  <si>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</si>
  <si>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</si>
  <si>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</si>
  <si>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</si>
  <si>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</si>
  <si>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</si>
  <si>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</si>
  <si>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</si>
  <si>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</si>
  <si>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</si>
  <si>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</si>
  <si>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</si>
  <si>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</si>
  <si>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</si>
  <si>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</si>
  <si>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</si>
  <si>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</si>
  <si>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</si>
  <si>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</si>
  <si>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</si>
  <si>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</si>
  <si>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</si>
  <si>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</si>
  <si>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</si>
  <si>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</si>
  <si>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</si>
  <si>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</si>
  <si>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</si>
  <si>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</si>
  <si>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</si>
  <si>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</si>
  <si>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</si>
  <si>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</si>
  <si>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</si>
  <si>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</si>
  <si>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</si>
  <si>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</si>
  <si>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</si>
  <si>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</si>
  <si>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</si>
  <si>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</si>
  <si>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</si>
  <si>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</si>
  <si>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</si>
  <si>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</si>
  <si>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</si>
  <si>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</si>
  <si>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</si>
  <si>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</si>
  <si>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</si>
  <si>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</si>
  <si>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</si>
  <si>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</si>
  <si>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</si>
  <si>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</si>
  <si>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</si>
  <si>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</si>
  <si>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</si>
  <si>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</si>
  <si>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</si>
  <si>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</si>
  <si>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</si>
  <si>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</si>
  <si>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</si>
  <si>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</si>
  <si>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</si>
  <si>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</si>
  <si>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</si>
  <si>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</si>
  <si>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</si>
  <si>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</si>
  <si>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</si>
  <si>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</si>
  <si>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</si>
  <si>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</si>
  <si>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</si>
  <si>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</si>
  <si>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</si>
  <si>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</si>
  <si>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</si>
  <si>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</si>
  <si>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</si>
  <si>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</si>
  <si>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</si>
  <si>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</si>
  <si>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</si>
  <si>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</si>
  <si>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</si>
  <si>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</si>
  <si>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</si>
  <si>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</si>
  <si>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</si>
  <si>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</si>
  <si>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</si>
  <si>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</si>
  <si>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</si>
  <si>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</si>
  <si>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</si>
  <si>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</si>
  <si>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</si>
  <si>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</si>
  <si>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</si>
  <si>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</si>
  <si>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</si>
  <si>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</si>
  <si>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</si>
  <si>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</si>
  <si>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</si>
  <si>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</si>
  <si>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</si>
  <si>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</si>
  <si>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</si>
  <si>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</si>
  <si>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</si>
  <si>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</si>
  <si>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</si>
  <si>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</si>
  <si>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</si>
  <si>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</si>
  <si>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</si>
  <si>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</si>
  <si>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</si>
  <si>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</si>
  <si>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</si>
  <si>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</si>
  <si>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</si>
  <si>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</si>
  <si>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</si>
  <si>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</si>
  <si>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</si>
  <si>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</si>
  <si>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</si>
  <si>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</si>
  <si>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</si>
  <si>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</si>
  <si>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</si>
  <si>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</si>
  <si>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</si>
  <si>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</si>
  <si>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</si>
  <si>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</si>
  <si>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</si>
  <si>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</si>
  <si>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</si>
  <si>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</si>
  <si>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</si>
  <si>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</si>
  <si>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</si>
  <si>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</si>
  <si>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</si>
  <si>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</si>
  <si>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</si>
  <si>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</si>
  <si>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</si>
  <si>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</si>
  <si>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</si>
  <si>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</si>
  <si>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</si>
  <si>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</si>
  <si>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</si>
  <si>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</si>
  <si>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</si>
  <si>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</si>
  <si>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</si>
  <si>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</si>
  <si>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</si>
  <si>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</si>
  <si>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</si>
  <si>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</si>
  <si>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</si>
  <si>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</si>
  <si>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</si>
  <si>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</si>
  <si>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</si>
  <si>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</si>
  <si>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</si>
  <si>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</si>
  <si>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</si>
  <si>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</si>
  <si>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</si>
  <si>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</si>
  <si>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</si>
  <si>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</si>
  <si>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</si>
  <si>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</si>
  <si>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</si>
  <si>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</si>
  <si>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</si>
  <si>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</si>
  <si>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</si>
  <si>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</si>
  <si>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</si>
  <si>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</si>
  <si>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</si>
  <si>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</si>
  <si>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</si>
  <si>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</si>
  <si>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</si>
  <si>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</si>
  <si>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</si>
  <si>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</si>
  <si>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</si>
  <si>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</si>
  <si>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</si>
  <si>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</si>
  <si>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</si>
  <si>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</si>
  <si>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</si>
  <si>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</si>
  <si>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</si>
  <si>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</si>
  <si>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</si>
  <si>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</si>
  <si>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</si>
  <si>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</si>
  <si>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</si>
  <si>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</si>
  <si>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</si>
  <si>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</si>
  <si>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</si>
  <si>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</si>
  <si>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</si>
  <si>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</si>
  <si>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</si>
  <si>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</si>
  <si>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</si>
  <si>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</si>
  <si>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</si>
  <si>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</si>
  <si>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</si>
  <si>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</si>
  <si>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</si>
  <si>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</si>
  <si>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</si>
  <si>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</si>
  <si>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</si>
  <si>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</si>
  <si>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</si>
  <si>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</si>
  <si>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</si>
  <si>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</si>
  <si>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</si>
  <si>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</si>
  <si>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</si>
  <si>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</si>
  <si>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</si>
  <si>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</si>
  <si>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</si>
  <si>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</si>
  <si>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</si>
  <si>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</si>
  <si>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</si>
  <si>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</si>
  <si>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</si>
  <si>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</si>
  <si>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</si>
  <si>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</si>
  <si>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</si>
  <si>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</si>
  <si>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</si>
  <si>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</si>
  <si>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</si>
  <si>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</si>
  <si>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</si>
  <si>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</si>
  <si>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</si>
  <si>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</si>
  <si>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</si>
  <si>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</si>
  <si>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</si>
  <si>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</si>
  <si>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</si>
  <si>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</si>
  <si>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</si>
  <si>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</si>
  <si>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</si>
  <si>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</si>
  <si>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</si>
  <si>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</si>
  <si>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</si>
  <si>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</si>
  <si>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</si>
  <si>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</si>
  <si>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</si>
  <si>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</si>
  <si>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</si>
  <si>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</si>
  <si>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</si>
  <si>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</si>
  <si>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</si>
  <si>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</si>
  <si>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</si>
  <si>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</si>
  <si>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</si>
  <si>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</si>
  <si>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</si>
  <si>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</si>
  <si>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</si>
  <si>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</si>
  <si>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</si>
  <si>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</si>
  <si>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</si>
  <si>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</si>
  <si>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</si>
  <si>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</si>
  <si>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</si>
  <si>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</si>
  <si>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</si>
  <si>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</si>
  <si>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</si>
  <si>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</si>
  <si>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</si>
  <si>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</si>
  <si>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</si>
  <si>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</si>
  <si>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</si>
  <si>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</si>
  <si>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</si>
  <si>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</si>
  <si>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</si>
  <si>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</si>
  <si>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</si>
  <si>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</si>
  <si>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</si>
  <si>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</si>
  <si>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</si>
  <si>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</si>
  <si>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</si>
  <si>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</si>
  <si>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</si>
  <si>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</si>
  <si>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</si>
  <si>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</si>
  <si>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</si>
  <si>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</si>
  <si>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</si>
  <si>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</si>
  <si>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</si>
  <si>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</si>
  <si>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</si>
  <si>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</si>
  <si>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</si>
  <si>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</si>
  <si>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</si>
  <si>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</si>
  <si>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</si>
  <si>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</si>
  <si>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</si>
  <si>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</si>
  <si>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</si>
  <si>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</si>
  <si>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</si>
  <si>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</si>
  <si>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</si>
  <si>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</si>
  <si>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</si>
  <si>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</si>
  <si>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</si>
  <si>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</si>
  <si>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</si>
  <si>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</si>
  <si>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</si>
  <si>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</si>
  <si>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</si>
  <si>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</si>
  <si>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</si>
  <si>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</si>
  <si>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</si>
  <si>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</si>
  <si>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</si>
  <si>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</si>
  <si>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</si>
  <si>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</si>
  <si>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</si>
  <si>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</si>
  <si>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</si>
  <si>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</si>
  <si>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</si>
  <si>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</si>
  <si>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</si>
  <si>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</si>
  <si>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</si>
  <si>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</si>
  <si>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</si>
  <si>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</si>
  <si>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</si>
  <si>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</si>
  <si>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</si>
  <si>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</si>
  <si>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</si>
  <si>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</si>
  <si>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</si>
  <si>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</si>
  <si>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</si>
  <si>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</si>
  <si>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</si>
  <si>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</si>
  <si>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</si>
  <si>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</si>
  <si>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</si>
  <si>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</si>
  <si>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</si>
  <si>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</si>
  <si>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</si>
  <si>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</si>
  <si>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</si>
  <si>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</si>
  <si>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</si>
  <si>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</si>
  <si>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</si>
  <si>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</si>
  <si>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</si>
  <si>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</si>
  <si>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</si>
  <si>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</si>
  <si>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</si>
  <si>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</si>
  <si>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</si>
  <si>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</si>
  <si>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</si>
  <si>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</si>
  <si>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</si>
  <si>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</si>
  <si>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</si>
  <si>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</si>
  <si>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</si>
  <si>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</si>
  <si>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</si>
  <si>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</si>
  <si>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</si>
  <si>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</si>
  <si>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</si>
  <si>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</si>
  <si>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</si>
  <si>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</si>
  <si>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</si>
  <si>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</si>
  <si>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</si>
  <si>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</si>
  <si>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</si>
  <si>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</si>
  <si>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</si>
  <si>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</si>
  <si>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</si>
  <si>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</si>
  <si>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</si>
  <si>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</si>
  <si>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</si>
  <si>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</si>
  <si>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</si>
  <si>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</si>
  <si>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</si>
  <si>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</si>
  <si>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</si>
  <si>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</si>
  <si>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</si>
  <si>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</si>
  <si>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</si>
  <si>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</si>
  <si>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</si>
  <si>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</si>
  <si>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</si>
  <si>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</si>
  <si>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</si>
  <si>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</si>
  <si>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</si>
  <si>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</si>
  <si>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</si>
  <si>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</si>
  <si>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</si>
  <si>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</si>
  <si>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</si>
  <si>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</si>
  <si>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</si>
  <si>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</si>
  <si>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</si>
  <si>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</si>
  <si>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</si>
  <si>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</si>
  <si>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</si>
  <si>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</si>
  <si>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</si>
  <si>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</si>
  <si>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</si>
  <si>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</si>
  <si>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</si>
  <si>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</si>
  <si>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</si>
  <si>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</si>
  <si>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</si>
  <si>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</si>
  <si>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</si>
  <si>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</si>
  <si>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</si>
  <si>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</si>
  <si>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</si>
  <si>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</si>
  <si>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</si>
  <si>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</si>
  <si>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</si>
  <si>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</si>
  <si>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</si>
  <si>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</si>
  <si>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</si>
  <si>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</si>
  <si>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</si>
  <si>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</si>
  <si>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</si>
  <si>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</si>
  <si>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</si>
  <si>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</si>
  <si>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</si>
  <si>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</si>
  <si>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</si>
  <si>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</si>
  <si>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</si>
  <si>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</si>
  <si>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</si>
  <si>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</si>
  <si>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</si>
  <si>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</si>
  <si>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</si>
  <si>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</si>
  <si>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</si>
  <si>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</si>
  <si>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</si>
  <si>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</si>
  <si>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</si>
  <si>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</si>
  <si>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</si>
  <si>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</si>
  <si>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</si>
  <si>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</si>
  <si>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</si>
  <si>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</si>
  <si>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</si>
  <si>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</si>
  <si>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</si>
  <si>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</si>
  <si>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</si>
  <si>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</si>
  <si>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</si>
  <si>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</si>
  <si>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</si>
  <si>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</si>
  <si>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</si>
  <si>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</si>
  <si>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</si>
  <si>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</si>
  <si>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</si>
  <si>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</si>
  <si>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</si>
  <si>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</si>
  <si>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</si>
  <si>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</si>
  <si>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</si>
  <si>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</si>
  <si>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</si>
  <si>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</si>
  <si>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</si>
  <si>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</si>
  <si>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</si>
  <si>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</si>
  <si>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</si>
  <si>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</si>
  <si>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</si>
  <si>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</si>
  <si>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</si>
  <si>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</si>
  <si>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</si>
  <si>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</si>
  <si>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</si>
  <si>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</si>
  <si>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</si>
  <si>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</si>
  <si>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</si>
  <si>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</si>
  <si>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</si>
  <si>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</si>
  <si>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</si>
  <si>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</si>
  <si>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</si>
  <si>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</si>
  <si>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</si>
  <si>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</si>
  <si>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</si>
  <si>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</si>
  <si>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</si>
  <si>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</si>
  <si>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</si>
  <si>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</si>
  <si>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</si>
  <si>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</si>
  <si>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</si>
  <si>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</si>
  <si>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</si>
  <si>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</si>
  <si>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</si>
  <si>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</si>
  <si>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</si>
  <si>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</si>
  <si>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</si>
  <si>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</si>
  <si>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</si>
  <si>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</si>
  <si>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</si>
  <si>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</si>
  <si>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</si>
  <si>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</si>
  <si>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</si>
  <si>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</si>
  <si>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</si>
  <si>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</si>
  <si>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</si>
  <si>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</si>
  <si>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</si>
  <si>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</si>
  <si>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</si>
  <si>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</si>
  <si>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</si>
  <si>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</si>
  <si>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</si>
  <si>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</si>
  <si>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</si>
  <si>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</si>
  <si>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</si>
  <si>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</si>
  <si>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</si>
  <si>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</si>
  <si>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</si>
  <si>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</si>
  <si>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</si>
  <si>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</si>
  <si>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</si>
  <si>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</si>
  <si>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</si>
  <si>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</si>
  <si>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</si>
  <si>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</si>
  <si>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</si>
  <si>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</si>
  <si>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</si>
  <si>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</si>
  <si>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</si>
  <si>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</si>
  <si>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</si>
  <si>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</si>
  <si>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</si>
  <si>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</si>
  <si>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</si>
  <si>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</si>
  <si>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</si>
  <si>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</si>
  <si>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</si>
  <si>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</si>
  <si>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</si>
  <si>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</si>
  <si>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</si>
  <si>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</si>
  <si>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</si>
  <si>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</si>
  <si>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</si>
  <si>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</si>
  <si>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</si>
  <si>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</si>
  <si>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</si>
  <si>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</si>
  <si>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</si>
  <si>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</si>
  <si>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</si>
  <si>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</si>
  <si>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</si>
  <si>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</si>
  <si>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</si>
  <si>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</si>
  <si>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</si>
  <si>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</si>
  <si>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</si>
  <si>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</si>
  <si>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</si>
  <si>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</si>
  <si>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</si>
  <si>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</si>
  <si>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</si>
  <si>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</si>
  <si>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</si>
  <si>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</si>
  <si>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</si>
  <si>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</si>
  <si>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</si>
  <si>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</si>
  <si>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</si>
  <si>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</si>
  <si>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</si>
  <si>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</si>
  <si>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</si>
  <si>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</si>
  <si>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</si>
  <si>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</si>
  <si>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</si>
  <si>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</si>
  <si>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</si>
  <si>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</si>
  <si>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</si>
  <si>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</si>
  <si>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</si>
  <si>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</si>
  <si>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</si>
  <si>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</si>
  <si>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</si>
  <si>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</si>
  <si>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</si>
  <si>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</si>
  <si>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</si>
  <si>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</si>
  <si>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</si>
  <si>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</si>
  <si>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</si>
  <si>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</si>
  <si>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</si>
  <si>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</si>
  <si>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</si>
  <si>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</si>
  <si>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</si>
  <si>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</si>
  <si>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</si>
  <si>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</si>
  <si>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</si>
  <si>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</si>
  <si>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</si>
  <si>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</si>
  <si>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</si>
  <si>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</si>
  <si>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</si>
  <si>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</si>
  <si>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</si>
  <si>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</si>
  <si>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</si>
  <si>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</si>
  <si>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</si>
  <si>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</si>
  <si>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</si>
  <si>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</si>
  <si>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</si>
  <si>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</si>
  <si>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</si>
  <si>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</si>
  <si>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</si>
  <si>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</si>
  <si>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</si>
  <si>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</si>
  <si>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</si>
  <si>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</si>
  <si>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</si>
  <si>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</si>
  <si>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</si>
  <si>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</si>
  <si>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</si>
  <si>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</si>
  <si>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</si>
  <si>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</si>
  <si>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</si>
  <si>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</si>
  <si>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</si>
  <si>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</si>
  <si>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</si>
  <si>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</si>
  <si>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</si>
  <si>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</si>
  <si>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</si>
  <si>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</si>
  <si>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</si>
  <si>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</si>
  <si>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</si>
  <si>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</si>
  <si>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</si>
  <si>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</si>
  <si>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</si>
  <si>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</si>
  <si>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</si>
  <si>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</si>
  <si>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</si>
  <si>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</si>
  <si>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</si>
  <si>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</si>
  <si>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</si>
  <si>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</si>
  <si>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</si>
  <si>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</si>
  <si>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</si>
  <si>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</si>
  <si>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</si>
  <si>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</si>
  <si>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</si>
  <si>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</si>
  <si>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</si>
  <si>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</si>
  <si>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</si>
  <si>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</si>
  <si>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</si>
  <si>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</si>
  <si>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</si>
  <si>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</si>
  <si>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</si>
  <si>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</si>
  <si>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</si>
  <si>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</si>
  <si>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</si>
  <si>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</si>
  <si>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</si>
  <si>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</si>
  <si>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</si>
  <si>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</si>
  <si>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</si>
  <si>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</si>
  <si>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</si>
  <si>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</si>
  <si>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</si>
  <si>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</si>
  <si>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</si>
  <si>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</si>
  <si>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</si>
  <si>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</si>
  <si>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</si>
  <si>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</si>
  <si>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</si>
  <si>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</si>
  <si>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</si>
  <si>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</si>
  <si>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</si>
  <si>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</si>
  <si>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</si>
  <si>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</si>
  <si>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</si>
  <si>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</si>
  <si>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</si>
  <si>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</si>
  <si>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</si>
  <si>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</si>
  <si>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</si>
  <si>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</si>
  <si>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</si>
  <si>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</si>
  <si>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</si>
  <si>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</si>
  <si>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</si>
  <si>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</si>
  <si>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</si>
  <si>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</si>
  <si>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</si>
  <si>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</si>
  <si>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</si>
  <si>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</si>
  <si>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</si>
  <si>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</si>
  <si>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</si>
  <si>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</si>
  <si>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</si>
  <si>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</si>
  <si>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</si>
  <si>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</si>
  <si>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</si>
  <si>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</si>
  <si>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</si>
  <si>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</si>
  <si>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</si>
  <si>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</si>
  <si>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</si>
  <si>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</si>
  <si>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</si>
  <si>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</si>
  <si>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</si>
  <si>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</si>
  <si>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</si>
  <si>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</si>
  <si>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</si>
  <si>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</si>
  <si>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</si>
  <si>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</si>
  <si>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</si>
  <si>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</si>
  <si>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</si>
  <si>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</si>
  <si>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</si>
  <si>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</si>
  <si>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</si>
  <si>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</si>
  <si>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</si>
  <si>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</si>
  <si>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</si>
  <si>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</si>
  <si>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</si>
  <si>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</si>
  <si>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</si>
  <si>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</si>
  <si>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</si>
  <si>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</si>
  <si>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</si>
  <si>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</si>
  <si>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</si>
  <si>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</si>
  <si>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</si>
  <si>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</si>
  <si>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</si>
  <si>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</si>
  <si>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</si>
  <si>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</si>
  <si>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</si>
  <si>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</si>
  <si>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</si>
  <si>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</si>
  <si>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</si>
  <si>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</si>
  <si>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</si>
  <si>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</si>
  <si>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</si>
  <si>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</si>
  <si>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</si>
  <si>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</si>
  <si>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</si>
  <si>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</si>
  <si>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</si>
  <si>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</si>
  <si>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</si>
  <si>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</si>
  <si>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</si>
  <si>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</si>
  <si>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</si>
  <si>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</si>
  <si>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</si>
  <si>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</si>
  <si>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</si>
  <si>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</si>
  <si>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</si>
  <si>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</si>
  <si>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</si>
  <si>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</si>
  <si>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</si>
  <si>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</si>
  <si>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</si>
  <si>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</si>
  <si>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</si>
  <si>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</si>
  <si>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</si>
  <si>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</si>
  <si>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</si>
  <si>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</si>
  <si>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</si>
  <si>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</si>
  <si>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</si>
  <si>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</si>
  <si>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</si>
  <si>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</si>
  <si>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</si>
  <si>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</si>
  <si>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</si>
  <si>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</si>
  <si>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</si>
  <si>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</si>
  <si>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</si>
  <si>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</si>
  <si>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</si>
  <si>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</si>
  <si>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</si>
  <si>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</si>
  <si>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</si>
  <si>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</si>
  <si>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</si>
  <si>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</si>
  <si>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</si>
  <si>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</si>
  <si>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</si>
  <si>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</si>
  <si>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</si>
  <si>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</si>
  <si>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</si>
  <si>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</si>
  <si>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</si>
  <si>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</si>
  <si>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</si>
  <si>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</si>
  <si>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</si>
  <si>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</si>
  <si>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</si>
  <si>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</si>
  <si>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</si>
  <si>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</si>
  <si>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</si>
  <si>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</si>
  <si>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</si>
  <si>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</si>
  <si>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</si>
  <si>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</si>
  <si>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</si>
  <si>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</si>
  <si>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</si>
  <si>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</si>
  <si>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</si>
  <si>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</si>
  <si>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</si>
  <si>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</si>
  <si>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</si>
  <si>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</si>
  <si>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</si>
  <si>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</si>
  <si>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</si>
  <si>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</si>
  <si>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</si>
  <si>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</si>
  <si>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</si>
  <si>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</si>
  <si>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</si>
  <si>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</si>
  <si>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</si>
  <si>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</si>
  <si>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</si>
  <si>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</si>
  <si>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</si>
  <si>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</si>
  <si>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</si>
  <si>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</si>
  <si>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</si>
  <si>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</si>
  <si>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</si>
  <si>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</si>
  <si>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</si>
  <si>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</si>
  <si>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</si>
  <si>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</si>
  <si>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</si>
  <si>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</si>
  <si>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</si>
  <si>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</si>
  <si>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</si>
  <si>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</si>
  <si>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</si>
  <si>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</si>
  <si>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</si>
  <si>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</si>
  <si>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</si>
  <si>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</si>
  <si>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</si>
  <si>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</si>
  <si>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</si>
  <si>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</si>
  <si>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</si>
  <si>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</si>
  <si>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</si>
  <si>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</si>
  <si>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</si>
  <si>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</si>
  <si>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</si>
  <si>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</si>
  <si>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</si>
  <si>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</si>
  <si>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</si>
  <si>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</si>
  <si>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</si>
  <si>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</si>
  <si>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</si>
  <si>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</si>
  <si>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</si>
  <si>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</si>
  <si>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</si>
  <si>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</si>
  <si>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</si>
  <si>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</si>
  <si>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</si>
  <si>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</si>
  <si>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</si>
  <si>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</si>
  <si>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</si>
  <si>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</si>
  <si>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</si>
  <si>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</si>
  <si>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</si>
  <si>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</si>
  <si>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</si>
  <si>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</si>
  <si>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</si>
  <si>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</si>
  <si>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</si>
  <si>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</si>
  <si>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</si>
  <si>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</si>
  <si>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</si>
  <si>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</si>
  <si>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</si>
  <si>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</si>
  <si>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</si>
  <si>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</si>
  <si>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</si>
  <si>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</si>
  <si>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</si>
  <si>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</si>
  <si>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</si>
  <si>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</si>
  <si>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</si>
  <si>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</si>
  <si>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</si>
  <si>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</si>
  <si>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</si>
  <si>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</si>
  <si>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</si>
  <si>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</si>
  <si>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</si>
  <si>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</si>
  <si>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</si>
  <si>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</si>
  <si>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</si>
  <si>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</si>
  <si>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</si>
  <si>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</si>
  <si>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</si>
  <si>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</si>
  <si>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</si>
  <si>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</si>
  <si>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</si>
  <si>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</si>
  <si>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</si>
  <si>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</si>
  <si>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</si>
  <si>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</si>
  <si>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</si>
  <si>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</si>
  <si>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</si>
  <si>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</si>
  <si>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</si>
  <si>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</si>
  <si>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</si>
  <si>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</si>
  <si>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</si>
  <si>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</si>
  <si>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</si>
  <si>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</si>
  <si>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</si>
  <si>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</si>
  <si>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</si>
  <si>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</si>
  <si>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</si>
  <si>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</si>
  <si>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</si>
  <si>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</si>
  <si>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</si>
  <si>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</si>
  <si>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</si>
  <si>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</si>
  <si>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</si>
  <si>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</si>
  <si>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</si>
  <si>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</si>
  <si>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</si>
  <si>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</si>
  <si>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</si>
  <si>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</si>
  <si>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</si>
  <si>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</si>
  <si>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</si>
  <si>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</si>
  <si>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</si>
  <si>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</si>
  <si>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</si>
  <si>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</si>
  <si>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</si>
  <si>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</si>
  <si>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</si>
  <si>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</si>
  <si>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</si>
  <si>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</si>
  <si>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</si>
  <si>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</si>
  <si>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</si>
  <si>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</si>
  <si>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</si>
  <si>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</si>
  <si>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</si>
  <si>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</si>
  <si>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</si>
  <si>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</si>
  <si>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</si>
  <si>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</si>
  <si>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</si>
  <si>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</si>
  <si>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</si>
  <si>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</si>
  <si>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</si>
  <si>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</si>
  <si>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</si>
  <si>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</si>
  <si>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</si>
  <si>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</si>
  <si>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</si>
  <si>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</si>
  <si>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</si>
  <si>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</si>
  <si>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</si>
  <si>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</si>
  <si>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</si>
  <si>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</si>
  <si>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</si>
  <si>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</si>
  <si>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</si>
  <si>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</si>
  <si>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</si>
  <si>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</si>
  <si>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</si>
  <si>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</si>
  <si>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</si>
  <si>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</si>
  <si>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</si>
  <si>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</si>
  <si>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</si>
  <si>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</si>
  <si>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</si>
  <si>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</si>
  <si>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</si>
  <si>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</si>
  <si>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</si>
  <si>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</si>
  <si>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</si>
  <si>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</si>
  <si>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</si>
  <si>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</si>
  <si>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</si>
  <si>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</si>
  <si>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</si>
  <si>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</si>
  <si>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</si>
  <si>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</si>
  <si>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</si>
  <si>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</si>
  <si>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</si>
  <si>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</si>
  <si>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</si>
  <si>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</si>
  <si>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</si>
  <si>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</si>
  <si>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</si>
  <si>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</si>
  <si>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</si>
  <si>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</si>
  <si>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</si>
  <si>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</si>
  <si>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</si>
  <si>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</si>
  <si>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</si>
  <si>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</si>
  <si>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</si>
  <si>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</si>
  <si>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</si>
  <si>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</si>
  <si>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</si>
  <si>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</si>
  <si>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</si>
  <si>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</si>
  <si>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</si>
  <si>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</si>
  <si>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</si>
  <si>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</si>
  <si>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</si>
  <si>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</si>
  <si>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</si>
  <si>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</si>
  <si>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</si>
  <si>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</si>
  <si>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</si>
  <si>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</si>
  <si>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</si>
  <si>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</si>
  <si>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</si>
  <si>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</si>
  <si>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</si>
  <si>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</si>
  <si>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</si>
  <si>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</si>
  <si>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</si>
  <si>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</si>
  <si>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</si>
  <si>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</si>
  <si>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</si>
  <si>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</si>
  <si>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</si>
  <si>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</si>
  <si>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</si>
  <si>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</si>
  <si>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</si>
  <si>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</si>
  <si>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</si>
  <si>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</si>
  <si>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</si>
  <si>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</si>
  <si>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</si>
  <si>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</si>
  <si>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</si>
  <si>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</si>
  <si>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</si>
  <si>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</si>
  <si>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</si>
  <si>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</si>
  <si>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</si>
  <si>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</si>
  <si>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</si>
  <si>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</si>
  <si>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</si>
  <si>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</si>
  <si>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</si>
  <si>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</si>
  <si>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</si>
  <si>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</si>
  <si>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</si>
  <si>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</si>
  <si>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</si>
  <si>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</si>
  <si>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</si>
  <si>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</si>
  <si>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</si>
  <si>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</si>
  <si>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</si>
  <si>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</si>
  <si>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</si>
  <si>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</si>
  <si>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</si>
  <si>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</si>
  <si>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</si>
  <si>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</si>
  <si>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</si>
  <si>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</si>
  <si>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</si>
  <si>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</si>
  <si>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</si>
  <si>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</si>
  <si>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</si>
  <si>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</si>
  <si>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</si>
  <si>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</si>
  <si>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</si>
  <si>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</si>
  <si>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</si>
  <si>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</si>
  <si>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</si>
  <si>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</si>
  <si>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</si>
  <si>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</si>
  <si>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</si>
  <si>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</si>
  <si>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</si>
  <si>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</si>
  <si>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</si>
  <si>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</si>
  <si>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</si>
  <si>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</si>
  <si>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</si>
  <si>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</si>
  <si>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</si>
  <si>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</si>
  <si>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</si>
  <si>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</si>
  <si>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</si>
  <si>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</si>
  <si>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</si>
  <si>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</si>
  <si>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</si>
  <si>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</si>
  <si>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</si>
  <si>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</si>
  <si>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</si>
  <si>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</si>
  <si>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</si>
  <si>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</si>
  <si>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</si>
  <si>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</si>
  <si>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</si>
  <si>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</si>
  <si>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</si>
  <si>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</si>
  <si>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</si>
  <si>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</si>
  <si>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</si>
  <si>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</si>
  <si>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</si>
  <si>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</si>
  <si>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</si>
  <si>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</si>
  <si>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</si>
  <si>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</si>
  <si>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</si>
  <si>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</si>
  <si>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</si>
  <si>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</si>
  <si>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</si>
  <si>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</si>
  <si>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</si>
  <si>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</si>
  <si>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</si>
  <si>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</si>
  <si>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</si>
  <si>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</si>
  <si>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</si>
  <si>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</si>
  <si>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</si>
  <si>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</si>
  <si>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</si>
  <si>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</si>
  <si>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</si>
  <si>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</si>
  <si>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</si>
  <si>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</si>
  <si>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</si>
  <si>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</si>
  <si>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</si>
  <si>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</si>
  <si>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</si>
  <si>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</si>
  <si>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</si>
  <si>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</si>
  <si>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</si>
  <si>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</si>
  <si>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</si>
  <si>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</si>
  <si>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</si>
  <si>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</si>
  <si>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</si>
  <si>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</si>
  <si>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</si>
  <si>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</si>
  <si>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</si>
  <si>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</si>
  <si>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</si>
  <si>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</si>
  <si>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</si>
  <si>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</si>
  <si>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</si>
  <si>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</si>
  <si>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</si>
  <si>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</si>
  <si>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</si>
  <si>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</si>
  <si>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</si>
  <si>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</si>
  <si>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</si>
  <si>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</si>
  <si>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</si>
  <si>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</si>
  <si>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</si>
  <si>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</si>
  <si>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</si>
  <si>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</si>
  <si>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</si>
  <si>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</si>
  <si>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</si>
  <si>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</si>
  <si>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</si>
  <si>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</si>
  <si>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</si>
  <si>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</si>
  <si>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</si>
  <si>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</si>
  <si>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</si>
  <si>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</si>
  <si>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</si>
  <si>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</si>
  <si>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</si>
  <si>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</si>
  <si>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</si>
  <si>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</si>
  <si>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</si>
  <si>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</si>
  <si>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</si>
  <si>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</si>
  <si>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</si>
  <si>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</si>
  <si>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</si>
  <si>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</si>
  <si>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</si>
  <si>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</si>
  <si>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</si>
  <si>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</si>
  <si>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</si>
  <si>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</si>
  <si>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</si>
  <si>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</si>
  <si>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</si>
  <si>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</si>
  <si>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</si>
  <si>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</si>
  <si>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</si>
  <si>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</si>
  <si>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</si>
  <si>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</si>
  <si>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</si>
  <si>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</si>
  <si>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</si>
  <si>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</si>
  <si>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</si>
  <si>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</si>
  <si>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</si>
  <si>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</si>
  <si>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</si>
  <si>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</si>
  <si>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</si>
  <si>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</si>
  <si>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</si>
  <si>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</si>
  <si>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</si>
  <si>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</si>
  <si>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</si>
  <si>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</si>
  <si>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</si>
  <si>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</si>
  <si>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</si>
  <si>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</si>
  <si>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</si>
  <si>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</si>
  <si>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</si>
  <si>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</si>
  <si>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</si>
  <si>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</si>
  <si>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</si>
  <si>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</si>
  <si>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</si>
  <si>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</si>
  <si>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</si>
  <si>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</si>
  <si>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</si>
  <si>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</si>
  <si>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</si>
  <si>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</si>
  <si>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</si>
  <si>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</si>
  <si>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</si>
  <si>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</si>
  <si>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</si>
  <si>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</si>
  <si>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</si>
  <si>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</si>
  <si>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</si>
  <si>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</si>
  <si>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</si>
  <si>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</si>
  <si>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</si>
  <si>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</si>
  <si>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</si>
  <si>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</si>
  <si>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</si>
  <si>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</si>
  <si>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</si>
  <si>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</si>
  <si>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</si>
  <si>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</si>
  <si>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</si>
  <si>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</si>
  <si>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</si>
  <si>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</si>
  <si>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</si>
  <si>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</si>
  <si>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</si>
  <si>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</si>
  <si>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</si>
  <si>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</si>
  <si>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</si>
  <si>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</si>
  <si>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</si>
  <si>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</si>
  <si>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</si>
  <si>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</si>
  <si>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</si>
  <si>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</si>
  <si>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</si>
  <si>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</si>
  <si>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</si>
  <si>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</si>
  <si>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</si>
  <si>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</si>
  <si>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</si>
  <si>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</si>
  <si>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</si>
  <si>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</si>
  <si>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</si>
  <si>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</si>
  <si>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</si>
  <si>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</si>
  <si>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</si>
  <si>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</si>
  <si>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</si>
  <si>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</si>
  <si>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</si>
  <si>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</si>
  <si>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</si>
  <si>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</si>
  <si>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</si>
  <si>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</si>
  <si>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</si>
  <si>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</si>
  <si>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</si>
  <si>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</si>
  <si>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</si>
  <si>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</si>
  <si>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</si>
  <si>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</si>
  <si>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</si>
  <si>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</si>
  <si>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</si>
  <si>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</si>
  <si>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</si>
  <si>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</si>
  <si>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</si>
  <si>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</si>
  <si>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</si>
  <si>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</si>
  <si>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</si>
  <si>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</si>
  <si>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</si>
  <si>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</si>
  <si>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</si>
  <si>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</si>
  <si>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</si>
  <si>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</si>
  <si>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</si>
  <si>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</si>
  <si>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</si>
  <si>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</si>
  <si>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</si>
  <si>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</si>
  <si>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</si>
  <si>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</si>
  <si>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</si>
  <si>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</si>
  <si>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</si>
  <si>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</si>
  <si>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</si>
  <si>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</si>
  <si>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</si>
  <si>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</si>
  <si>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</si>
  <si>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</si>
  <si>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</si>
  <si>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</si>
  <si>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</si>
  <si>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</si>
  <si>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</si>
  <si>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</si>
  <si>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</si>
  <si>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</si>
  <si>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</si>
  <si>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</si>
  <si>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</si>
  <si>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</si>
  <si>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</si>
  <si>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</si>
  <si>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</si>
  <si>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</si>
  <si>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</si>
  <si>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</si>
  <si>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</si>
  <si>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</si>
  <si>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</si>
  <si>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</si>
  <si>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</si>
  <si>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</si>
  <si>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</si>
  <si>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</si>
  <si>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</si>
  <si>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</si>
  <si>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</si>
  <si>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</si>
  <si>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</si>
  <si>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</si>
  <si>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</si>
  <si>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</si>
  <si>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</si>
  <si>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</si>
  <si>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</si>
  <si>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</si>
  <si>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</si>
  <si>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</si>
  <si>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</si>
  <si>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</si>
  <si>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</si>
  <si>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</si>
  <si>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</si>
  <si>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</si>
  <si>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</si>
  <si>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</si>
  <si>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</si>
  <si>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</si>
  <si>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</si>
  <si>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</si>
  <si>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</si>
  <si>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</si>
  <si>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</si>
  <si>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</si>
  <si>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</si>
  <si>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</si>
  <si>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</si>
  <si>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</si>
  <si>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</si>
  <si>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</si>
  <si>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</si>
  <si>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</si>
  <si>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</si>
  <si>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</si>
  <si>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</si>
  <si>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</si>
  <si>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</si>
  <si>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</si>
  <si>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</si>
  <si>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</si>
  <si>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</si>
  <si>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</si>
  <si>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</si>
  <si>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</si>
  <si>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</si>
  <si>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</si>
  <si>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</si>
  <si>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</si>
  <si>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</si>
  <si>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</si>
  <si>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</si>
  <si>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</si>
  <si>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</si>
  <si>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</si>
  <si>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</si>
  <si>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</si>
  <si>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</si>
  <si>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</si>
  <si>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</si>
  <si>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</si>
  <si>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</si>
  <si>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</si>
  <si>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</si>
  <si>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</si>
  <si>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</si>
  <si>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</si>
  <si>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</si>
  <si>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</si>
  <si>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</si>
  <si>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</si>
  <si>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</si>
  <si>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</si>
  <si>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</si>
  <si>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</si>
  <si>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</si>
  <si>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</si>
  <si>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</si>
  <si>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</si>
  <si>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</si>
  <si>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</si>
  <si>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</si>
  <si>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</si>
  <si>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</si>
  <si>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</si>
  <si>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</si>
  <si>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</si>
  <si>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</si>
  <si>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</si>
  <si>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</si>
  <si>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</si>
  <si>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</si>
  <si>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</si>
  <si>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</si>
  <si>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</si>
  <si>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</si>
  <si>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</si>
  <si>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</si>
  <si>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</si>
  <si>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</si>
  <si>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</si>
  <si>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</si>
  <si>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</si>
  <si>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</si>
  <si>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</si>
  <si>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</si>
  <si>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</si>
  <si>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</si>
  <si>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</si>
  <si>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</si>
  <si>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</si>
  <si>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</si>
  <si>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</si>
  <si>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</si>
  <si>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</si>
  <si>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</si>
  <si>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</si>
  <si>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</si>
  <si>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</si>
  <si>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</si>
  <si>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</si>
  <si>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</si>
  <si>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</si>
  <si>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</si>
  <si>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</si>
  <si>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</si>
  <si>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</si>
  <si>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</si>
  <si>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</si>
  <si>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</si>
  <si>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</si>
  <si>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</si>
  <si>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</si>
  <si>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</si>
  <si>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</si>
  <si>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</si>
  <si>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</si>
  <si>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</si>
  <si>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</si>
  <si>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</si>
  <si>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</si>
  <si>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</si>
  <si>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</si>
  <si>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</si>
  <si>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</si>
  <si>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</si>
  <si>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</si>
  <si>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</si>
  <si>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</si>
  <si>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</si>
  <si>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</si>
  <si>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</si>
  <si>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</si>
  <si>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</si>
  <si>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</si>
  <si>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</si>
  <si>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</si>
  <si>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</si>
  <si>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</si>
  <si>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</si>
  <si>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</si>
  <si>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</si>
  <si>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</si>
  <si>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</si>
  <si>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</si>
  <si>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</si>
  <si>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</si>
  <si>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</si>
  <si>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</si>
  <si>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</si>
  <si>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</si>
  <si>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</si>
  <si>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</si>
  <si>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</si>
  <si>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</si>
  <si>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</si>
  <si>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</si>
  <si>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</si>
  <si>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</si>
  <si>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</si>
  <si>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</si>
  <si>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</si>
  <si>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</si>
  <si>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</si>
  <si>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</si>
  <si>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</si>
  <si>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</si>
  <si>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</si>
  <si>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</si>
  <si>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</si>
  <si>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</si>
  <si>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</si>
  <si>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</si>
  <si>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</si>
  <si>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</si>
  <si>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</si>
  <si>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</si>
  <si>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</si>
  <si>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</si>
  <si>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</si>
  <si>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</si>
  <si>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</si>
  <si>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</si>
  <si>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</si>
  <si>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</si>
  <si>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</si>
  <si>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</si>
  <si>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</si>
  <si>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</si>
  <si>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</si>
  <si>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</si>
  <si>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</si>
  <si>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</si>
  <si>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</si>
  <si>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</si>
  <si>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</si>
  <si>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</si>
  <si>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</si>
  <si>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</si>
  <si>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</si>
  <si>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</si>
  <si>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</si>
  <si>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</si>
  <si>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</si>
  <si>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</si>
  <si>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</si>
  <si>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</si>
  <si>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</si>
  <si>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</si>
  <si>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</si>
  <si>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</si>
  <si>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</si>
  <si>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</si>
  <si>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</si>
  <si>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</si>
  <si>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</si>
  <si>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</si>
  <si>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</si>
  <si>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</si>
  <si>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</si>
  <si>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</si>
  <si>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</si>
  <si>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</si>
  <si>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</si>
  <si>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</si>
  <si>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</si>
  <si>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</si>
  <si>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</si>
  <si>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</si>
  <si>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</si>
  <si>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</si>
  <si>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</si>
  <si>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</si>
  <si>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</si>
  <si>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</si>
  <si>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</si>
  <si>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</si>
  <si>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</si>
  <si>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</si>
  <si>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</si>
  <si>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</si>
  <si>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</si>
  <si>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</si>
  <si>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</si>
  <si>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</si>
  <si>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</si>
  <si>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</si>
  <si>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</si>
  <si>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</si>
  <si>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</si>
  <si>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</si>
  <si>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</si>
  <si>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</si>
  <si>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</si>
  <si>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</si>
  <si>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</si>
  <si>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</si>
  <si>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</si>
  <si>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</si>
  <si>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</si>
  <si>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</si>
  <si>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</si>
  <si>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</si>
  <si>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</si>
  <si>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</si>
  <si>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</si>
  <si>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</si>
  <si>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</si>
  <si>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</si>
  <si>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</si>
  <si>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</si>
  <si>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</si>
  <si>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</si>
  <si>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</si>
  <si>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</si>
  <si>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</si>
  <si>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</si>
  <si>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</si>
  <si>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</si>
  <si>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</si>
  <si>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</si>
  <si>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</si>
  <si>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</si>
  <si>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</si>
  <si>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</si>
  <si>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</si>
  <si>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</si>
  <si>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</si>
  <si>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</si>
  <si>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</si>
  <si>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</si>
  <si>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</si>
  <si>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</si>
  <si>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</si>
  <si>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</si>
  <si>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</si>
  <si>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</si>
  <si>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</si>
  <si>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</si>
  <si>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</si>
  <si>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</si>
  <si>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</si>
  <si>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</si>
  <si>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</si>
  <si>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</si>
  <si>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</si>
  <si>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</si>
  <si>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</si>
  <si>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</si>
  <si>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</si>
  <si>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</si>
  <si>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</si>
  <si>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</si>
  <si>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</si>
  <si>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</si>
  <si>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</si>
  <si>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</si>
  <si>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</si>
  <si>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</si>
  <si>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</si>
  <si>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</si>
  <si>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</si>
  <si>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</si>
  <si>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</si>
  <si>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</si>
  <si>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</si>
  <si>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</si>
  <si>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</si>
  <si>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</si>
  <si>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</si>
  <si>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</si>
  <si>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</si>
  <si>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</si>
  <si>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</si>
  <si>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</si>
  <si>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</si>
  <si>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</si>
  <si>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</si>
  <si>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</si>
  <si>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</si>
  <si>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</si>
  <si>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</si>
  <si>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</si>
  <si>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</si>
  <si>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</si>
  <si>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</si>
  <si>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</si>
  <si>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</si>
  <si>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</si>
  <si>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</si>
  <si>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</si>
  <si>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</si>
  <si>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</si>
  <si>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</si>
  <si>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</si>
  <si>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</si>
  <si>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</si>
  <si>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</si>
  <si>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</si>
  <si>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</si>
  <si>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</si>
  <si>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</si>
  <si>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</si>
  <si>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</si>
  <si>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</si>
  <si>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</si>
  <si>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</si>
  <si>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</si>
  <si>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</si>
  <si>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</si>
  <si>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</si>
  <si>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</si>
  <si>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</si>
  <si>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</si>
  <si>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</si>
  <si>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</si>
  <si>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</si>
  <si>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</si>
  <si>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</si>
  <si>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</si>
  <si>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</si>
  <si>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</si>
  <si>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</si>
  <si>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</si>
  <si>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</si>
  <si>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</si>
  <si>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</si>
  <si>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</si>
  <si>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</si>
  <si>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</si>
  <si>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</si>
  <si>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</si>
  <si>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</si>
  <si>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</si>
  <si>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</si>
  <si>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</si>
  <si>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</si>
  <si>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</si>
  <si>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</si>
  <si>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</si>
  <si>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</si>
  <si>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</si>
  <si>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</si>
  <si>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</si>
  <si>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</si>
  <si>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</si>
  <si>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</si>
  <si>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</si>
  <si>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</si>
  <si>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</si>
  <si>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</si>
  <si>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</si>
  <si>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</si>
  <si>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</si>
  <si>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</si>
  <si>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</si>
  <si>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</si>
  <si>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</si>
  <si>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</si>
  <si>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</si>
  <si>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</si>
  <si>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</si>
  <si>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</si>
  <si>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</si>
  <si>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</si>
  <si>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</si>
  <si>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</si>
  <si>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</si>
  <si>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</si>
  <si>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</si>
  <si>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</si>
  <si>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</si>
  <si>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</si>
  <si>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</si>
  <si>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</si>
  <si>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</si>
  <si>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</si>
  <si>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</si>
  <si>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</si>
  <si>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</si>
  <si>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</si>
  <si>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</si>
  <si>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</si>
  <si>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</si>
  <si>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</si>
  <si>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</si>
  <si>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</si>
  <si>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</si>
  <si>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</si>
  <si>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</si>
  <si>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</si>
  <si>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</si>
  <si>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</si>
  <si>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</si>
  <si>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</si>
  <si>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</si>
  <si>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</si>
  <si>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</si>
  <si>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</si>
  <si>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</si>
  <si>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</si>
  <si>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</si>
  <si>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</si>
  <si>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</si>
  <si>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</si>
  <si>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</si>
  <si>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</si>
  <si>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</si>
  <si>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</si>
  <si>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</si>
  <si>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</si>
  <si>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</si>
  <si>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</si>
  <si>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</si>
  <si>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</si>
  <si>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</si>
  <si>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</si>
  <si>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</si>
  <si>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</si>
  <si>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</si>
  <si>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</si>
  <si>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</si>
  <si>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</si>
  <si>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</si>
  <si>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</si>
  <si>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</si>
  <si>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</si>
  <si>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</si>
  <si>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</si>
  <si>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</si>
  <si>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</si>
  <si>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</si>
  <si>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</si>
  <si>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</si>
  <si>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</si>
  <si>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</si>
  <si>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</si>
  <si>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</si>
  <si>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</si>
  <si>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</si>
  <si>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</si>
  <si>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</si>
  <si>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</si>
  <si>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</si>
  <si>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</si>
  <si>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</si>
  <si>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</si>
  <si>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</si>
  <si>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</si>
  <si>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</si>
  <si>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</si>
  <si>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</si>
  <si>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</si>
  <si>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</si>
  <si>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</si>
  <si>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</si>
  <si>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</si>
  <si>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</si>
  <si>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</si>
  <si>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</si>
  <si>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</si>
  <si>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</si>
  <si>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</si>
  <si>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</si>
  <si>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</si>
  <si>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</si>
  <si>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</si>
  <si>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</si>
  <si>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</si>
  <si>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</si>
  <si>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</si>
  <si>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</si>
  <si>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</si>
  <si>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</si>
  <si>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</si>
  <si>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</si>
  <si>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</si>
  <si>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</si>
  <si>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</si>
  <si>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</si>
  <si>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</si>
  <si>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</si>
  <si>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</si>
  <si>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</si>
  <si>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</si>
  <si>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</si>
  <si>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</si>
  <si>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</si>
  <si>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</si>
  <si>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</si>
  <si>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</si>
  <si>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</si>
  <si>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</si>
  <si>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</si>
  <si>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</si>
  <si>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</si>
  <si>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</si>
  <si>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</si>
  <si>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</si>
  <si>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</si>
  <si>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</si>
  <si>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</si>
  <si>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</si>
  <si>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</si>
  <si>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</si>
  <si>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</si>
  <si>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</si>
  <si>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</si>
  <si>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</si>
  <si>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</si>
  <si>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</si>
  <si>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</si>
  <si>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</si>
  <si>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</si>
  <si>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</si>
  <si>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</si>
  <si>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</si>
  <si>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</si>
  <si>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</si>
  <si>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</si>
  <si>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</si>
  <si>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</si>
  <si>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</si>
  <si>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</si>
  <si>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</si>
  <si>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</si>
  <si>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</si>
  <si>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</si>
  <si>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</si>
  <si>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</si>
  <si>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</si>
  <si>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</si>
  <si>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</si>
  <si>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</si>
  <si>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</si>
  <si>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</si>
  <si>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</si>
  <si>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</si>
  <si>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</si>
  <si>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</si>
  <si>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</si>
  <si>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</si>
  <si>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</si>
  <si>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</si>
  <si>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</si>
  <si>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</si>
  <si>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</si>
  <si>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</si>
  <si>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</si>
  <si>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</si>
  <si>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</si>
  <si>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</si>
  <si>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</si>
  <si>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</si>
  <si>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</si>
  <si>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</si>
  <si>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</si>
  <si>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</si>
  <si>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</si>
  <si>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</si>
  <si>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</si>
  <si>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</si>
  <si>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</si>
  <si>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</si>
  <si>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</si>
  <si>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</si>
  <si>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</si>
  <si>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</si>
  <si>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</si>
  <si>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</si>
  <si>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</si>
  <si>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</si>
  <si>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</si>
  <si>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</si>
  <si>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</si>
  <si>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</si>
  <si>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</si>
  <si>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</si>
  <si>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</si>
  <si>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</si>
  <si>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</si>
  <si>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</si>
  <si>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</si>
  <si>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</si>
  <si>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</si>
  <si>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</si>
  <si>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</si>
  <si>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</si>
  <si>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</si>
  <si>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</si>
  <si>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</si>
  <si>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</si>
  <si>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</si>
  <si>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</si>
  <si>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</si>
  <si>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</si>
  <si>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</si>
  <si>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</si>
  <si>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</si>
  <si>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</si>
  <si>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</si>
  <si>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</si>
  <si>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</si>
  <si>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</si>
  <si>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</si>
  <si>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</si>
  <si>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</si>
  <si>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</si>
  <si>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</si>
  <si>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</si>
  <si>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</si>
  <si>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</si>
  <si>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</si>
  <si>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</si>
  <si>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</si>
  <si>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</si>
  <si>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</si>
  <si>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</si>
  <si>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</si>
  <si>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</si>
  <si>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</si>
  <si>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</si>
  <si>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</si>
  <si>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</si>
  <si>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</si>
  <si>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</si>
  <si>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</si>
  <si>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</si>
  <si>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</si>
  <si>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</si>
  <si>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</si>
  <si>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</si>
  <si>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</si>
  <si>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</si>
  <si>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</si>
  <si>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</si>
  <si>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</si>
  <si>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</si>
  <si>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</si>
  <si>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</si>
  <si>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</si>
  <si>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</si>
  <si>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</si>
  <si>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</si>
  <si>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</si>
  <si>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</si>
  <si>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</si>
  <si>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</si>
  <si>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</si>
  <si>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</si>
  <si>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</si>
  <si>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</si>
  <si>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</si>
  <si>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</si>
  <si>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</si>
  <si>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</si>
  <si>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</si>
  <si>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</si>
  <si>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</si>
  <si>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</si>
  <si>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</si>
  <si>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</si>
  <si>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</si>
  <si>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</si>
  <si>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</si>
  <si>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</si>
  <si>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</si>
  <si>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</si>
  <si>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</si>
  <si>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</si>
  <si>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</si>
  <si>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</si>
  <si>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</si>
  <si>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</si>
  <si>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</si>
  <si>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</si>
  <si>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</si>
  <si>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</si>
  <si>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</si>
  <si>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</si>
  <si>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</si>
  <si>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</si>
  <si>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</si>
  <si>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</si>
  <si>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</si>
  <si>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</si>
  <si>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</si>
  <si>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</si>
  <si>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</si>
  <si>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</si>
  <si>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</si>
  <si>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</si>
  <si>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</si>
  <si>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</si>
  <si>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</si>
  <si>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</si>
  <si>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</si>
  <si>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</si>
  <si>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</si>
  <si>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</si>
  <si>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</si>
  <si>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</si>
  <si>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</si>
  <si>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</si>
  <si>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</si>
  <si>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</si>
  <si>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</si>
  <si>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</si>
  <si>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</si>
  <si>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</si>
  <si>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</si>
  <si>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</si>
  <si>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</si>
  <si>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</si>
  <si>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</si>
  <si>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</si>
  <si>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</si>
  <si>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</si>
  <si>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</si>
  <si>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</si>
  <si>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</si>
  <si>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</si>
  <si>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</si>
  <si>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</si>
  <si>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</si>
  <si>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</si>
  <si>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</si>
  <si>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</si>
  <si>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</si>
  <si>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</si>
  <si>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</si>
  <si>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</si>
  <si>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</si>
  <si>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</si>
  <si>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</si>
  <si>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</si>
  <si>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</si>
  <si>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</si>
  <si>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</si>
  <si>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</si>
  <si>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</si>
  <si>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</si>
  <si>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</si>
  <si>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</si>
  <si>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</si>
  <si>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</si>
  <si>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</si>
  <si>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</si>
  <si>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</si>
  <si>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</si>
  <si>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</si>
  <si>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</si>
  <si>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</si>
  <si>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</si>
  <si>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</si>
  <si>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</si>
  <si>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</si>
  <si>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</si>
  <si>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</si>
  <si>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</si>
  <si>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</si>
  <si>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</si>
  <si>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</si>
  <si>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</si>
  <si>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</si>
  <si>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</si>
  <si>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</si>
  <si>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</si>
  <si>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</si>
  <si>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</si>
  <si>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</si>
  <si>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</si>
  <si>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</si>
  <si>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</si>
  <si>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</si>
  <si>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</si>
  <si>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</si>
  <si>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</si>
  <si>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</si>
  <si>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</si>
  <si>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</si>
  <si>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</si>
  <si>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</si>
  <si>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</si>
  <si>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</si>
  <si>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</si>
  <si>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</si>
  <si>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</si>
  <si>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</si>
  <si>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</si>
  <si>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</si>
  <si>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</si>
  <si>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</si>
  <si>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</si>
  <si>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</si>
  <si>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</si>
  <si>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</si>
  <si>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</si>
  <si>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</si>
  <si>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</si>
  <si>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</si>
  <si>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</si>
  <si>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</si>
  <si>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</si>
  <si>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</si>
  <si>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</si>
  <si>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</si>
  <si>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</si>
  <si>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</si>
  <si>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</si>
  <si>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</si>
  <si>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</si>
  <si>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</si>
  <si>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</si>
  <si>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</si>
  <si>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</si>
  <si>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</si>
  <si>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</si>
  <si>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</si>
  <si>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</si>
  <si>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</si>
  <si>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</si>
  <si>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</si>
  <si>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</si>
  <si>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</si>
  <si>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</si>
  <si>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</si>
  <si>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</si>
  <si>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</si>
  <si>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</si>
  <si>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</si>
  <si>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</si>
  <si>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</si>
  <si>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</si>
  <si>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</si>
  <si>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</si>
  <si>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</si>
  <si>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</si>
  <si>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</si>
  <si>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</si>
  <si>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</si>
  <si>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</si>
  <si>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</si>
  <si>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</si>
  <si>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</si>
  <si>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</si>
  <si>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</si>
  <si>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</si>
  <si>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</si>
  <si>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</si>
  <si>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</si>
  <si>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</si>
  <si>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</si>
  <si>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</si>
  <si>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</si>
  <si>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</si>
  <si>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</si>
  <si>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</si>
  <si>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</si>
  <si>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</si>
  <si>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</si>
  <si>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</si>
  <si>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</si>
  <si>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</si>
  <si>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</si>
  <si>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</si>
  <si>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</si>
  <si>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</si>
  <si>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</si>
  <si>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</si>
  <si>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</si>
  <si>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</si>
  <si>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</si>
  <si>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</si>
  <si>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</si>
  <si>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</si>
  <si>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</si>
  <si>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</si>
  <si>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</si>
  <si>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</si>
  <si>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</si>
  <si>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</si>
  <si>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</si>
  <si>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</si>
  <si>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</si>
  <si>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</si>
  <si>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</si>
  <si>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</si>
  <si>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</si>
  <si>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</si>
  <si>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</si>
  <si>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</si>
  <si>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</si>
  <si>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</si>
  <si>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</si>
  <si>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</si>
  <si>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</si>
  <si>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</si>
  <si>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</si>
  <si>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</si>
  <si>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</si>
  <si>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</si>
  <si>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</si>
  <si>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</si>
  <si>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</si>
  <si>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</si>
  <si>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</si>
  <si>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</si>
  <si>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</si>
  <si>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</si>
  <si>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</si>
  <si>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</si>
  <si>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</si>
  <si>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</si>
  <si>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</si>
  <si>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</si>
  <si>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</si>
  <si>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</si>
  <si>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</si>
  <si>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</si>
  <si>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</si>
  <si>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</si>
  <si>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</si>
  <si>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</si>
  <si>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</si>
  <si>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</si>
  <si>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</si>
  <si>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</si>
  <si>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</si>
  <si>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</si>
  <si>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</si>
  <si>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</si>
  <si>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</si>
  <si>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</si>
  <si>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</si>
  <si>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</si>
  <si>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</si>
  <si>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</si>
  <si>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</si>
  <si>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</si>
  <si>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</si>
  <si>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</si>
  <si>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</si>
  <si>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</si>
  <si>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</si>
  <si>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</si>
  <si>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</si>
  <si>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</si>
  <si>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</si>
  <si>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</si>
  <si>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</si>
  <si>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</si>
  <si>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</si>
  <si>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</si>
  <si>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</si>
  <si>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</si>
  <si>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</si>
  <si>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</si>
  <si>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</si>
  <si>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</si>
  <si>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</si>
  <si>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</si>
  <si>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</si>
  <si>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</si>
  <si>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</si>
  <si>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</si>
  <si>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</si>
  <si>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</si>
  <si>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</si>
  <si>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</si>
  <si>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</si>
  <si>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</si>
  <si>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</si>
  <si>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</si>
  <si>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</si>
  <si>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</si>
  <si>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</si>
  <si>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</si>
  <si>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</si>
  <si>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</si>
  <si>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</si>
  <si>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</si>
  <si>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</si>
  <si>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</si>
  <si>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</si>
  <si>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</si>
  <si>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</si>
  <si>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</si>
  <si>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</si>
  <si>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</si>
  <si>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</si>
  <si>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</si>
  <si>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</si>
  <si>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</si>
  <si>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</si>
  <si>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</si>
  <si>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</si>
  <si>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</si>
  <si>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</si>
  <si>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</si>
  <si>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</si>
  <si>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</si>
  <si>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</si>
  <si>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</si>
  <si>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</si>
  <si>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</si>
  <si>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</si>
  <si>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</si>
  <si>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</si>
  <si>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</si>
  <si>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</si>
  <si>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</si>
  <si>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</si>
  <si>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</si>
  <si>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</si>
  <si>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</si>
  <si>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</si>
  <si>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</si>
  <si>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</si>
  <si>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</si>
  <si>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</si>
  <si>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</si>
  <si>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</si>
  <si>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</si>
  <si>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</si>
  <si>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</si>
  <si>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</si>
  <si>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</si>
  <si>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</si>
  <si>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</si>
  <si>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</si>
  <si>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</si>
  <si>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</si>
  <si>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</si>
  <si>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</si>
  <si>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</si>
  <si>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</si>
  <si>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</si>
  <si>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</si>
  <si>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</si>
  <si>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</si>
  <si>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</si>
  <si>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</si>
  <si>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</si>
  <si>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</si>
  <si>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</si>
  <si>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</si>
  <si>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</si>
  <si>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</si>
  <si>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</si>
  <si>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</si>
  <si>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</si>
  <si>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</si>
  <si>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</si>
  <si>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</si>
  <si>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</si>
  <si>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</si>
  <si>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</si>
  <si>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</si>
  <si>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</si>
  <si>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</si>
  <si>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</si>
  <si>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</si>
  <si>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</si>
  <si>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</si>
  <si>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</si>
  <si>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</si>
  <si>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</si>
  <si>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</si>
  <si>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</si>
  <si>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</si>
  <si>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</si>
  <si>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</si>
  <si>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</si>
  <si>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</si>
  <si>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</si>
  <si>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</si>
  <si>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</si>
  <si>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</si>
  <si>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</si>
  <si>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</si>
  <si>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</si>
  <si>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</si>
  <si>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</si>
  <si>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</si>
  <si>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</si>
  <si>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</si>
  <si>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</si>
  <si>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</si>
  <si>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</si>
  <si>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</si>
  <si>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</si>
  <si>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</si>
  <si>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</si>
  <si>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</si>
  <si>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</si>
  <si>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</si>
  <si>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</si>
  <si>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</si>
  <si>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</si>
  <si>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</si>
  <si>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</si>
  <si>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</si>
  <si>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</si>
  <si>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</si>
  <si>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</si>
  <si>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</si>
  <si>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</si>
  <si>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</si>
  <si>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</si>
  <si>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</si>
  <si>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</si>
  <si>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</si>
  <si>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</si>
  <si>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</si>
  <si>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</si>
  <si>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</si>
  <si>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</si>
  <si>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</si>
  <si>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</si>
  <si>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</si>
  <si>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</si>
  <si>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</si>
  <si>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</si>
  <si>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</si>
  <si>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</si>
  <si>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</si>
  <si>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</si>
  <si>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</si>
  <si>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</si>
  <si>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</si>
  <si>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</si>
  <si>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</si>
  <si>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</si>
  <si>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</si>
  <si>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</si>
  <si>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</si>
  <si>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</si>
  <si>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</si>
  <si>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</si>
  <si>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</si>
  <si>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</si>
  <si>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</si>
  <si>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</si>
  <si>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</si>
  <si>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</si>
  <si>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</si>
  <si>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</si>
  <si>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</si>
  <si>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</si>
  <si>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</si>
  <si>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</si>
  <si>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</si>
  <si>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</si>
  <si>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</si>
  <si>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</si>
  <si>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</si>
  <si>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</si>
  <si>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</si>
  <si>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</si>
  <si>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</si>
  <si>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</si>
  <si>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</si>
  <si>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</si>
  <si>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</si>
  <si>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</si>
  <si>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</si>
  <si>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</si>
  <si>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</si>
  <si>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</si>
  <si>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</si>
  <si>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</si>
  <si>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</si>
  <si>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</si>
  <si>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</si>
  <si>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</si>
  <si>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</si>
  <si>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</si>
  <si>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</si>
  <si>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</si>
  <si>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</si>
  <si>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</si>
  <si>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</si>
  <si>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</si>
  <si>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</si>
  <si>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</si>
  <si>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</si>
  <si>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</si>
  <si>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</si>
  <si>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</si>
  <si>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</si>
  <si>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</si>
  <si>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</si>
  <si>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</si>
  <si>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</si>
  <si>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</si>
  <si>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</si>
  <si>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</si>
  <si>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</si>
  <si>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</si>
  <si>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</si>
  <si>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</si>
  <si>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</si>
  <si>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</si>
  <si>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</si>
  <si>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</si>
  <si>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</si>
  <si>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</si>
  <si>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</si>
  <si>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</si>
  <si>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</si>
  <si>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</si>
  <si>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</si>
  <si>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</si>
  <si>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</si>
  <si>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</si>
  <si>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</si>
  <si>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</si>
  <si>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</si>
  <si>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</si>
  <si>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</si>
  <si>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</si>
  <si>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</si>
  <si>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</si>
  <si>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</si>
  <si>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</si>
  <si>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</si>
  <si>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</si>
  <si>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</si>
  <si>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</si>
  <si>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</si>
  <si>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</si>
  <si>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</si>
  <si>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</si>
  <si>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</si>
  <si>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</si>
  <si>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</si>
  <si>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</si>
  <si>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</si>
  <si>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</si>
  <si>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</si>
  <si>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</si>
  <si>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</si>
  <si>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</si>
  <si>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</si>
  <si>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</si>
  <si>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</si>
  <si>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</si>
  <si>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</si>
  <si>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</si>
  <si>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</si>
  <si>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</si>
  <si>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</si>
  <si>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</si>
  <si>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</si>
  <si>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</si>
  <si>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</si>
  <si>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</si>
  <si>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</si>
  <si>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</si>
  <si>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</si>
  <si>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</si>
  <si>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</si>
  <si>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</si>
  <si>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</si>
  <si>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</si>
  <si>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</si>
  <si>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</si>
  <si>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</si>
  <si>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</si>
  <si>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</si>
  <si>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</si>
  <si>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</si>
  <si>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</si>
  <si>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</si>
  <si>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</si>
  <si>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</si>
  <si>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</si>
  <si>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</si>
  <si>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</si>
  <si>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</si>
  <si>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</si>
  <si>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</si>
  <si>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</si>
  <si>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</si>
  <si>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</si>
  <si>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</si>
  <si>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</si>
  <si>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</si>
  <si>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</si>
  <si>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</si>
  <si>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</si>
  <si>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</si>
  <si>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</si>
  <si>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</si>
  <si>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</si>
  <si>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</si>
  <si>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</si>
  <si>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</si>
  <si>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</si>
  <si>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</si>
  <si>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</si>
  <si>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</si>
  <si>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</si>
  <si>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</si>
  <si>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</si>
  <si>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</si>
  <si>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</si>
  <si>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</si>
  <si>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</si>
  <si>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</si>
  <si>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</si>
  <si>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</si>
  <si>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</si>
  <si>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</si>
  <si>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</si>
  <si>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</si>
  <si>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</si>
  <si>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</si>
  <si>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</si>
  <si>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</si>
  <si>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</si>
  <si>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</si>
  <si>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</si>
  <si>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</si>
  <si>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</si>
  <si>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</si>
  <si>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</si>
  <si>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</si>
  <si>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</si>
  <si>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</si>
  <si>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</si>
  <si>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</si>
  <si>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</si>
  <si>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</si>
  <si>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</si>
  <si>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</si>
  <si>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</si>
  <si>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</si>
  <si>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</si>
  <si>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</si>
  <si>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</si>
  <si>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</si>
  <si>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</si>
  <si>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</si>
  <si>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</si>
  <si>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</si>
  <si>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</si>
  <si>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</si>
  <si>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</si>
  <si>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</si>
  <si>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</si>
  <si>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</si>
  <si>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</si>
  <si>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</si>
  <si>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</si>
  <si>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</si>
  <si>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</si>
  <si>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</si>
  <si>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</si>
  <si>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</si>
  <si>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</si>
  <si>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</si>
  <si>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</si>
  <si>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</si>
  <si>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</si>
  <si>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</si>
  <si>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</si>
  <si>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</si>
  <si>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</si>
  <si>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</si>
  <si>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</si>
  <si>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</si>
  <si>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</si>
  <si>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</si>
  <si>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</si>
  <si>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</si>
  <si>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</si>
  <si>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</si>
  <si>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</si>
  <si>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</si>
  <si>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</si>
  <si>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</si>
  <si>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</si>
  <si>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</si>
  <si>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</si>
  <si>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</si>
  <si>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</si>
  <si>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</si>
  <si>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</si>
  <si>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</si>
  <si>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</si>
  <si>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</si>
  <si>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</si>
  <si>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</si>
  <si>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</si>
  <si>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</si>
  <si>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</si>
  <si>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</si>
  <si>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</si>
  <si>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</si>
  <si>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</si>
  <si>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</si>
  <si>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</si>
  <si>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</si>
  <si>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</si>
  <si>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</si>
  <si>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</si>
  <si>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</si>
  <si>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</si>
  <si>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</si>
  <si>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</si>
  <si>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</si>
  <si>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</si>
  <si>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</si>
  <si>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</si>
  <si>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</si>
  <si>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</si>
  <si>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</si>
  <si>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</si>
  <si>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</si>
  <si>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</si>
  <si>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</si>
  <si>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</si>
  <si>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</si>
  <si>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</si>
  <si>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</si>
  <si>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</si>
  <si>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</si>
  <si>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</si>
  <si>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</si>
  <si>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</si>
  <si>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</si>
  <si>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</si>
  <si>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</si>
  <si>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</si>
  <si>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</si>
  <si>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</si>
  <si>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</si>
  <si>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</si>
  <si>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</si>
  <si>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</si>
  <si>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</si>
  <si>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</si>
  <si>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</si>
  <si>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</si>
  <si>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</si>
  <si>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</si>
  <si>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</si>
  <si>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</si>
  <si>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</si>
  <si>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</si>
  <si>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</si>
  <si>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</si>
  <si>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</si>
  <si>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</si>
  <si>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</si>
  <si>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</si>
  <si>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</si>
  <si>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</si>
  <si>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</si>
  <si>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</si>
  <si>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</si>
  <si>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</si>
  <si>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</si>
  <si>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</si>
  <si>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</si>
  <si>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</si>
  <si>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</si>
  <si>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</si>
  <si>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</si>
  <si>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</si>
  <si>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</si>
  <si>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</si>
  <si>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</si>
  <si>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</si>
  <si>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</si>
  <si>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</si>
  <si>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</si>
  <si>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</si>
  <si>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</si>
  <si>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</si>
  <si>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</si>
  <si>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</si>
  <si>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</si>
  <si>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</si>
  <si>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</si>
  <si>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</si>
  <si>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</si>
  <si>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</si>
  <si>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</si>
  <si>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</si>
  <si>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</si>
  <si>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</si>
  <si>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</si>
  <si>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</si>
  <si>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</si>
  <si>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</si>
  <si>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</si>
  <si>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</si>
  <si>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</si>
  <si>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</si>
  <si>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</si>
  <si>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</si>
  <si>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</si>
  <si>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</si>
  <si>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</si>
  <si>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</si>
  <si>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</si>
  <si>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</si>
  <si>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</si>
  <si>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</si>
  <si>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</si>
  <si>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</si>
  <si>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</si>
  <si>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</si>
  <si>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</si>
  <si>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</si>
  <si>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</si>
  <si>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</si>
  <si>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</si>
  <si>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</si>
  <si>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</si>
  <si>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</si>
  <si>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</si>
  <si>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</si>
  <si>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</si>
  <si>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</si>
  <si>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</si>
  <si>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</si>
  <si>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</si>
  <si>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</si>
  <si>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</si>
  <si>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</si>
  <si>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</si>
  <si>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</si>
  <si>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</si>
  <si>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</si>
  <si>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</si>
  <si>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</si>
  <si>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</si>
  <si>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</si>
  <si>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</si>
  <si>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</si>
  <si>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</si>
  <si>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</si>
  <si>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</si>
  <si>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</si>
  <si>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</si>
  <si>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</si>
  <si>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</si>
  <si>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</si>
  <si>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</si>
  <si>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</si>
  <si>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</si>
  <si>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</si>
  <si>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</si>
  <si>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</si>
  <si>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</si>
  <si>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</si>
  <si>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</si>
  <si>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</si>
  <si>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</si>
  <si>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</si>
  <si>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</si>
  <si>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</si>
  <si>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</si>
  <si>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</si>
  <si>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</si>
  <si>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</si>
  <si>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</si>
  <si>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</si>
  <si>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</si>
  <si>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</si>
  <si>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</si>
  <si>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</si>
  <si>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</si>
  <si>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</si>
  <si>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</si>
  <si>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</si>
  <si>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</si>
  <si>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</si>
  <si>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</si>
  <si>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</si>
  <si>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</si>
  <si>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</si>
  <si>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</si>
  <si>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</si>
  <si>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</si>
  <si>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</si>
  <si>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</si>
  <si>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</si>
  <si>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</si>
  <si>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</si>
  <si>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</si>
  <si>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</si>
  <si>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</si>
  <si>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</si>
  <si>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</si>
  <si>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</si>
  <si>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</si>
  <si>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</si>
  <si>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</si>
  <si>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</si>
  <si>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</si>
  <si>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</si>
  <si>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</si>
  <si>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</si>
  <si>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</si>
  <si>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</si>
  <si>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</si>
  <si>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</si>
  <si>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</si>
  <si>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</si>
  <si>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</si>
  <si>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</si>
  <si>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</si>
  <si>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</si>
  <si>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</si>
  <si>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</si>
  <si>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</si>
  <si>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</si>
  <si>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</si>
  <si>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</si>
  <si>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</si>
  <si>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</si>
  <si>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</si>
  <si>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</si>
  <si>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</si>
  <si>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</si>
  <si>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</si>
  <si>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</si>
  <si>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</si>
  <si>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</si>
  <si>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</si>
  <si>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</si>
  <si>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</si>
  <si>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</si>
  <si>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</si>
  <si>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</si>
  <si>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</si>
  <si>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</si>
  <si>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</si>
  <si>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</si>
  <si>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</si>
  <si>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</si>
  <si>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</si>
  <si>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</si>
  <si>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</si>
  <si>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</si>
  <si>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</si>
  <si>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</si>
  <si>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</si>
  <si>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</si>
  <si>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</si>
  <si>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</si>
  <si>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</si>
  <si>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</si>
  <si>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</si>
  <si>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</si>
  <si>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</si>
  <si>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</si>
  <si>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</si>
  <si>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</si>
  <si>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</si>
  <si>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</si>
  <si>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</si>
  <si>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</si>
  <si>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</si>
  <si>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</si>
  <si>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</si>
  <si>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</si>
  <si>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</si>
  <si>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</si>
  <si>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</si>
  <si>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</si>
  <si>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</si>
  <si>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</si>
  <si>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</si>
  <si>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</si>
  <si>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</si>
  <si>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</si>
  <si>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</si>
  <si>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</si>
  <si>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</si>
  <si>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</si>
  <si>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</si>
  <si>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</si>
  <si>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</si>
  <si>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</si>
  <si>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</si>
  <si>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</si>
  <si>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</si>
  <si>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</si>
  <si>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</si>
  <si>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</si>
  <si>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</si>
  <si>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</si>
  <si>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</si>
  <si>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</si>
  <si>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</si>
  <si>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</si>
  <si>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</si>
  <si>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</si>
  <si>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</si>
  <si>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</si>
  <si>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</si>
  <si>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</si>
  <si>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</si>
  <si>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</si>
  <si>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</si>
  <si>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</si>
  <si>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</si>
  <si>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</si>
  <si>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</si>
  <si>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</si>
  <si>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</si>
  <si>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</si>
  <si>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</si>
  <si>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</si>
  <si>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</si>
  <si>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</si>
  <si>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</si>
  <si>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</si>
  <si>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</si>
  <si>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</si>
  <si>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</si>
  <si>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</si>
  <si>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</si>
  <si>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</si>
  <si>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</si>
  <si>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</si>
  <si>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</si>
  <si>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</si>
  <si>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</si>
  <si>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</si>
  <si>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</si>
  <si>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</si>
  <si>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</si>
  <si>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</si>
  <si>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</si>
  <si>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</si>
  <si>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</si>
  <si>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</si>
  <si>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</si>
  <si>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</si>
  <si>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</si>
  <si>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</si>
  <si>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</si>
  <si>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</si>
  <si>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</si>
  <si>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</si>
  <si>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</si>
  <si>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</si>
  <si>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</si>
  <si>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</si>
  <si>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</si>
  <si>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</si>
  <si>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</si>
  <si>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</si>
  <si>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</si>
  <si>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</si>
  <si>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</si>
  <si>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</si>
  <si>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</si>
  <si>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</si>
  <si>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</si>
  <si>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</si>
  <si>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</si>
  <si>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</si>
  <si>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</si>
  <si>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</si>
  <si>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</si>
  <si>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</si>
  <si>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</si>
  <si>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</si>
  <si>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</si>
  <si>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</si>
  <si>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</si>
  <si>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</si>
  <si>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</si>
  <si>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</si>
  <si>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</si>
  <si>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</si>
  <si>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</si>
  <si>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</si>
  <si>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</si>
  <si>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</si>
  <si>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</si>
  <si>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</si>
  <si>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</si>
  <si>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</si>
  <si>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</si>
  <si>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</si>
  <si>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</si>
  <si>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</si>
  <si>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</si>
  <si>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</si>
  <si>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</si>
  <si>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</si>
  <si>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</si>
  <si>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</si>
  <si>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</si>
  <si>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</si>
  <si>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</si>
  <si>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</si>
  <si>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</si>
  <si>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</si>
  <si>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</si>
  <si>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</si>
  <si>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</si>
  <si>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</si>
  <si>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</si>
  <si>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</si>
  <si>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</si>
  <si>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</si>
  <si>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</si>
  <si>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</si>
  <si>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</si>
  <si>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</si>
  <si>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</si>
  <si>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</si>
  <si>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</si>
  <si>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</si>
  <si>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</si>
  <si>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</si>
  <si>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</si>
  <si>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</si>
  <si>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</si>
  <si>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</si>
  <si>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</si>
  <si>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</si>
  <si>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</si>
  <si>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</si>
  <si>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</si>
  <si>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</si>
  <si>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</si>
  <si>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</si>
  <si>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</si>
  <si>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</si>
  <si>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</si>
  <si>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</si>
  <si>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</si>
  <si>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</si>
  <si>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</si>
  <si>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</si>
  <si>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</si>
  <si>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</si>
  <si>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</si>
  <si>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</si>
  <si>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</si>
  <si>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</si>
  <si>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</si>
  <si>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</si>
  <si>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</si>
  <si>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</si>
  <si>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</si>
  <si>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</si>
  <si>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</si>
  <si>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</si>
  <si>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</si>
  <si>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</si>
  <si>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</si>
  <si>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</si>
  <si>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</si>
  <si>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</si>
  <si>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</si>
  <si>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</si>
  <si>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</si>
  <si>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</si>
  <si>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</si>
  <si>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</si>
  <si>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</si>
  <si>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</si>
  <si>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</si>
  <si>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</si>
  <si>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</si>
  <si>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</si>
  <si>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</si>
  <si>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</si>
  <si>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</si>
  <si>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</si>
  <si>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</si>
  <si>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</si>
  <si>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</si>
  <si>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</si>
  <si>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</si>
  <si>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</si>
  <si>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</si>
  <si>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</si>
  <si>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</si>
  <si>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</si>
  <si>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</si>
  <si>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</si>
  <si>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</si>
  <si>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</si>
  <si>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</si>
  <si>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</si>
  <si>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</si>
  <si>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</si>
  <si>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</si>
  <si>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</si>
  <si>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</si>
  <si>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</si>
  <si>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</si>
  <si>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</si>
  <si>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</si>
  <si>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</si>
  <si>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</si>
  <si>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</si>
  <si>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</si>
  <si>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</si>
  <si>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</si>
  <si>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</si>
  <si>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</si>
  <si>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</si>
  <si>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</si>
  <si>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</si>
  <si>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</si>
  <si>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</si>
  <si>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</si>
  <si>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</si>
  <si>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</si>
  <si>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</si>
  <si>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</si>
  <si>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</si>
  <si>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</si>
  <si>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</si>
  <si>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</si>
  <si>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</si>
  <si>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</si>
  <si>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</si>
  <si>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</si>
  <si>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</si>
  <si>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</si>
  <si>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</si>
  <si>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</si>
  <si>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</si>
  <si>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</si>
  <si>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</si>
  <si>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</si>
  <si>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</si>
  <si>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</si>
  <si>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</si>
  <si>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</si>
  <si>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</si>
  <si>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</si>
  <si>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</si>
  <si>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</si>
  <si>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</si>
  <si>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</si>
  <si>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</si>
  <si>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</si>
  <si>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</si>
  <si>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</si>
  <si>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</si>
  <si>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</si>
  <si>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</si>
  <si>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</si>
  <si>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</si>
  <si>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</si>
  <si>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</si>
  <si>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</si>
  <si>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</si>
  <si>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</si>
  <si>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</si>
  <si>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</si>
  <si>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</si>
  <si>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</si>
  <si>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</si>
  <si>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</si>
  <si>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</si>
  <si>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</si>
  <si>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</si>
  <si>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</si>
  <si>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</si>
  <si>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</si>
  <si>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</si>
  <si>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</si>
  <si>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</si>
  <si>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</si>
  <si>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</si>
  <si>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</si>
  <si>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</si>
  <si>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</si>
  <si>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</si>
  <si>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</si>
  <si>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</si>
  <si>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</si>
  <si>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</si>
  <si>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</si>
  <si>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</si>
  <si>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</si>
  <si>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</si>
  <si>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</si>
  <si>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</si>
  <si>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</si>
  <si>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</si>
  <si>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</si>
  <si>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</si>
  <si>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</si>
  <si>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</si>
  <si>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</si>
  <si>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</si>
  <si>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</si>
  <si>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</si>
  <si>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</si>
  <si>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</si>
  <si>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</si>
  <si>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</si>
  <si>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</si>
  <si>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</si>
  <si>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</si>
  <si>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</si>
  <si>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</si>
  <si>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</si>
  <si>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</si>
  <si>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</si>
  <si>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</si>
  <si>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</si>
  <si>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</si>
  <si>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</si>
  <si>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</si>
  <si>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</si>
  <si>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</si>
  <si>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</si>
  <si>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</si>
  <si>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</si>
  <si>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</si>
  <si>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</si>
  <si>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</si>
  <si>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</si>
  <si>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</si>
  <si>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</si>
  <si>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</si>
  <si>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</si>
  <si>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</si>
  <si>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</si>
  <si>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</si>
  <si>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</si>
  <si>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</si>
  <si>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</si>
  <si>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</si>
  <si>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</si>
  <si>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</si>
  <si>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</si>
  <si>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</si>
  <si>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</si>
  <si>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</si>
  <si>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</si>
  <si>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</si>
  <si>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</si>
  <si>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</si>
  <si>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</si>
  <si>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</si>
  <si>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</si>
  <si>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</si>
  <si>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</si>
  <si>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</si>
  <si>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</si>
  <si>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</si>
  <si>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</si>
  <si>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</si>
  <si>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</si>
  <si>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</si>
  <si>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</si>
  <si>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</si>
  <si>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</si>
  <si>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</si>
  <si>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</si>
  <si>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</si>
  <si>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</si>
  <si>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</si>
  <si>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</si>
  <si>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</si>
  <si>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</si>
  <si>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</si>
  <si>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</si>
  <si>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</si>
  <si>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</si>
  <si>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</si>
  <si>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</si>
  <si>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</si>
  <si>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</si>
  <si>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</si>
  <si>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</si>
  <si>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</si>
  <si>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</si>
  <si>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</si>
  <si>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</si>
  <si>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</si>
  <si>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</si>
  <si>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</si>
  <si>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</si>
  <si>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</si>
  <si>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</si>
  <si>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</si>
  <si>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</si>
  <si>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</si>
  <si>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</si>
  <si>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</si>
  <si>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</si>
  <si>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</si>
  <si>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</si>
  <si>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</si>
  <si>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</si>
  <si>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</si>
  <si>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</si>
  <si>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</si>
  <si>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</si>
  <si>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</si>
  <si>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</si>
  <si>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</si>
  <si>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</si>
  <si>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</si>
  <si>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</si>
  <si>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</si>
  <si>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</si>
  <si>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</si>
  <si>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</si>
  <si>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</si>
  <si>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</si>
  <si>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</si>
  <si>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</si>
  <si>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</si>
  <si>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</si>
  <si>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</si>
  <si>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</si>
  <si>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</si>
  <si>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</si>
  <si>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</si>
  <si>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</si>
  <si>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</si>
  <si>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</si>
  <si>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</si>
  <si>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</si>
  <si>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</si>
  <si>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</si>
  <si>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</si>
  <si>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</si>
  <si>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</si>
  <si>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</si>
  <si>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</si>
  <si>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</si>
  <si>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</si>
  <si>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</si>
  <si>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</si>
  <si>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</si>
  <si>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</si>
  <si>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</si>
  <si>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</si>
  <si>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</si>
  <si>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</si>
  <si>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</si>
  <si>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</si>
  <si>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</si>
  <si>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</si>
  <si>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</si>
  <si>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</si>
  <si>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</si>
  <si>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</si>
  <si>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</si>
  <si>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</si>
  <si>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</si>
  <si>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</si>
  <si>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</si>
  <si>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</si>
  <si>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</si>
  <si>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</si>
  <si>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</si>
  <si>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</si>
  <si>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</si>
  <si>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</si>
  <si>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</si>
  <si>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</si>
  <si>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</si>
  <si>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</si>
  <si>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</si>
  <si>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</si>
  <si>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</si>
  <si>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</si>
  <si>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</si>
  <si>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</si>
  <si>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</si>
  <si>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</si>
  <si>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</si>
  <si>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</si>
  <si>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</si>
  <si>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</si>
  <si>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</si>
  <si>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</si>
  <si>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</si>
  <si>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</si>
  <si>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</si>
  <si>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</si>
  <si>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</si>
  <si>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</si>
  <si>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</si>
  <si>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</si>
  <si>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</si>
  <si>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</si>
  <si>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</si>
  <si>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</si>
  <si>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</si>
  <si>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</si>
  <si>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</si>
  <si>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</si>
  <si>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</si>
  <si>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</si>
  <si>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</si>
  <si>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</si>
  <si>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</si>
  <si>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</si>
  <si>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</si>
  <si>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</si>
  <si>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</si>
  <si>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</si>
  <si>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</si>
  <si>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</si>
  <si>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</si>
  <si>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</si>
  <si>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</si>
  <si>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</si>
  <si>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</si>
  <si>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</si>
  <si>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</si>
  <si>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</si>
  <si>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</si>
  <si>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</si>
  <si>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</si>
  <si>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</si>
  <si>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</si>
  <si>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</si>
  <si>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</si>
  <si>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</si>
  <si>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</si>
  <si>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</si>
  <si>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</si>
  <si>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</si>
  <si>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</si>
  <si>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</si>
  <si>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</si>
  <si>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</si>
  <si>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</si>
  <si>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</si>
  <si>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</si>
  <si>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</si>
  <si>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</si>
  <si>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</si>
  <si>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</si>
  <si>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</si>
  <si>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</si>
  <si>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</si>
  <si>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</si>
  <si>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</si>
  <si>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</si>
  <si>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</si>
  <si>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</si>
  <si>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</si>
  <si>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</si>
  <si>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</si>
  <si>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</si>
  <si>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</si>
  <si>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</si>
  <si>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</si>
  <si>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</si>
  <si>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</si>
  <si>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</si>
  <si>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</si>
  <si>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</si>
  <si>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</si>
  <si>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</si>
  <si>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</si>
  <si>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</si>
  <si>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</si>
  <si>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</si>
  <si>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</si>
  <si>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</si>
  <si>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</si>
  <si>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</si>
  <si>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</si>
  <si>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</si>
  <si>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</si>
  <si>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</si>
  <si>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</si>
  <si>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</si>
  <si>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</si>
  <si>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</si>
  <si>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</si>
  <si>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</si>
  <si>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</si>
  <si>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</si>
  <si>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</si>
  <si>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</si>
  <si>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</si>
  <si>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</si>
  <si>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</si>
  <si>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</si>
  <si>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</si>
  <si>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</si>
  <si>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</si>
  <si>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</si>
  <si>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</si>
  <si>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</si>
  <si>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</si>
  <si>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</si>
  <si>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</si>
  <si>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</si>
  <si>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</si>
  <si>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</si>
  <si>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</si>
  <si>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</si>
  <si>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</si>
  <si>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</si>
  <si>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</si>
  <si>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</si>
  <si>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</si>
  <si>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</si>
  <si>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</si>
  <si>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</si>
  <si>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</si>
  <si>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</si>
  <si>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</si>
  <si>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</si>
  <si>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</si>
  <si>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</si>
  <si>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</si>
  <si>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</si>
  <si>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</si>
  <si>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</si>
  <si>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</si>
  <si>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</si>
  <si>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</si>
  <si>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</si>
  <si>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</si>
  <si>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</si>
  <si>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</si>
  <si>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</si>
  <si>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</si>
  <si>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</si>
  <si>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</si>
  <si>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</si>
  <si>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</si>
  <si>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</si>
  <si>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</si>
  <si>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</si>
  <si>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</si>
  <si>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</si>
  <si>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</si>
  <si>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</si>
  <si>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</si>
  <si>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</si>
  <si>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</si>
  <si>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</si>
  <si>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</si>
  <si>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</si>
  <si>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</si>
  <si>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</si>
  <si>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</si>
  <si>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</si>
  <si>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</si>
  <si>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</si>
  <si>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</si>
  <si>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</si>
  <si>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</si>
  <si>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</si>
  <si>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</si>
  <si>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</si>
  <si>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</si>
  <si>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</si>
  <si>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</si>
  <si>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</si>
  <si>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</si>
  <si>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</si>
  <si>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</si>
  <si>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</si>
  <si>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</si>
  <si>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</si>
  <si>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</si>
  <si>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</si>
  <si>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</si>
  <si>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</si>
  <si>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</si>
  <si>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</si>
  <si>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</si>
  <si>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</si>
  <si>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</si>
  <si>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</si>
  <si>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</si>
  <si>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</si>
  <si>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</si>
  <si>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</si>
  <si>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</si>
  <si>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</si>
  <si>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</si>
  <si>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</si>
  <si>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</si>
  <si>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</si>
  <si>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</si>
  <si>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</si>
  <si>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</si>
  <si>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</si>
  <si>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</si>
  <si>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</si>
  <si>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</si>
  <si>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</si>
  <si>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</si>
  <si>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</si>
  <si>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</si>
  <si>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</si>
  <si>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</si>
  <si>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</si>
  <si>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</si>
  <si>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</si>
  <si>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</si>
  <si>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</si>
  <si>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</si>
  <si>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</si>
  <si>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</si>
  <si>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</si>
  <si>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</si>
  <si>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</si>
  <si>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</si>
  <si>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</si>
  <si>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</si>
  <si>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</si>
  <si>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</si>
  <si>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</si>
  <si>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</si>
  <si>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</si>
  <si>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</si>
  <si>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</si>
  <si>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</si>
  <si>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</si>
  <si>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</si>
  <si>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</si>
  <si>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</si>
  <si>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</si>
  <si>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</si>
  <si>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</si>
  <si>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</si>
  <si>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</si>
  <si>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</si>
  <si>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</si>
  <si>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</si>
  <si>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</si>
  <si>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</si>
  <si>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</si>
  <si>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</si>
  <si>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</si>
  <si>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</si>
  <si>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</si>
  <si>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</si>
  <si>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</si>
  <si>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</si>
  <si>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</si>
  <si>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</si>
  <si>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</si>
  <si>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</si>
  <si>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</si>
  <si>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</si>
  <si>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</si>
  <si>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</si>
  <si>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</si>
  <si>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</si>
  <si>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</si>
  <si>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</si>
  <si>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</si>
  <si>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</si>
  <si>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</si>
  <si>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</si>
  <si>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</si>
  <si>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</si>
  <si>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</si>
  <si>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</si>
  <si>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</si>
  <si>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</si>
  <si>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</si>
  <si>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</si>
  <si>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</si>
  <si>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</si>
  <si>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</si>
  <si>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</si>
  <si>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</si>
  <si>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</si>
  <si>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</si>
  <si>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</si>
  <si>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</si>
  <si>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</si>
  <si>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</si>
  <si>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</si>
  <si>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</si>
  <si>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</si>
  <si>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</si>
  <si>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</si>
  <si>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</si>
  <si>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</si>
  <si>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</si>
  <si>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</si>
  <si>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</si>
  <si>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</si>
  <si>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</si>
  <si>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</si>
  <si>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</si>
  <si>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</si>
  <si>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</si>
  <si>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</si>
  <si>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</si>
  <si>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</si>
  <si>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</si>
  <si>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</si>
  <si>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</si>
  <si>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</si>
  <si>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</si>
  <si>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</si>
  <si>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</si>
  <si>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</si>
  <si>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</si>
  <si>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</si>
  <si>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</si>
  <si>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</si>
  <si>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</si>
  <si>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</si>
  <si>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</si>
  <si>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</si>
  <si>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</si>
  <si>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</si>
  <si>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</si>
  <si>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</si>
  <si>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</si>
  <si>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</si>
  <si>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</si>
  <si>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</si>
  <si>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</si>
  <si>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</si>
  <si>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</si>
  <si>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</si>
  <si>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</si>
  <si>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</si>
  <si>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</si>
  <si>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</si>
  <si>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</si>
  <si>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</si>
  <si>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</si>
  <si>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</si>
  <si>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</si>
  <si>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</si>
  <si>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</si>
  <si>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</si>
  <si>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</si>
  <si>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</si>
  <si>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</si>
  <si>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</si>
  <si>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</si>
  <si>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</si>
  <si>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</si>
  <si>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</si>
  <si>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</si>
  <si>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</si>
  <si>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</si>
  <si>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</si>
  <si>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</si>
  <si>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</si>
  <si>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</si>
  <si>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</si>
  <si>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</si>
  <si>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</si>
  <si>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</si>
  <si>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</si>
  <si>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</si>
  <si>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</si>
  <si>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</si>
  <si>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</si>
  <si>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</si>
  <si>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</si>
  <si>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</si>
  <si>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</si>
  <si>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</si>
  <si>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</si>
  <si>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</si>
  <si>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</si>
  <si>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PROFIT</t>
  </si>
  <si>
    <t>STATES</t>
  </si>
  <si>
    <t>SALES</t>
  </si>
  <si>
    <t>2011</t>
  </si>
  <si>
    <t>2012</t>
  </si>
  <si>
    <t>2013</t>
  </si>
  <si>
    <t>2014</t>
  </si>
  <si>
    <t>Sum of Quantity</t>
  </si>
  <si>
    <t>Count of Order ID</t>
  </si>
  <si>
    <t>Sum of PROFIT MARGIN</t>
  </si>
  <si>
    <t>Filter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</si>
</sst>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11"/>
      <color theme="1"/>
      <name val="Arial Black"/>
      <family val="2"/>
    </font>
    <font>
      <b/>
      <sz val="12"/>
      <color theme="0"/>
      <name val="Arial Black"/>
      <family val="2"/>
    </font>
  </fonts>
  <fills count="4">
    <fill>
      <patternFill patternType="none"/>
    </fill>
    <fill>
      <patternFill patternType="gray125"/>
    </fill>
    <fill>
      <patternFill patternType="solid">
        <fgColor rgb="FFFFFF00"/>
        <bgColor indexed="64"/>
      </patternFill>
    </fill>
    <fill>
      <patternFill patternType="solid">
        <fgColor theme="1"/>
        <bgColor indexed="64"/>
      </patternFill>
    </fill>
  </fills>
  <borders count="9">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35">
    <xf numFmtId="0" fontId="0" fillId="0" borderId="0" xfId="0"/>
    <xf numFmtId="0" fontId="3" fillId="0" borderId="0" xfId="0" applyFont="1"/>
    <xf numFmtId="0" fontId="4" fillId="0" borderId="0" xfId="0" applyFont="1"/>
    <xf numFmtId="1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6" xfId="0" applyNumberFormat="1" applyBorder="1"/>
    <xf numFmtId="165" fontId="0" fillId="0" borderId="8" xfId="0" applyNumberFormat="1" applyBorder="1"/>
    <xf numFmtId="0" fontId="0" fillId="0" borderId="2" xfId="0" applyBorder="1" applyAlignment="1">
      <alignment horizontal="left"/>
    </xf>
    <xf numFmtId="0" fontId="2" fillId="2" borderId="0" xfId="0" applyFont="1" applyFill="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5" fontId="0" fillId="0" borderId="4" xfId="0" applyNumberFormat="1" applyBorder="1"/>
    <xf numFmtId="165" fontId="0" fillId="0" borderId="3" xfId="0" applyNumberFormat="1" applyBorder="1"/>
    <xf numFmtId="165" fontId="0" fillId="0" borderId="5" xfId="0" applyNumberFormat="1" applyBorder="1"/>
    <xf numFmtId="0" fontId="0" fillId="0" borderId="0" xfId="0" pivotButton="1"/>
    <xf numFmtId="0" fontId="0" fillId="0" borderId="0" xfId="0" applyAlignment="1">
      <alignment horizontal="left"/>
    </xf>
    <xf numFmtId="166" fontId="0" fillId="0" borderId="0" xfId="1" applyNumberFormat="1" applyFont="1"/>
    <xf numFmtId="167" fontId="0" fillId="0" borderId="0" xfId="0" applyNumberFormat="1"/>
    <xf numFmtId="10" fontId="1" fillId="0" borderId="0" xfId="2" applyNumberFormat="1" applyFont="1"/>
    <xf numFmtId="164" fontId="7" fillId="0" borderId="0" xfId="0" applyNumberFormat="1" applyFont="1" applyAlignment="1">
      <alignment horizontal="center"/>
    </xf>
    <xf numFmtId="0" fontId="0" fillId="3" borderId="0" xfId="0" applyFill="1"/>
    <xf numFmtId="0" fontId="0" fillId="0" borderId="3" xfId="0" applyNumberFormat="1" applyBorder="1"/>
    <xf numFmtId="0" fontId="0" fillId="0" borderId="4" xfId="0" applyNumberFormat="1" applyBorder="1"/>
    <xf numFmtId="0" fontId="0" fillId="0" borderId="5" xfId="0" applyNumberFormat="1" applyBorder="1"/>
    <xf numFmtId="0" fontId="0" fillId="0" borderId="0" xfId="0" applyNumberFormat="1"/>
    <xf numFmtId="0" fontId="8" fillId="3" borderId="0" xfId="0" applyFont="1" applyFill="1"/>
  </cellXfs>
  <cellStyles count="3">
    <cellStyle name="Currency" xfId="1" builtinId="4"/>
    <cellStyle name="Normal" xfId="0" builtinId="0"/>
    <cellStyle name="Percent" xfId="2" builtinId="5"/>
  </cellStyles>
  <dxfs count="512">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border>
        <left style="thin">
          <color theme="4"/>
        </left>
        <right style="thin">
          <color theme="4"/>
        </right>
        <top style="thin">
          <color theme="4"/>
        </top>
        <bottom style="thin">
          <color theme="4"/>
        </bottom>
        <vertical/>
        <horizontal/>
      </border>
    </dxf>
    <dxf>
      <font>
        <color theme="1"/>
      </font>
      <fill>
        <patternFill>
          <bgColor theme="1" tint="0.24994659260841701"/>
        </patternFill>
      </fill>
      <border diagonalUp="0" diagonalDown="0">
        <left style="thin">
          <color auto="1"/>
        </left>
        <right style="thin">
          <color auto="1"/>
        </right>
        <top style="thin">
          <color auto="1"/>
        </top>
        <bottom style="thin">
          <color auto="1"/>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Data-style" pivot="0" count="3" xr9:uid="{00000000-0011-0000-FFFF-FFFF00000000}">
      <tableStyleElement type="headerRow" dxfId="511"/>
      <tableStyleElement type="firstRowStripe" dxfId="510"/>
      <tableStyleElement type="secondRowStripe" dxfId="509"/>
    </tableStyle>
    <tableStyle name="Invisible" pivot="0" table="0" count="0" xr9:uid="{55A1133F-AC2C-42F1-9E3E-38CAD52810CB}"/>
    <tableStyle name="sunil" pivot="0" table="0" count="10" xr9:uid="{2830CF80-F77E-40BD-95D6-968598EA127B}">
      <tableStyleElement type="wholeTable" dxfId="508"/>
      <tableStyleElement type="headerRow" dxfId="507"/>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uni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(Recovered).xlsx]SALES N PROFIT 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N PROFIT ANALYSIS'!$C$3</c:f>
              <c:strCache>
                <c:ptCount val="1"/>
                <c:pt idx="0">
                  <c:v>Sum of Profit</c:v>
                </c:pt>
              </c:strCache>
            </c:strRef>
          </c:tx>
          <c:spPr>
            <a:solidFill>
              <a:schemeClr val="accent2"/>
            </a:solidFill>
            <a:ln>
              <a:noFill/>
            </a:ln>
            <a:effectLst/>
          </c:spPr>
          <c:cat>
            <c:strRef>
              <c:f>'SALES N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N PROFIT ANALYSIS'!$C$4:$C$15</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A76-4EFC-B026-72E360C0B3C5}"/>
            </c:ext>
          </c:extLst>
        </c:ser>
        <c:dLbls>
          <c:showLegendKey val="0"/>
          <c:showVal val="0"/>
          <c:showCatName val="0"/>
          <c:showSerName val="0"/>
          <c:showPercent val="0"/>
          <c:showBubbleSize val="0"/>
        </c:dLbls>
        <c:axId val="132548904"/>
        <c:axId val="132549264"/>
      </c:areaChart>
      <c:barChart>
        <c:barDir val="col"/>
        <c:grouping val="clustered"/>
        <c:varyColors val="0"/>
        <c:ser>
          <c:idx val="0"/>
          <c:order val="0"/>
          <c:tx>
            <c:strRef>
              <c:f>'SALES N PROFIT ANALYSIS'!$B$3</c:f>
              <c:strCache>
                <c:ptCount val="1"/>
                <c:pt idx="0">
                  <c:v>Sum of Sales</c:v>
                </c:pt>
              </c:strCache>
            </c:strRef>
          </c:tx>
          <c:spPr>
            <a:solidFill>
              <a:schemeClr val="accent1"/>
            </a:solidFill>
            <a:ln>
              <a:noFill/>
            </a:ln>
            <a:effectLst/>
          </c:spPr>
          <c:invertIfNegative val="0"/>
          <c:cat>
            <c:strRef>
              <c:f>'SALES N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N PROFIT ANALYSIS'!$B$4:$B$15</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A76-4EFC-B026-72E360C0B3C5}"/>
            </c:ext>
          </c:extLst>
        </c:ser>
        <c:dLbls>
          <c:showLegendKey val="0"/>
          <c:showVal val="0"/>
          <c:showCatName val="0"/>
          <c:showSerName val="0"/>
          <c:showPercent val="0"/>
          <c:showBubbleSize val="0"/>
        </c:dLbls>
        <c:gapWidth val="219"/>
        <c:overlap val="-27"/>
        <c:axId val="465449488"/>
        <c:axId val="465445168"/>
      </c:barChart>
      <c:catAx>
        <c:axId val="46544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45168"/>
        <c:crosses val="autoZero"/>
        <c:auto val="1"/>
        <c:lblAlgn val="ctr"/>
        <c:lblOffset val="100"/>
        <c:noMultiLvlLbl val="0"/>
      </c:catAx>
      <c:valAx>
        <c:axId val="465445168"/>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49488"/>
        <c:crosses val="autoZero"/>
        <c:crossBetween val="between"/>
      </c:valAx>
      <c:valAx>
        <c:axId val="13254926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48904"/>
        <c:crosses val="max"/>
        <c:crossBetween val="between"/>
      </c:valAx>
      <c:catAx>
        <c:axId val="132548904"/>
        <c:scaling>
          <c:orientation val="minMax"/>
        </c:scaling>
        <c:delete val="1"/>
        <c:axPos val="b"/>
        <c:numFmt formatCode="General" sourceLinked="1"/>
        <c:majorTickMark val="out"/>
        <c:minorTickMark val="none"/>
        <c:tickLblPos val="nextTo"/>
        <c:crossAx val="1325492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(Recovered).xlsx]CATEGORY VS SALES PIE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'CATEGORY VS SALES PIE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37-4FC4-B140-CE549A2AFC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37-4FC4-B140-CE549A2AFC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37-4FC4-B140-CE549A2AFC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VS SALES PIE CHART'!$A$4:$A$7</c:f>
              <c:strCache>
                <c:ptCount val="3"/>
                <c:pt idx="0">
                  <c:v>Furniture</c:v>
                </c:pt>
                <c:pt idx="1">
                  <c:v>Office Supplies</c:v>
                </c:pt>
                <c:pt idx="2">
                  <c:v>Technology</c:v>
                </c:pt>
              </c:strCache>
            </c:strRef>
          </c:cat>
          <c:val>
            <c:numRef>
              <c:f>'CATEGORY VS SALES 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50A-4511-8631-0EACC381A7BD}"/>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(Recovered).xlsx]TOP 5 SUB CATEGORY!PivotTable3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CATEGORY'!$B$3</c:f>
              <c:strCache>
                <c:ptCount val="1"/>
                <c:pt idx="0">
                  <c:v>Total</c:v>
                </c:pt>
              </c:strCache>
            </c:strRef>
          </c:tx>
          <c:spPr>
            <a:solidFill>
              <a:schemeClr val="accent1"/>
            </a:solidFill>
            <a:ln>
              <a:noFill/>
            </a:ln>
            <a:effectLst/>
          </c:spPr>
          <c:invertIfNegative val="0"/>
          <c:cat>
            <c:strRef>
              <c:f>'TOP 5 SUB CATEGORY'!$A$4:$A$9</c:f>
              <c:strCache>
                <c:ptCount val="5"/>
                <c:pt idx="0">
                  <c:v>Binders</c:v>
                </c:pt>
                <c:pt idx="1">
                  <c:v>Tables</c:v>
                </c:pt>
                <c:pt idx="2">
                  <c:v>Storage</c:v>
                </c:pt>
                <c:pt idx="3">
                  <c:v>Chairs</c:v>
                </c:pt>
                <c:pt idx="4">
                  <c:v>Phones</c:v>
                </c:pt>
              </c:strCache>
            </c:strRef>
          </c:cat>
          <c:val>
            <c:numRef>
              <c:f>'TOP 5 SUB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814-4D92-8B1A-D8DDB7D248FC}"/>
            </c:ext>
          </c:extLst>
        </c:ser>
        <c:dLbls>
          <c:showLegendKey val="0"/>
          <c:showVal val="0"/>
          <c:showCatName val="0"/>
          <c:showSerName val="0"/>
          <c:showPercent val="0"/>
          <c:showBubbleSize val="0"/>
        </c:dLbls>
        <c:gapWidth val="182"/>
        <c:axId val="699230904"/>
        <c:axId val="699236304"/>
      </c:barChart>
      <c:catAx>
        <c:axId val="699230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236304"/>
        <c:crosses val="autoZero"/>
        <c:auto val="1"/>
        <c:lblAlgn val="ctr"/>
        <c:lblOffset val="100"/>
        <c:noMultiLvlLbl val="0"/>
      </c:catAx>
      <c:valAx>
        <c:axId val="699236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230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867368324017278E-3"/>
          <c:y val="7.4436991672337128E-3"/>
          <c:w val="0.91204399185541218"/>
          <c:h val="0.74492753623188401"/>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69A-4C25-BCAD-91FBBC6021FA}"/>
            </c:ext>
          </c:extLst>
        </c:ser>
        <c:dLbls>
          <c:showLegendKey val="0"/>
          <c:showVal val="0"/>
          <c:showCatName val="0"/>
          <c:showSerName val="0"/>
          <c:showPercent val="0"/>
          <c:showBubbleSize val="0"/>
        </c:dLbls>
        <c:smooth val="0"/>
        <c:axId val="699256824"/>
        <c:axId val="699252864"/>
      </c:lineChart>
      <c:catAx>
        <c:axId val="699256824"/>
        <c:scaling>
          <c:orientation val="minMax"/>
        </c:scaling>
        <c:delete val="1"/>
        <c:axPos val="b"/>
        <c:numFmt formatCode="General" sourceLinked="1"/>
        <c:majorTickMark val="none"/>
        <c:minorTickMark val="none"/>
        <c:tickLblPos val="nextTo"/>
        <c:crossAx val="699252864"/>
        <c:crosses val="autoZero"/>
        <c:auto val="1"/>
        <c:lblAlgn val="ctr"/>
        <c:lblOffset val="100"/>
        <c:noMultiLvlLbl val="0"/>
      </c:catAx>
      <c:valAx>
        <c:axId val="69925286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99256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518804990277431E-2"/>
          <c:y val="0.2389733260086675"/>
          <c:w val="0.90005680379226127"/>
          <c:h val="0.74712643678160917"/>
        </c:manualLayout>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95A-4846-9F85-15D211A523F1}"/>
            </c:ext>
          </c:extLst>
        </c:ser>
        <c:dLbls>
          <c:showLegendKey val="0"/>
          <c:showVal val="0"/>
          <c:showCatName val="0"/>
          <c:showSerName val="0"/>
          <c:showPercent val="0"/>
          <c:showBubbleSize val="0"/>
        </c:dLbls>
        <c:smooth val="0"/>
        <c:axId val="597033144"/>
        <c:axId val="597037464"/>
      </c:lineChart>
      <c:catAx>
        <c:axId val="597033144"/>
        <c:scaling>
          <c:orientation val="minMax"/>
        </c:scaling>
        <c:delete val="1"/>
        <c:axPos val="b"/>
        <c:numFmt formatCode="General" sourceLinked="1"/>
        <c:majorTickMark val="none"/>
        <c:minorTickMark val="none"/>
        <c:tickLblPos val="nextTo"/>
        <c:crossAx val="597037464"/>
        <c:crosses val="autoZero"/>
        <c:auto val="1"/>
        <c:lblAlgn val="ctr"/>
        <c:lblOffset val="100"/>
        <c:noMultiLvlLbl val="0"/>
      </c:catAx>
      <c:valAx>
        <c:axId val="597037464"/>
        <c:scaling>
          <c:orientation val="minMax"/>
        </c:scaling>
        <c:delete val="1"/>
        <c:axPos val="l"/>
        <c:numFmt formatCode="General" sourceLinked="1"/>
        <c:majorTickMark val="none"/>
        <c:minorTickMark val="none"/>
        <c:tickLblPos val="nextTo"/>
        <c:crossAx val="597033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54181462611293E-2"/>
          <c:y val="0.20392156862745098"/>
          <c:w val="0.85863457391529607"/>
          <c:h val="0.65490196078431373"/>
        </c:manualLayout>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AC4-4D8A-A70F-A1077292F71F}"/>
            </c:ext>
          </c:extLst>
        </c:ser>
        <c:dLbls>
          <c:showLegendKey val="0"/>
          <c:showVal val="0"/>
          <c:showCatName val="0"/>
          <c:showSerName val="0"/>
          <c:showPercent val="0"/>
          <c:showBubbleSize val="0"/>
        </c:dLbls>
        <c:smooth val="0"/>
        <c:axId val="632939224"/>
        <c:axId val="632935264"/>
      </c:lineChart>
      <c:catAx>
        <c:axId val="632939224"/>
        <c:scaling>
          <c:orientation val="minMax"/>
        </c:scaling>
        <c:delete val="1"/>
        <c:axPos val="b"/>
        <c:numFmt formatCode="General" sourceLinked="1"/>
        <c:majorTickMark val="none"/>
        <c:minorTickMark val="none"/>
        <c:tickLblPos val="nextTo"/>
        <c:crossAx val="632935264"/>
        <c:crosses val="autoZero"/>
        <c:auto val="1"/>
        <c:lblAlgn val="ctr"/>
        <c:lblOffset val="100"/>
        <c:noMultiLvlLbl val="0"/>
      </c:catAx>
      <c:valAx>
        <c:axId val="632935264"/>
        <c:scaling>
          <c:orientation val="minMax"/>
        </c:scaling>
        <c:delete val="1"/>
        <c:axPos val="l"/>
        <c:numFmt formatCode="General" sourceLinked="1"/>
        <c:majorTickMark val="none"/>
        <c:minorTickMark val="none"/>
        <c:tickLblPos val="nextTo"/>
        <c:crossAx val="632939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38908659549229"/>
          <c:y val="0.13836477987421383"/>
          <c:w val="0.89561091340450771"/>
          <c:h val="0.72327044025157228"/>
        </c:manualLayout>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60B-404A-842A-9E3C9126848C}"/>
            </c:ext>
          </c:extLst>
        </c:ser>
        <c:dLbls>
          <c:showLegendKey val="0"/>
          <c:showVal val="0"/>
          <c:showCatName val="0"/>
          <c:showSerName val="0"/>
          <c:showPercent val="0"/>
          <c:showBubbleSize val="0"/>
        </c:dLbls>
        <c:smooth val="0"/>
        <c:axId val="699254304"/>
        <c:axId val="411861848"/>
      </c:lineChart>
      <c:catAx>
        <c:axId val="699254304"/>
        <c:scaling>
          <c:orientation val="minMax"/>
        </c:scaling>
        <c:delete val="1"/>
        <c:axPos val="b"/>
        <c:numFmt formatCode="General" sourceLinked="1"/>
        <c:majorTickMark val="none"/>
        <c:minorTickMark val="none"/>
        <c:tickLblPos val="nextTo"/>
        <c:crossAx val="411861848"/>
        <c:crosses val="autoZero"/>
        <c:auto val="1"/>
        <c:lblAlgn val="ctr"/>
        <c:lblOffset val="100"/>
        <c:noMultiLvlLbl val="0"/>
      </c:catAx>
      <c:valAx>
        <c:axId val="411861848"/>
        <c:scaling>
          <c:orientation val="minMax"/>
        </c:scaling>
        <c:delete val="1"/>
        <c:axPos val="l"/>
        <c:numFmt formatCode="General" sourceLinked="1"/>
        <c:majorTickMark val="none"/>
        <c:minorTickMark val="none"/>
        <c:tickLblPos val="nextTo"/>
        <c:crossAx val="69925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6267166042447"/>
          <c:y val="0.32958801498127338"/>
          <c:w val="0.89013732833957548"/>
          <c:h val="0.67041198501872656"/>
        </c:manualLayout>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D4F-4353-A715-89828C762BD6}"/>
            </c:ext>
          </c:extLst>
        </c:ser>
        <c:dLbls>
          <c:showLegendKey val="0"/>
          <c:showVal val="0"/>
          <c:showCatName val="0"/>
          <c:showSerName val="0"/>
          <c:showPercent val="0"/>
          <c:showBubbleSize val="0"/>
        </c:dLbls>
        <c:smooth val="0"/>
        <c:axId val="837866304"/>
        <c:axId val="837870264"/>
      </c:lineChart>
      <c:catAx>
        <c:axId val="837866304"/>
        <c:scaling>
          <c:orientation val="minMax"/>
        </c:scaling>
        <c:delete val="1"/>
        <c:axPos val="b"/>
        <c:numFmt formatCode="General" sourceLinked="1"/>
        <c:majorTickMark val="none"/>
        <c:minorTickMark val="none"/>
        <c:tickLblPos val="nextTo"/>
        <c:crossAx val="837870264"/>
        <c:crosses val="autoZero"/>
        <c:auto val="1"/>
        <c:lblAlgn val="ctr"/>
        <c:lblOffset val="100"/>
        <c:noMultiLvlLbl val="0"/>
      </c:catAx>
      <c:valAx>
        <c:axId val="837870264"/>
        <c:scaling>
          <c:orientation val="minMax"/>
        </c:scaling>
        <c:delete val="1"/>
        <c:axPos val="l"/>
        <c:numFmt formatCode="General" sourceLinked="1"/>
        <c:majorTickMark val="none"/>
        <c:minorTickMark val="none"/>
        <c:tickLblPos val="nextTo"/>
        <c:crossAx val="83786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(Recovered).xlsx]KPIS!PivotTable6</c:name>
    <c:fmtId val="5"/>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alpha val="96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274068481165878E-2"/>
          <c:y val="0.19957165466757304"/>
          <c:w val="0.85863457391529607"/>
          <c:h val="0.65490196078431373"/>
        </c:manualLayout>
      </c:layout>
      <c:lineChart>
        <c:grouping val="standard"/>
        <c:varyColors val="0"/>
        <c:ser>
          <c:idx val="0"/>
          <c:order val="0"/>
          <c:tx>
            <c:strRef>
              <c:f>KPIS!$H$3</c:f>
              <c:strCache>
                <c:ptCount val="1"/>
                <c:pt idx="0">
                  <c:v>Total</c:v>
                </c:pt>
              </c:strCache>
            </c:strRef>
          </c:tx>
          <c:spPr>
            <a:ln w="28575" cap="rnd">
              <a:solidFill>
                <a:schemeClr val="bg2">
                  <a:alpha val="96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0F7-4B71-AB81-878276A0219D}"/>
            </c:ext>
          </c:extLst>
        </c:ser>
        <c:dLbls>
          <c:showLegendKey val="0"/>
          <c:showVal val="0"/>
          <c:showCatName val="0"/>
          <c:showSerName val="0"/>
          <c:showPercent val="0"/>
          <c:showBubbleSize val="0"/>
        </c:dLbls>
        <c:smooth val="0"/>
        <c:axId val="632939224"/>
        <c:axId val="632935264"/>
      </c:lineChart>
      <c:catAx>
        <c:axId val="632939224"/>
        <c:scaling>
          <c:orientation val="minMax"/>
        </c:scaling>
        <c:delete val="1"/>
        <c:axPos val="b"/>
        <c:numFmt formatCode="General" sourceLinked="1"/>
        <c:majorTickMark val="none"/>
        <c:minorTickMark val="none"/>
        <c:tickLblPos val="nextTo"/>
        <c:crossAx val="632935264"/>
        <c:crosses val="autoZero"/>
        <c:auto val="1"/>
        <c:lblAlgn val="ctr"/>
        <c:lblOffset val="100"/>
        <c:noMultiLvlLbl val="0"/>
      </c:catAx>
      <c:valAx>
        <c:axId val="632935264"/>
        <c:scaling>
          <c:orientation val="minMax"/>
        </c:scaling>
        <c:delete val="1"/>
        <c:axPos val="l"/>
        <c:numFmt formatCode="General" sourceLinked="1"/>
        <c:majorTickMark val="none"/>
        <c:minorTickMark val="none"/>
        <c:tickLblPos val="nextTo"/>
        <c:crossAx val="632939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alpha val="92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361850039015398E-2"/>
          <c:y val="8.3942364347313725E-2"/>
          <c:w val="0.89561091340450771"/>
          <c:h val="0.72327044025157228"/>
        </c:manualLayout>
      </c:layout>
      <c:lineChart>
        <c:grouping val="standard"/>
        <c:varyColors val="0"/>
        <c:ser>
          <c:idx val="0"/>
          <c:order val="0"/>
          <c:tx>
            <c:strRef>
              <c:f>KPIS!$K$3</c:f>
              <c:strCache>
                <c:ptCount val="1"/>
                <c:pt idx="0">
                  <c:v>Total</c:v>
                </c:pt>
              </c:strCache>
            </c:strRef>
          </c:tx>
          <c:spPr>
            <a:ln w="28575" cap="rnd">
              <a:solidFill>
                <a:schemeClr val="bg1">
                  <a:alpha val="92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1E8-4D59-8D05-B276653B6E52}"/>
            </c:ext>
          </c:extLst>
        </c:ser>
        <c:dLbls>
          <c:showLegendKey val="0"/>
          <c:showVal val="0"/>
          <c:showCatName val="0"/>
          <c:showSerName val="0"/>
          <c:showPercent val="0"/>
          <c:showBubbleSize val="0"/>
        </c:dLbls>
        <c:smooth val="0"/>
        <c:axId val="699254304"/>
        <c:axId val="411861848"/>
      </c:lineChart>
      <c:catAx>
        <c:axId val="699254304"/>
        <c:scaling>
          <c:orientation val="minMax"/>
        </c:scaling>
        <c:delete val="1"/>
        <c:axPos val="b"/>
        <c:numFmt formatCode="General" sourceLinked="1"/>
        <c:majorTickMark val="none"/>
        <c:minorTickMark val="none"/>
        <c:tickLblPos val="nextTo"/>
        <c:crossAx val="411861848"/>
        <c:crosses val="autoZero"/>
        <c:auto val="1"/>
        <c:lblAlgn val="ctr"/>
        <c:lblOffset val="100"/>
        <c:noMultiLvlLbl val="0"/>
      </c:catAx>
      <c:valAx>
        <c:axId val="411861848"/>
        <c:scaling>
          <c:orientation val="minMax"/>
        </c:scaling>
        <c:delete val="1"/>
        <c:axPos val="l"/>
        <c:numFmt formatCode="General" sourceLinked="1"/>
        <c:majorTickMark val="none"/>
        <c:minorTickMark val="none"/>
        <c:tickLblPos val="nextTo"/>
        <c:crossAx val="69925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alpha val="91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6267166042447"/>
          <c:y val="0.32958801498127338"/>
          <c:w val="0.89013732833957548"/>
          <c:h val="0.67041198501872656"/>
        </c:manualLayout>
      </c:layout>
      <c:lineChart>
        <c:grouping val="standard"/>
        <c:varyColors val="0"/>
        <c:ser>
          <c:idx val="0"/>
          <c:order val="0"/>
          <c:tx>
            <c:strRef>
              <c:f>KPIS!$N$3</c:f>
              <c:strCache>
                <c:ptCount val="1"/>
                <c:pt idx="0">
                  <c:v>Total</c:v>
                </c:pt>
              </c:strCache>
            </c:strRef>
          </c:tx>
          <c:spPr>
            <a:ln w="28575" cap="rnd">
              <a:solidFill>
                <a:schemeClr val="bg1">
                  <a:alpha val="91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64F-470D-A2CA-F3649083C57B}"/>
            </c:ext>
          </c:extLst>
        </c:ser>
        <c:dLbls>
          <c:showLegendKey val="0"/>
          <c:showVal val="0"/>
          <c:showCatName val="0"/>
          <c:showSerName val="0"/>
          <c:showPercent val="0"/>
          <c:showBubbleSize val="0"/>
        </c:dLbls>
        <c:smooth val="0"/>
        <c:axId val="837866304"/>
        <c:axId val="837870264"/>
      </c:lineChart>
      <c:catAx>
        <c:axId val="837866304"/>
        <c:scaling>
          <c:orientation val="minMax"/>
        </c:scaling>
        <c:delete val="1"/>
        <c:axPos val="b"/>
        <c:numFmt formatCode="General" sourceLinked="1"/>
        <c:majorTickMark val="none"/>
        <c:minorTickMark val="none"/>
        <c:tickLblPos val="nextTo"/>
        <c:crossAx val="837870264"/>
        <c:crosses val="autoZero"/>
        <c:auto val="1"/>
        <c:lblAlgn val="ctr"/>
        <c:lblOffset val="100"/>
        <c:noMultiLvlLbl val="0"/>
      </c:catAx>
      <c:valAx>
        <c:axId val="837870264"/>
        <c:scaling>
          <c:orientation val="minMax"/>
        </c:scaling>
        <c:delete val="1"/>
        <c:axPos val="l"/>
        <c:numFmt formatCode="General" sourceLinked="1"/>
        <c:majorTickMark val="none"/>
        <c:minorTickMark val="none"/>
        <c:tickLblPos val="nextTo"/>
        <c:crossAx val="83786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(Recovered).xlsx]KPIS!PivotTable4</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867497332064257E-3"/>
          <c:y val="9.7103925839057345E-2"/>
          <c:w val="0.91204399185541218"/>
          <c:h val="0.74492753623188401"/>
        </c:manualLayout>
      </c:layout>
      <c:lineChart>
        <c:grouping val="standard"/>
        <c:varyColors val="0"/>
        <c:ser>
          <c:idx val="0"/>
          <c:order val="0"/>
          <c:tx>
            <c:strRef>
              <c:f>KPIS!$B$3</c:f>
              <c:strCache>
                <c:ptCount val="1"/>
                <c:pt idx="0">
                  <c:v>Total</c:v>
                </c:pt>
              </c:strCache>
            </c:strRef>
          </c:tx>
          <c:spPr>
            <a:ln w="28575" cap="rnd">
              <a:solidFill>
                <a:schemeClr val="bg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F6B-41F3-89E4-07C11F104ECC}"/>
            </c:ext>
          </c:extLst>
        </c:ser>
        <c:dLbls>
          <c:showLegendKey val="0"/>
          <c:showVal val="0"/>
          <c:showCatName val="0"/>
          <c:showSerName val="0"/>
          <c:showPercent val="0"/>
          <c:showBubbleSize val="0"/>
        </c:dLbls>
        <c:smooth val="0"/>
        <c:axId val="699256824"/>
        <c:axId val="699252864"/>
      </c:lineChart>
      <c:catAx>
        <c:axId val="699256824"/>
        <c:scaling>
          <c:orientation val="minMax"/>
        </c:scaling>
        <c:delete val="1"/>
        <c:axPos val="b"/>
        <c:numFmt formatCode="General" sourceLinked="1"/>
        <c:majorTickMark val="none"/>
        <c:minorTickMark val="none"/>
        <c:tickLblPos val="nextTo"/>
        <c:crossAx val="699252864"/>
        <c:crosses val="autoZero"/>
        <c:auto val="1"/>
        <c:lblAlgn val="ctr"/>
        <c:lblOffset val="100"/>
        <c:noMultiLvlLbl val="0"/>
      </c:catAx>
      <c:valAx>
        <c:axId val="69925286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99256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alpha val="84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286733986638684E-2"/>
          <c:y val="0.2389721530193572"/>
          <c:w val="0.90005680379226127"/>
          <c:h val="0.74712643678160917"/>
        </c:manualLayout>
      </c:layout>
      <c:lineChart>
        <c:grouping val="standard"/>
        <c:varyColors val="0"/>
        <c:ser>
          <c:idx val="0"/>
          <c:order val="0"/>
          <c:tx>
            <c:strRef>
              <c:f>KPIS!$E$3</c:f>
              <c:strCache>
                <c:ptCount val="1"/>
                <c:pt idx="0">
                  <c:v>Total</c:v>
                </c:pt>
              </c:strCache>
            </c:strRef>
          </c:tx>
          <c:spPr>
            <a:ln w="28575" cap="rnd">
              <a:solidFill>
                <a:schemeClr val="bg1">
                  <a:alpha val="84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7C4-48A5-BBF7-B9BF86766BB4}"/>
            </c:ext>
          </c:extLst>
        </c:ser>
        <c:dLbls>
          <c:showLegendKey val="0"/>
          <c:showVal val="0"/>
          <c:showCatName val="0"/>
          <c:showSerName val="0"/>
          <c:showPercent val="0"/>
          <c:showBubbleSize val="0"/>
        </c:dLbls>
        <c:smooth val="0"/>
        <c:axId val="597033144"/>
        <c:axId val="597037464"/>
      </c:lineChart>
      <c:catAx>
        <c:axId val="597033144"/>
        <c:scaling>
          <c:orientation val="minMax"/>
        </c:scaling>
        <c:delete val="1"/>
        <c:axPos val="b"/>
        <c:numFmt formatCode="General" sourceLinked="1"/>
        <c:majorTickMark val="none"/>
        <c:minorTickMark val="none"/>
        <c:tickLblPos val="nextTo"/>
        <c:crossAx val="597037464"/>
        <c:crosses val="autoZero"/>
        <c:auto val="1"/>
        <c:lblAlgn val="ctr"/>
        <c:lblOffset val="100"/>
        <c:noMultiLvlLbl val="0"/>
      </c:catAx>
      <c:valAx>
        <c:axId val="597037464"/>
        <c:scaling>
          <c:orientation val="minMax"/>
        </c:scaling>
        <c:delete val="1"/>
        <c:axPos val="l"/>
        <c:numFmt formatCode="General" sourceLinked="1"/>
        <c:majorTickMark val="none"/>
        <c:minorTickMark val="none"/>
        <c:tickLblPos val="nextTo"/>
        <c:crossAx val="597033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(Recovered).xlsx]SALES N PROFIT ANALYSIS!PivotTable1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Arial Black" panose="020B0A04020102020204" pitchFamily="34" charset="0"/>
              </a:rPr>
              <a:t>Sales</a:t>
            </a:r>
            <a:r>
              <a:rPr lang="en-IN" sz="1100" baseline="0">
                <a:solidFill>
                  <a:schemeClr val="bg1"/>
                </a:solidFill>
                <a:latin typeface="Arial Black" panose="020B0A04020102020204" pitchFamily="34" charset="0"/>
              </a:rPr>
              <a:t> and Profit Analysis</a:t>
            </a:r>
            <a:endParaRPr lang="en-IN" sz="1100">
              <a:solidFill>
                <a:schemeClr val="bg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N PROFIT ANALYSIS'!$C$3</c:f>
              <c:strCache>
                <c:ptCount val="1"/>
                <c:pt idx="0">
                  <c:v>Sum of Profit</c:v>
                </c:pt>
              </c:strCache>
            </c:strRef>
          </c:tx>
          <c:spPr>
            <a:solidFill>
              <a:schemeClr val="accent1">
                <a:lumMod val="60000"/>
                <a:lumOff val="40000"/>
              </a:schemeClr>
            </a:solidFill>
            <a:ln>
              <a:noFill/>
            </a:ln>
            <a:effectLst/>
          </c:spPr>
          <c:cat>
            <c:strRef>
              <c:f>'SALES N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N PROFIT ANALYSIS'!$C$4:$C$15</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552-4B50-8787-4A05FC59EEE2}"/>
            </c:ext>
          </c:extLst>
        </c:ser>
        <c:dLbls>
          <c:showLegendKey val="0"/>
          <c:showVal val="0"/>
          <c:showCatName val="0"/>
          <c:showSerName val="0"/>
          <c:showPercent val="0"/>
          <c:showBubbleSize val="0"/>
        </c:dLbls>
        <c:axId val="132548904"/>
        <c:axId val="132549264"/>
      </c:areaChart>
      <c:barChart>
        <c:barDir val="col"/>
        <c:grouping val="clustered"/>
        <c:varyColors val="0"/>
        <c:ser>
          <c:idx val="0"/>
          <c:order val="0"/>
          <c:tx>
            <c:strRef>
              <c:f>'SALES N PROFIT ANALYSIS'!$B$3</c:f>
              <c:strCache>
                <c:ptCount val="1"/>
                <c:pt idx="0">
                  <c:v>Sum of Sales</c:v>
                </c:pt>
              </c:strCache>
            </c:strRef>
          </c:tx>
          <c:spPr>
            <a:solidFill>
              <a:schemeClr val="bg1"/>
            </a:solidFill>
            <a:ln>
              <a:solidFill>
                <a:schemeClr val="bg1"/>
              </a:solidFill>
            </a:ln>
            <a:effectLst/>
          </c:spPr>
          <c:invertIfNegative val="0"/>
          <c:cat>
            <c:strRef>
              <c:f>'SALES N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N PROFIT ANALYSIS'!$B$4:$B$15</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552-4B50-8787-4A05FC59EEE2}"/>
            </c:ext>
          </c:extLst>
        </c:ser>
        <c:dLbls>
          <c:showLegendKey val="0"/>
          <c:showVal val="0"/>
          <c:showCatName val="0"/>
          <c:showSerName val="0"/>
          <c:showPercent val="0"/>
          <c:showBubbleSize val="0"/>
        </c:dLbls>
        <c:gapWidth val="99"/>
        <c:overlap val="-27"/>
        <c:axId val="465449488"/>
        <c:axId val="465445168"/>
      </c:barChart>
      <c:catAx>
        <c:axId val="46544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5445168"/>
        <c:crosses val="autoZero"/>
        <c:auto val="1"/>
        <c:lblAlgn val="ctr"/>
        <c:lblOffset val="100"/>
        <c:noMultiLvlLbl val="0"/>
      </c:catAx>
      <c:valAx>
        <c:axId val="465445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a:solidFill>
                      <a:schemeClr val="bg2"/>
                    </a:solidFill>
                    <a:latin typeface="Arial Black" panose="020B0A04020102020204" pitchFamily="34" charset="0"/>
                  </a:rPr>
                  <a:t>Sales</a:t>
                </a:r>
                <a:endParaRPr lang="en-IN">
                  <a:solidFill>
                    <a:schemeClr val="bg2"/>
                  </a:solidFill>
                  <a:latin typeface="Arial Black" panose="020B0A040201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5449488"/>
        <c:crosses val="autoZero"/>
        <c:crossBetween val="between"/>
      </c:valAx>
      <c:valAx>
        <c:axId val="13254926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a:solidFill>
                      <a:schemeClr val="bg2"/>
                    </a:solidFill>
                    <a:latin typeface="Arial Black" panose="020B0A04020102020204" pitchFamily="34"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548904"/>
        <c:crosses val="max"/>
        <c:crossBetween val="between"/>
      </c:valAx>
      <c:catAx>
        <c:axId val="132548904"/>
        <c:scaling>
          <c:orientation val="minMax"/>
        </c:scaling>
        <c:delete val="1"/>
        <c:axPos val="b"/>
        <c:numFmt formatCode="General" sourceLinked="1"/>
        <c:majorTickMark val="out"/>
        <c:minorTickMark val="none"/>
        <c:tickLblPos val="nextTo"/>
        <c:crossAx val="1325492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(Recovered).xlsx]CATEGORY VS SALES PIE CHART!PivotTable4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bg2"/>
                </a:solidFill>
                <a:latin typeface="Arial Black" panose="020B0A04020102020204" pitchFamily="34" charset="0"/>
              </a:rPr>
              <a:t>Category</a:t>
            </a:r>
            <a:r>
              <a:rPr lang="en-US" sz="1100" baseline="0">
                <a:solidFill>
                  <a:schemeClr val="bg2"/>
                </a:solidFill>
                <a:latin typeface="Arial Black" panose="020B0A04020102020204" pitchFamily="34" charset="0"/>
              </a:rPr>
              <a:t> vs Sales Analysis</a:t>
            </a:r>
            <a:endParaRPr lang="en-US" sz="1100">
              <a:solidFill>
                <a:schemeClr val="bg2"/>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2"/>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22090357563084062"/>
          <c:y val="0.28871592007936808"/>
          <c:w val="0.35553638114326397"/>
          <c:h val="0.6847053209257935"/>
        </c:manualLayout>
      </c:layout>
      <c:doughnutChart>
        <c:varyColors val="1"/>
        <c:ser>
          <c:idx val="0"/>
          <c:order val="0"/>
          <c:tx>
            <c:strRef>
              <c:f>'CATEGORY VS SALES PIE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AB-43FA-88E1-41506949BD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AB-43FA-88E1-41506949BD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AB-43FA-88E1-41506949BDD1}"/>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2"/>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VS SALES PIE CHART'!$A$4:$A$7</c:f>
              <c:strCache>
                <c:ptCount val="3"/>
                <c:pt idx="0">
                  <c:v>Furniture</c:v>
                </c:pt>
                <c:pt idx="1">
                  <c:v>Office Supplies</c:v>
                </c:pt>
                <c:pt idx="2">
                  <c:v>Technology</c:v>
                </c:pt>
              </c:strCache>
            </c:strRef>
          </c:cat>
          <c:val>
            <c:numRef>
              <c:f>'CATEGORY VS SALES 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BAB-43FA-88E1-41506949BDD1}"/>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ayout>
        <c:manualLayout>
          <c:xMode val="edge"/>
          <c:yMode val="edge"/>
          <c:x val="0.18605809008026611"/>
          <c:y val="0.18188197767145137"/>
          <c:w val="0.61139987381526417"/>
          <c:h val="0.107656255886674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(Recovered).xlsx]TOP 5 SUB CATEGORY!PivotTable3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chemeClr val="bg2"/>
                </a:solidFill>
                <a:latin typeface="Arial Black" panose="020B0A04020102020204" pitchFamily="34" charset="0"/>
              </a:rPr>
              <a:t>Top</a:t>
            </a:r>
            <a:r>
              <a:rPr lang="en-IN" sz="1200" baseline="0">
                <a:solidFill>
                  <a:schemeClr val="bg2"/>
                </a:solidFill>
                <a:latin typeface="Arial Black" panose="020B0A04020102020204" pitchFamily="34" charset="0"/>
              </a:rPr>
              <a:t> 5 Sub category</a:t>
            </a:r>
            <a:endParaRPr lang="en-IN" sz="1200">
              <a:solidFill>
                <a:schemeClr val="bg2"/>
              </a:solidFill>
              <a:latin typeface="Arial Black" panose="020B0A04020102020204" pitchFamily="34" charset="0"/>
            </a:endParaRPr>
          </a:p>
        </c:rich>
      </c:tx>
      <c:layout>
        <c:manualLayout>
          <c:xMode val="edge"/>
          <c:yMode val="edge"/>
          <c:x val="0.33187135945356228"/>
          <c:y val="8.08080808080808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71258261392026"/>
          <c:y val="0.22448000000000001"/>
          <c:w val="0.6530249501944787"/>
          <c:h val="0.67846257217847772"/>
        </c:manualLayout>
      </c:layout>
      <c:barChart>
        <c:barDir val="bar"/>
        <c:grouping val="clustered"/>
        <c:varyColors val="0"/>
        <c:ser>
          <c:idx val="0"/>
          <c:order val="0"/>
          <c:tx>
            <c:strRef>
              <c:f>'TOP 5 SUB CATEGORY'!$B$3</c:f>
              <c:strCache>
                <c:ptCount val="1"/>
                <c:pt idx="0">
                  <c:v>Total</c:v>
                </c:pt>
              </c:strCache>
            </c:strRef>
          </c:tx>
          <c:spPr>
            <a:solidFill>
              <a:schemeClr val="bg2">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 CATEGORY'!$A$4:$A$9</c:f>
              <c:strCache>
                <c:ptCount val="5"/>
                <c:pt idx="0">
                  <c:v>Binders</c:v>
                </c:pt>
                <c:pt idx="1">
                  <c:v>Tables</c:v>
                </c:pt>
                <c:pt idx="2">
                  <c:v>Storage</c:v>
                </c:pt>
                <c:pt idx="3">
                  <c:v>Chairs</c:v>
                </c:pt>
                <c:pt idx="4">
                  <c:v>Phones</c:v>
                </c:pt>
              </c:strCache>
            </c:strRef>
          </c:cat>
          <c:val>
            <c:numRef>
              <c:f>'TOP 5 SUB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7E5-470C-807D-74358C156295}"/>
            </c:ext>
          </c:extLst>
        </c:ser>
        <c:dLbls>
          <c:dLblPos val="outEnd"/>
          <c:showLegendKey val="0"/>
          <c:showVal val="1"/>
          <c:showCatName val="0"/>
          <c:showSerName val="0"/>
          <c:showPercent val="0"/>
          <c:showBubbleSize val="0"/>
        </c:dLbls>
        <c:gapWidth val="68"/>
        <c:axId val="699230904"/>
        <c:axId val="699236304"/>
      </c:barChart>
      <c:catAx>
        <c:axId val="699230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99236304"/>
        <c:crosses val="autoZero"/>
        <c:auto val="1"/>
        <c:lblAlgn val="ctr"/>
        <c:lblOffset val="100"/>
        <c:noMultiLvlLbl val="0"/>
      </c:catAx>
      <c:valAx>
        <c:axId val="699236304"/>
        <c:scaling>
          <c:orientation val="minMax"/>
        </c:scaling>
        <c:delete val="1"/>
        <c:axPos val="b"/>
        <c:numFmt formatCode="General" sourceLinked="1"/>
        <c:majorTickMark val="none"/>
        <c:minorTickMark val="none"/>
        <c:tickLblPos val="nextTo"/>
        <c:crossAx val="699230904"/>
        <c:crosses val="autoZero"/>
        <c:crossBetween val="between"/>
      </c:valAx>
      <c:spPr>
        <a:noFill/>
        <a:ln>
          <a:noFill/>
        </a:ln>
        <a:effectLst/>
      </c:spPr>
    </c:plotArea>
    <c:legend>
      <c:legendPos val="r"/>
      <c:layout>
        <c:manualLayout>
          <c:xMode val="edge"/>
          <c:yMode val="edge"/>
          <c:x val="0.67616919412851184"/>
          <c:y val="0.65124822511940106"/>
          <c:w val="0.13247278118013026"/>
          <c:h val="0.101437545716621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18D9334-48F3-446F-AA32-EB6B98840460}">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600000024"/>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A415655A-BB02-4F16-8490-6677E9BA35F3}">
          <cx:tx>
            <cx:txData>
              <cx:f>_xlchart.v5.5</cx:f>
              <cx:v>SALES</cx:v>
            </cx:txData>
          </cx:tx>
          <cx:dataLabels>
            <cx:visibility seriesName="0" categoryName="0" value="1"/>
          </cx:dataLabels>
          <cx:dataId val="0"/>
          <cx:layoutPr>
            <cx:geography cultureLanguage="en-US" cultureRegion="IN" attribution="Powered by Bing">
              <cx:geoCache provider="{E9337A44-BEBE-4D9F-B70C-5C5E7DAFC167}">
                <cx:binary>1H1pc9s4tvZfSeXzSzdAbMTU9K0aSpa32EnsJN3JF5Ziu7kT3Ldffx9actpmFNtT7VtvSTPVrliC
eIAHZ3vOAfzv6/5f18ntunzTp0lW/eu6//1tUNf5v377rboObtN1dZCG16WpzF/1wbVJfzN//RVe
3/52U667MPN/swnlv10H67K+7d/+z7/xbf6teWeu13Voso/NbTlc3lZNUldPvLfzrTfrmzTMlmFV
l+F1TX9/+59k/X2drt++uc3qsB4+Dfnt728ffejtm9/mX/XTY98kkKxubjCW2QdKSm5Losndi719
k5jM375tOfLA4YQxm9h687p/9sU6xfgXCHQnzvrmprytKkzo7ueDgY+kx+/fvX1zbZqsnhbNx/r9
/vZzFta3N2+u6nV9W719E1ZmsfnAwkxT+Hx1N+ffHi/7//x79guswuw3D5CZL9lzb/0MTBmOJntN
YPiBrZltO5Rv1l09BoZSegDghJZC3gFHZ8A8L9AvgLkfOAfm214Cc26yev2awHB1AH0QVCu+U2Mo
0QfAhdqS8ceQvECU3ZD8GDiD5PzTfkKyLodknd3cr84rWDHnQAtbMaEfK4mSB4pQ6JHeKhGs28Zy
bqzX+Qsk+QUkP0bOMVnuJSb/KeN1Vq1hXl/Ns/ADR2uHMCo2Bsx5jI22DzjTVAjhbPRI3D9761le
INFubP6eywyb/1zuJTYLk2W313V43dT3S/TPVYbTA6EEFTBlm+WH/3jo+BUCA+bA/dgzXF4ozW5o
Hg2eobPYT2t2ZZo6eLNcx6Z+RffPObRDUi6U2u3+CTmwGeGaSn6/KTZ681J5dgP0ePQMoav9tG2L
dRL+ZcosfEV8mDqwBZdS023cPFMfShEFUGUryumuuPllMu3G6OHYGUKL/+ylhbvPcN6Yv94sTNKk
318VK0QHhCuHTgHZIxuHUI5KW0sGTzW9Zqr034q1G67d3zIDbrnYS+AAlinXN+beBP1zv8QAlnaE
INze6ZcoEQcCYDI5i+VeIspugP4eOQNl8X4vQTl77UjOOeAOV7ZWaick2jlgDqEI9baRHlLVh1H2
8/LsxuV+3AyVs6u9RGV5m6y7dXl7vzavoCr6gBBHSft+3efZjzjg0pGc0a15m0VyL5FoNzJ/j5xh
szzcS2xWsGLhzSuGB7ZzILQACcBmmDjIehzFuO2wjS7NrNgLJNkNyY+BM0RW+8mnHd2a0n/VIMAG
K4N8xoEdu3vN+DSHHXDOGUidbTo6A+YFAu0G5sfAGTBH+xmqndysg1d098hzEHwRZd+HyTOWgFJ+
IIVmCvHAveXc5DnPCrIbju2wGRgn+5nZ/DEY1Af8+4X55y6F24i+tLTlL0gbStQBzBrnIA02anT/
7A0oLxBoNyw/Bs6A+ePrXjqUE9O9ojcBKkRxKRTfTTlrdjCROJKS7fvyMSrPSbMbks2oGR4ne2q1
kiTMTFjdr8sraAo5oDBaHJnKRhFmhsvRB5Q7kglnGxQjEHgYFJ+8QKJf4PJj5Byb/XT1f9xW9Zsv
Idz96zI0Dhy+LZD2/8LhExA0TDFN6M5I7MVi7UZpNnwG1R9f9tOsZTfhqxbTmD4Ag6aV3iqRnofL
8gAUtEOk3rLUM4bm5HmBdsPzY+AMmJOLvQTmDKaluY6Hexvzz+0bCM6pomYjg3xMmjkCkIAJ4Fxu
DN8MkpeIshuTv0fOQDnbzyDgMkB/wpuT6nVrnSjcSNuxtdgm9XqGj0JhhzpQGfQG3L1micxLpdqN
0ePRM5wuT/ZSed6ZJqxe2a6RA+3ArzgCq/+QctYUVVHqoK9ja/Fm2vMiWXZD82DoDJd3+xm0na/D
7BXpMi4OGCo2XNzTZTMGQOoDm6LkhlB7p2F7VpzdsGyHzSA530+i7HxdVevroKlu6/o1g2n7ALUy
kC9qy4rRx1oDmyaJQNuNM6OWXyzPr7B5NJ05RvuhNtdPdss9bOd49Mn/tlFQI8dkQhGB5PKRRQML
TR3GUZjZqM0Moln33q/l2Q3RbPijKexHa+B5eB2E/jp7vdgMpJkDXdHIbTZLPgsBEKJBkRBVT7H1
9JrxAS+RaDcaf4+c68p+uv4/wuraZFX4uuBIprVgaKndvB7rC4gBhNUoDujdFYAXibQbnQdDZ/D8
sZ/w/B+wAkhrQAgQR++m0hRYA9Q5HX5ffp7VzF4i0W5w/h45w+bLfriZR1KjFf19nKAS8Kq96Kjs
w5GA6NwQMmQWBWhgR6a62X1PlL43qRvy+SUS7cbm75GPZolJnu1lRnMeomOwet2GNInoWVO0bG7r
Y3Nw+AHVAAct649ReZEsu2F5MHSGy/l+0jTnYVVN/8/z8H6RXoGpQaemjT6AH0Qz1OJhgAaHgzMC
Ngpo246an6KBFwn1K4geDJ6DdLWnylNVpilfEyE0yEiFPmcEyXcvqMhDhKZWaKXQ0XTP6exA6DmJ
fg3PZuQcm/1sbbq4/V6uq3j9etoz9UGjS5MptTlGQ+bY6AMQOVPTwO429ZdItBubv0fOsLnYT27g
4rZdv2YPDWoDTEiUmpHK3L1mWQ6lEoZNgBMA2zm94JEeVtiel+dXuGzmMUfly15as4vb7s3xOs2r
IHzN3jPODqQjJNX3xwdmPOfEQkOlEGlv+6NnUcGLxfoVRo9mNYfqeG+hOr0tq9vhfiP/8+CAo0yN
EifS0d2uR6G9BpEDTrBuk9UZHz3h9LxMvwbpfuwcodO9Rej8tg+vX7EDiuGkhw3/Q/nWAc00iRJ5
QJH2IGf9ycB1b56X5tfY3I+dY3O+t9h8NWX8irqDZiimbT6dfr57zZBRApU4AkL0/ojuLGybdOc5
iX6NzmbkHJuv+4mNKXFGarEuDdpwXjF4Y2AMGJoDf4QIs5KOQhMOSnCOlFvdmiP0Yrl+gdNs/Byt
xR6j9eon2hQabCWDFQM7evd6nATBP6FdfTryfu+K7jV5w+5c3K3181I9hdT96DlOy73E6X0QvqIf
QqTAcRoXJM/2lMfM2qFzXRGEe84v8HlOmt24bEbN8Hi/n/Hb+/LWN69ZSWDwPw5OcLBtp82M2KE2
QTOuQymbBQbPC/ILMLYTmMNxuZfq8eE2y6ohadev2lYINXG0xK0CU3vH9JqpiVIHDnOc6azUxsoh
a32Ylb5Uqt0IPR49w+nDf/YSp6u7A9T/B8EB1Ifg5geb7kbKmZDEcQ/cpLJBahYcvFyu3VjNx8/Q
utrP4OATtAoX+dy+YmMOojiHg2AjWx5nTsHhDiLGGY5b/4JLeJFIuzF6MHQGz6f9rDB8uu1f9RIP
ipiMORxKsrF28DSPmGtwdEiPYO22TdYza/esOL+C5W4Wc0j+3Ev79rleB/c+4J8TOhMrik4pUGvb
KumMr767F0qhwdCWM3v2nBy7odiMmiHx+dNeIvHltkxxHdTrgYFGHKKEjf/NowCcNsQpKi3B29y9
5m0Ez0uyG44fU5gh8mU/EfljDV468+tXDZuRaCImxsmPX1ydchc24zDofTluFj2/TKbd8DwcO0Po
j/9P0dmvL737cS/gcl2vD+8uFHxw793T795NH7cczoZuQ92Nmbt+2Jh4r3QnN7+/tTl/0H04fcV2
3CbTn7X8baLnH+Nu11X9+1tLygOtGMOhOFwFgb4EAmvX4STR72/RSXrf48ME7mhx4JOyiTz4/S2q
EgyXR6DSur3YqJpiTwzBpRMIMBAHUtQCNa5t+XGN4weTDMjqfqzG9t9vsib9YMKsrnCHIpQ/33xs
knJ6IlIzjdNFtgKhgUPHeP96fYmNjk/T/5fQqMxoF4tbh3p1ow/tnOdWsiB5G45fhGjyeM2tUlSr
rBiqgS9ruxdBv7CMR777Wckza2HsPlanOhBDs4y1lRXHnU6T6jwRaW4Nrol7kX8XcR31Zom1SiK2
8JXi9Fb1Zmguk6BXydpxRO5ds5QV8sKXYZEzN6VhBVF4Lsr0fUBJ3WVLPxFlnLumE2n6jqqhgMh+
mtLhzE5ZFv1lVa3BmAeQ7lgkMHOP1gg1CZtr1Pf0dIkOuhMer5GiadgEMnBuvc5kUXFcpzzhxwlv
q1Idj5Vfh91iDHPc7JMQL7S91dOPp3CTj5+Pgvt0vIXBQuPgpJ7ef4DRGDGnkkSGNxGNWRwuasME
C1ytbauIVmXf+WW9LIPa54FrcWvMsw8dZ0NlLygfZcdOaxlkVewaU7CSXuC4RoH3nhYSW/ihjAoN
zwxnCPV0ERRaOdVMxj4ILTsomXUjrbIl9tIfla+KVeLwmhE3K2spv8WCePXJ08+dYTM9l2tc+IEQ
w0ZPz/y5eTMYZSzm3PgD9px0W5In1Z8B9+zMd7sobML3mYcLVGs3CAwCEffpx4PWmE1bIeDEYX3N
wTZBhx5D44s2tEgfsBtLJapgC9ERKdZQJKs+MWOokovQooaes7gYmqu4ImQMXPiZBIvytCTw0o8l
ETb8BDiWqYEGTn4GQC1DEg1x5l17esxEeWSKPPWGQ8tLKz0cDU7ZA5WnH/nz5FHPluiBwwGRKXsl
jycfqMBLooGUN1x20PLVQOVI45Uou6bih6HjcfmtbLDqhVtJhInfDBnaUh+2oSF598xGoDNLhm5v
3JwELYGi4pg+bnl5LI2vx0jovLa+o7qsUuu4r4NJIdLeBLiltekiPvJFmFaDnbu9thmkEiEJmqs0
l9GwyCxaZlc6DdIyWxbClPZl2oZZ9f3pNZvs6QN7q+DtcRyN4NJN3GgHbZnZkqbznJIUY/+9L+sS
m4A0McFikb5jwnL7krXWVW7HxaQ0dWemH2HuN88tFuKGR2Lg1DyoIS0Jgg/cWTA1yj80KVifrGiz
Nv+mhBGRWOQ4HoQF8bxG63JBR2XBwHjDRoeThuO95m5T59Rz8Fbf1UwWq6Zjz28rPrcluI4UxXih
Ke4kmbbzbI3iPq5SLzD5t7wElsUhq2KHn9s0YMMZq5qhKFzttcn4JQ36YVBuE5RdESxgdjp56Rej
Zx2XKY/GL6XVVPLCCeXkpnrepok+ihuRmmFpKqbb2B1aJdrLvIzi8cuYyLiLXZIkk+kMdWJ5NS4J
1AF+yQZcRfvFSfu+9lwmogE/qpH4tbPMRcWqlVRNj1Fx74dwc8Xd47XjW0PnOqaP8BUGLgySh1Y2
eag6F2m87iuZFflKtyVtrzgzY/2uLGOvdJMkLe10Yfle2h/7HCb+a+ZkHv/SkpZa6aFyfHi7tsgM
HOXTO3RuSLD6Cm2r0zkJJVGLn20N5g2ZT3WefBtpWpW+29tE5ZXbmcgkJ6wpOmzXp5841wl7uizA
pvAeKCzrn55YlaQKupR1X9nYTJuxa/ikhHalYrgQ2RZCfvMiNmITdnZTV/65olJhnz4txnRb5COl
YLhe2lYwn+gxsDlitcdKMbK2KSwt0y8pz9KaubVphHVriqAYxFkQVxk9LD1lwg9t5fhj5+aBMP6h
79R2a1ycQ+2S1q1tvzhLPEde9axMnMGtOirby9qxSLgoxNibM2wiErgR4V6Yu9yTlGanJCDYh6YN
4ONOvCiusUXiFv1G75E9q3xwWVyyvj16esZ0ZsEdnFIiU/Zt311Shsj08Yxj6QVZV1Tqc9tkBKGU
KEsboVQ7TvuWw9Xz44B2PbZtH2uGH359F19ZMp+2NGuizvauvF5OW9ouwjEtj8PcZtihUTFWhK6K
pM2r8GgUQwyt87p0iuzo4KTQTkULqNEzU5q7AbRa4f4JhmPYDmf8J+PhFHZVD5U037NEWFD7CHEZ
sGoHUgNF5glEtJXf4EbXNBIZxC7ztKTi2LEiCwahCBBHTjHtEGBUFo5Je8b7ODfpM7ttvvbwBDD/
ykZLiz2dVJrOLj80wT3rslxnI/teebacFqyu8qT5UIx1mGeLrhgKCGeptMV7Zigmo+XE42BddXnu
nVS6TCJ/kY4jGc7SoMiwkpkmEiarEcRKLmWq/TFd4NanyS7ZVjRM22yEVcPOCr0OYD698vbMpziI
gBy4TfgT6A5IuNmECpalo4ky+7NTBwxWrc79CfraYs1kNO8sKHoUBuwKL+gn4wovNRnzMi8AhxVQ
hPG0F9OvTBGjtTLRkeLHYZdMO7AYOiMvvKLHp8KATZtr8FNZrWJLlWyVO2XLqsWAVcVKPTO1WZSJ
qWncyGhTGCkicJPGbGp1H1OVNGb4zPx28hF1WUCpx2QMzXVNnNjO3KE2xfhF2dm0i1LLUKhCL9PE
Hw7HVNLaX2lmNd1nRKkllqNTEQMgrB1hx7PQ0lBu3iU53qoaOKzj0M47AFcjIsEDw9oj+BdyLIql
SH2OpahrFVj1QiRNhK0aaDvCvzbrMzmhqTP1x/37HzYxysNUcWYdHSgVoitlCwdpJ/kp1KXdyOUg
C+tTmyoDu7wJb+3A6dt4gcwy8LNnVMSeBQLTIzma9myCgACHxOeJF4kMQsi8V5+qhmKH1ANOeoZH
0BCsD49ybsSh11mmr1yZsAELnrReBsWGu8EqdWWf1B+UrBwvWnk1d2CGYQrbyxK0MXxvasHk1n2G
EGELm190GZayT5wMVgr2a4LDj/sJCCsKKX7oIdLtJTGpgSQijhEVxLKe8tSnV5vrmSHD5Cf3C/OM
e6VgK+aZDcLByvJJP3wKgkEmnls3McsXXke86ELaIy+HwyIoZe642rZ1FLhlWYTFKUka1gs3h02w
zko/tfi5lwaKLYrO9P41CRNy3HkNl8tYZSa54VEylpepkSn+gsRIk+49bynpx6UTZVrkiwJWtmpW
XSec9qIsAq83rkxJSt8xUlK9zLJS00XU103puaZ3ijFyg6wteb/w+7iFMrRj2Q2J21si4tFK27Th
VzKpB+4vSE+brjnKdRdQD1bO8+uTOlCwXws1Jt04Iq3FVsxP+njwGreo8kiuWq18thSp1Y+fOmns
8EvDE99bMl7bdDEgPzWDK/260ksd2l288EXiH+NMb70sDOnGM09nhBzRjgb2yrcqJyCHeWxS/nkQ
rR9bn7Uhff+pr3tWn1tVnVmX8NWquRGllOXnUbV+ZtzcGBpUH3U/JvGRF4LdWI2GO6lxdWyYHSxU
OVaF852mkZPdBHZu2n6JrTIUt7qpu44s4qSraHRce1khnCXyAJHIIy+1YnmhqbLi+KiVuV0lwW3g
ZKzGKveUOSU/H5lpsaVHWlZ58BGH+2pJDrOM57k6abQXBsm7TPRx4R9GrV937btOeH4YrizDTSgv
RV2W5kRGPPCdFfaKZLGbtyNBQJVUTthp17e4LOpl4JVjNJx0fmUF4VEXpvDzi1h3HAa2zcNG/Gms
RorqBJujs7xFxxAw0osmR7yr3XpgTi/fJ7ZS+FFvfmmFYYL30LzB8bjRVLz4PjaFttvTSJa5bx/T
3rKUWgyRiBt11GcRTRNX8HaKSIiwQkzHZwJOZd17A841LiIRaOG/H7q8y9WHyLOiLlmpmFl2fhI3
g3ba9zJiItRuofXESaiyFkH8RfmeZ41nnCcVVsoaCpjsc1jtIhBnFvNKlbyjYRHS5EMUdZHjHXYR
DIF/aEJ0DZULmKxJpKG1EmIfEj8YwmJJ8jgqnWVWE0tkf9q+neF5aZRo/bnxnaJYlMiDsbK204Tw
IAsqg+lLID+CRbco9JRN8aDC7Bd5QDMmV1HQTSvGkjrGD1MFtXWVpWoy+bytfUctdFcbbIAxQ6R3
VOsyxefyzVSDWoxYviJSeMGXVB6elgQUSWZGwwkemvPAFn/QpJ/WOeM6ApdkNVYJKKwsdgJ+WxRI
JYtVGYaIcRedQwdVLEInEI0FBHlTNF/qKGvCDOtlBaM5CpqR0/7cidQkcgik8/FKYmfhCQxvFd89
q582mCytCXkxWPhdotNpadqW4qNwsU7RQYYWJ2Ixx+18ypKx4jsItwC/E31u5FUsuKfZgncaBJCb
q4BiLba7xxsrja9UkTVNzquHu8VosGvKxTa70GIU079YJeJzRsLSutoutbX5+P0ibz4HpsCOz5Wd
pxCAZlbQfo9DmYflUZixAZMu7BF/uMf1beaH5Aphqm+0KzZAmbGtsdUQnzalf5JRPXjCpXHQDvK9
ThuDVWrtNMFH7BwcW7kAzeG12o3JMKUbfips/DJRPim+680KmhwaBLu2mVNgh8iOF7nJZEePh8aZ
YliygXazPaQXJ1gfyUOMOBQqmSbfyyHAPvVpOT0m4IHELwdTEBV8Hq2QN/UpZsqm5d1spLEZGkiJ
SU7fQsOywjhUORh2V1UHk+ibBbXGbsQ/TMIMV4cWEVkcnYy4CavPj3wCRoscdmFjoNM68ifmo+qA
b9gqu/hOpZ9h+1QCuQImX7ZIM95X4LKnL7Tb6QdvfQc/koxM6pCOYpI/a6QfdJ+bxE/8cJX5Dr43
KBj12XFcDYrWZ2yzV8Ko0rU62i65jtoS4vQhi/El8AAGD4/yMIafb2kxSvIZkVvktMu8sOosXJDK
9/BwEQW4z31ZJzm4zQRhNSgbwBQ0J8r4kzo38K/4XTw0MnJWMYLFfjhlukp6c1xzQ9J0kWiepK3r
VT5oQ6ppg88HdVHhB4JGkVykRYP/DmkHEk2QjoIqKsDlJxdtXHugY7oywtNp4Jv2i8y8HimDN4zT
3u80THm06llhw8I4ZZA0zmGSwsWmh72Vebo6ERquqv9KZB/B3viJMXF8vKWTozoJymjVBAmYhuuB
V+hAPs6jAMtxxO50pjBOggWrvC72xi8scExXfy5YF3TyuN5Mvdd+hSVieT/GmFHsd5U4lCOhsHJ1
yaflo30+7RpkddMW3/CnThV3WAHa2NN86zC08aPEBsfnixBUqOWGyQheGX01caZdkEWDTM9ZTkt8
Qg50Yg9a0VTYVxt6a6QiKb1VkxWlZ5/4XjHiO8YN9eaBEAFrWAgegy/1aAzSIU2RtWaLOgElJM7S
WE76VPMuBAnvx04NU8mkN8DnVQMsTbQCpzAtXhOyiaSxGycGFx8lmY/h+EMzmOXXDuGZZ512XlWW
4YVm0URSmgbu7lzFHpP1R45kb/AOey+yhmAlu1wk1RKkEf68gqtAv8lv3GcUZAicoQb4o8VHzEpm
6eQ2UuFN2620S4rNt1nJqDZgollIQtaedqNIPfUxHpvOuioRTIPPGfNCy2+wt9hfVpePWIGIk2kO
Xp5ZMP5I7Cd+MAkRryKy1qnp8m9SD0FBv/M+kcmFlEU+eCtum6q2/upCGvXeITwaS4RbJeC/rYWT
UFV+Qd7exfUn4heR7y88MbCgv+wUYpviRrdhW9hfK88BKXRUxk2b6oVlj1X8ZeSNzY3bwDv0oFko
NYgplRK6oQ12eRppe9Hil5ZqXdWhMtUvtzPZYFnkEQjiBbpKh2lad+YmSdrJ/unBn6wJov9JecMq
nT6R3bH3XmRPvxOUWPjE4A/TBz0GXig9BGcy1TbCxMuhyj6iRe9irAeaH0ZQ1EkrdTq9s92yiClh
iTSOIuGtDR8+mVPLX5T9UDLlUrskzocmUH5n3I5kYM/5MHraPumKbNJy3xonIrZCnQg/OMKy+qQY
CfY3J6g/XCC7nySPQ1Qav20fJEoNl1Zgq1hXm4wtC6NRxW6U5Q3/GG8MVryheAs0EmI3WEkx0b9V
KUvOl6mfFsZzg0I21lUTihxzrjtU8drT0PanMC7gPZ6h2mQSq7lTOMvE8COuJ5pJyXN7KjMus66f
9qTyRjsOXRFUWZoeBlECbVxtFgRsyWT0YvSZ4nt5Ra3oLLBZopxnKMdZQg8WDfYBO9iGcZP0J/Il
qFFDAKtjXwXGSEitfL+HNnQGZraw+KRBSQvKK3DbsJhkfya7e8w0To/H7U64PGC6eBvPnzHcZdMb
q6sUSMKNaYzAvkMK5AHQpKcfNaP4oE0ETdJ4FshC/FdOaf2D4mHnxIXjIZS83yMk7o1ZFLnH+Xtc
2zLtbi2DCdQmjICw4SUHZFvj+LQsjykENAFh/zj4Oz6ORDkc+9x+LIvXMhvEeeRf4Q+WwYyFgk7x
eFXhFvLD0SB0fm6df34ger1AHEhH26B1p8tlHk4+DkpCk5R4l0WfwVH4MTz+iRpimLmtZj89QToR
pn+Xd6YZgjUnQlFce4crbucUcp9E3M/qBEnWxmJ0wTiVSwbJBiFWPa+cdhXl3lh+bDo2RMu0ySZ7
zkqYBqsaOfzRMxI93umQCKnUdI0bU1rggOq8LDZoYnVqYMVlslGqDnEddLxvYg92PXTaEBAEvBmg
mZrBOSC0sIJJkChnRTMu2gKZ/UqkzAji9jAtwwKmvsDHoR8evQgHZrNi0W3qWfnGzD49iTmMAA5/
2JHgNjSQ4RR/RmAGowyK2u6t9iKo4skyjXeBUF6JrPk4WE7Dcdvsy6kugdITrl7Dn2G56yOcDuQ8
fp7qEY3gVrzmYuv2ej8oIpcYWFbjlhVuUPrvnodiy3QNIhQDN4bwn8wB6zzUANowuti4JQTJExoq
TqAXWVVMDuPpB0725cE2xYZA4W86x49+FA5Gc8ZndsPYh+Uo4mOVWWUsFipNFfsmSyjMcyr486MA
HW6yl+ibRZI5N3WpZ6dD40v/eBOKtALsCPaRXaT48fSs6GMGGt+ODg2NYvx0WxH+2OS8dJWROvCi
PtfXJAJNvVUrW8ZTqFiydEonO6fN0gVJeWkrV5UJakxuglC0WtQs69XnqCMwgs/ItWkRebDg4DDv
LvMHjYmb4xwclHi8owhBpU6FQXVUjjYJqkNb9FOXRIObMBrzVzVmKLQvTOWD89Vu6o3IYt1a+DVN
zxBFoDXIX5g4ByP1zubgRMiH1BO+b44HxCzCXHh9GNN+WHg2yP6vVVGkSM/KyOZZcZgmzWjXC2KI
rNKlUwpQgO9YTw2TH/SmwhtLJEnsvZeltOjPYz9oNVp5mlaGFFxNhBaSYyRAKkyXiRXl2CLbwElZ
GBa48SbcQebgwInJO/O6SYHiu9XsgtSGS0HKOoUnXWtbCLQN/v5BcpHZDZYboZ9s1AWrkinItDYx
V47SBnAjuUPH0I2rOqWjm1WlzsKlzFUSNe49FVPAnQfuNsC6i+xQa+2wvmPhTMGFKlpWnCDniaV9
mDsGj0xjZDvtKUH9KvQXSZ/i7pAj1BmSKPnMEI5rdiGHWvP8JJLEmkiKqi3B/w6b/FB3Q8WKZRA3
KehgMEMK1Q83CmrHeAurMX5HUrfA4Qthf9CFzlV36BcwOsUnMeh2NJ9QB5lqnIhNiS0vTF2huPEp
zMGC+0vsc7Q5rIKyoDRapBTB8F8DUuLKORWy7+xvVPRD7VzwtPPyj5nWUWwfRlllEWTouHu9rxdo
MUMl7DAzA7Bddr09loNLLDAm7QIhIxXOYuCD172LdVVXo4tiUhciy9dOiUp5GJDqiJOk7r5LksZD
sPQ4EoHMTVWWln9mYISsxnU2RditjSxQzfLlOyeFP4lWWZBIu0F0fxf/gZCf4tchqydnuNkayV2U
mqkkRipZanTq5G5bEplSWFjfKIhhx7HtdrHV6k9wLsa5yjNtJas0FL5wA9/vrsQQimg5hJ13FPKW
HYeEjSdp2bfHYFjMpSqlvei1CC5UWCcEXHZbfvKwqY+5L0zlQvuC71GZJ3/6JDTLrCEkc72g5Csk
4aC67EycOTn5ZmKoY9bl8p3swnypeBAAXWKVq0j1/DAyYfN+jJKaHCJbqA+dgbAEO1am10HeXNmU
52clt/yztK3qQ1GBGkeDjH/cmkYvA905H1UeFKjK5eFNWBXeMgly3x14li2Fp4tTZ7TT1eBl6AvI
csHx1c6QLXiUqVWHrzxxkCd+L3vTHKFq6d0UOk6O4p4mozvoSKyCiJirnKNm4CagjirXYsb/3PWj
s06sTIBiaNJPnWOHh8SuySmONgShayyLveOgD1dlXeGURaS8jyA1Q/RR1UzfUJSgkGfRnF62dhSE
q3zIrENapfVl1XIQITAFy2rom1NWlUPsirRzFp7SXuD8Gba2Hk7Qk9JcVzaP6KFp8hrpV5gGg9vi
VN+tUwuVLi3PKk9TjQaVJad19LFvWYz8LTVnoqppsfCcwKxJVOXvevyplLNK0mmHemKqqvttd9oj
zD4nKm5PwMpbp2HMAnvpwPrd0K5jmTuODg2QzufW1y4vutvCsvqFHdJxXVWRsdFjkqOtcRwr7Nwg
yRMXnVxls8zHLu5PZeMXvktoHl4MVMEQI9VbtB1L2Cm6eZP89H/Z+7beuHF021+kAXWXgIMDbEl1
cbl8j912Xog4SUsiRYkiRYrUr9+rknRPMr1nBoPzch42kBfHLrsu0qf1rZuUm9U+kia6TgfhKjDQ
L+nqPxND6W0S4vSx2iwNKE/SV60TNm9SP8W7JF/GW9kl6s1LB6xIYHhodWU4XDG8zvs2lVVg4uQT
vApTFUfDeJhAYFQREcuDC0f+oDu/8JovS/s8d35+VU6KqJqdcTUNlWQVw/ODBl+AC8SJ57qtTlyx
3peR7oZ63Cz7xITcKohP4gU3KpgrKW34UELcuJKRKmqjCD0l/Zh80kXmzgw6hIUckhj8UbpU1AQz
NmXTnrMimPpqCHn5SQUAW00B3MiqlOn5Plszvsegz7K67Lf8uIRTdw+VHW6ftVPP0TTKgzUuPDBp
s08qps8r9vfnbRZbcZhl4is2i/arxxty6JbcmB3gqX9aVJnSSiUzlGTeLhXprL3KSi4PM/BxWLW5
Lp/LcSnfYyfjD0zR6d1udvtqcIA3Np+imwRWkwPBlaKZ3bw8AfcGVbqO9hwozT9uZBoP8RBSOMZA
c992niS4ljlMJML6AjxVyrMjKslpLfXIDjw16hmesxjP30ankIzxnmWxfgNfON+XY6eOoR/KJyHU
dt1qNu9cjpGL9Vz0t2NClpMyyXo/aqo+qKJIPsfcYjhEs7e3iRc4ecC13YXxYq6dyterfnXxBD6p
GA80E0mDtR3OT9Ax5dUWKHqmGG8PW1R0zwUonbd5K5YPuOC3R5xs+c0WBgscCFm/H0qanqG8h3G9
iHJois2PMY53Ne63NpjuOaSB+9ZNcq7hFSJ7tbL5TS4mabH0b9tZlYm5hs2Ag7UQ04c23kqBmS3c
Ls55cQyhRdZWbsldYdsYioEKvgQ0gjfu7NNk68vaCwcM3uQGVHtx5mls82VHUKowLNVQSnpeA9ne
g/0ZboPEjy/Doj7hMS0I6D580QIIhpmc3bqSwRaayrA/lZOMPpqAmrUeupXcwPxlnvvI2vnQRUOc
1GUX5tcJnVSxL4kYy5PoCtlAX062ykKHb4pyE3nFtqW0lYjpeDsF8CFc+2DO8V5nZF3UeS4tBKjQ
qXC9GpNZ3MUuCR7ysexlnTnVTbuulOqRtb0VO0jRvrsWPZ/6JlBjCqcmpWFwyK3W26MvRmW6wwV6
kKacHe5wyPGuTWvLTxxcgRrqMAdyqVNhqL0Bi8N0HZuw/bDm2+TriQzZGTZCGjZrCIh4vYAgWF7S
HlupwhxRckkzAKd2hNHsaJcsP6WRIyP7sMWeRrbybialOUUYduSqSKBUHObBj6rprE7NUxm0nMGT
1Q6lqlRA24HXQVK6pz6Gj6qKumR4mHwYbIc1w7Zbk3yOyHktmRvrSEFfuMkHjNMG9patmcC4nVi0
9DVuVspPS+CdZneDD7Jyi/H2j8SJBvyR4BffnoxScbcsCSuWxmcsGyIQ/3rC+VBAdq1N6COxS0Iz
dGfeQTWuxAj6ud4WN49VLDwEqdwwfhz7JJ127ZquN7wHfdsw17tj3CZh0WQF6XJQdUyFV7xVEjKp
SXNfRStU+WyJltsgLV1eC0YTXeUJj0ERgkt8CWWgvtgS0CRW0keHaaJhvGttF5moBoTrgqmGZwDm
xLXKu+zRB8mUA5iZwvdDjUm64AcmEvSod8EQmots18lBVmk7h67ccZGHebeTkZvS9CYMbGaeITIL
emRzkXxqrf24bV373HbyY1vKlFVYE8TTCs/JjhZUHQguHgRDIlOQ5fLtevDRcKvi3uxtp8paznKT
VQ6TlayESMWTGoesUSrzlSn6BPPVLuLz0tJtn08D5MXW0RsonwWpQ6fXudlwsUnuS93FTzksZarp
LTgoHA84YCo4JNcv4ST5g5xHXex0nrdnPY3Tk5n10u6May29Apvd5lUgXHklJjY30TgPez7T9Gnk
JNyVSzddc5oGNxF3yXUkIaZOrYaoXmItaqKIImttcnPYXBQNFZJRg2hIaWe9k2E23cJRui5XUq20
KvVKXD3zltVJpq2sylBQOMBgkTVXOsOL23mQ708bxX35KPT4+cCg+zUKJ+VabZ6rW1zlcfHvMz40
PQO+wFOgj7jq9HuTl1ltRtm9sL4NP4IRdHuYicrDREqxz2XO7gNGVG1F1r2SUTwPDN7AFovbPo8o
e5vWaJmqNJ6mt5hQdTJRTF1FlWNF3YO0PVEZ4UW3BMx772yNJTy+Y1hLTnYN+8+8i/OPnLbhKw/j
9WyhKDepnKerGFT2C0SBiF9mmpNVzMh8k1EaA7diOF4OwuRzwi9Luh/F5artIv0+2SLod0PWQ6AF
yT1lV2M69lOtVe8WaGDbBBIzX1lYxwPmSJUFPUtvBqmj967rFl5FA55DxYa8K2qO31uDlsMx0XmZ
XonMRHmDFd4OCliLtychp+U3ia2tq7mMY/IRF95VVWVQrPYYLDxrFsmCYz+n0fPFz7APN8tN1ftA
3qWpY+/GFhKXB2ye+8lQuLQmmsZnSIrqWnqYXSrVAtKcnTbynUeL62sN+tNWvR3c52XxOFdwUmJP
MxLs6hcLNc1WUArtbmQ2PoE8b2Hl6t0GMA8j8VdUklq6F3m3XCce+1sVAI4szUDnIN0Fs4Bjj2w2
fVn0MLzl0rqa61g3AwlmcmvWPHyC6leUcCsBw1XZsnbDYQWoOmH6jevOzV3HAOVKQE+4S4LpNu7W
MKgNvXgzvSCp3ClpkXyAUwYHUZ10omMJt/vWZpB4BK8ZB0hTu8saa2vq5z4Cpo5Hur2O2oz8LprC
VTfYKijHSCuzaZO1Ck07+ENAIjYmd5mJaVHxcO7jTwOMxMFY26BwjO4h5HFHbng3ZVNZY9t2iazM
1glt6hwX3NQ3HXS1YqgMvJiJb0brqeDXvqCgdGptXBnK+8GCtYorB5NmafbKyLl/bVueTG2z4lSB
vIOUUDyqyrp5ypZ9C6w2XpnOBOJ3PWtn010HX5YYd+kMDfCJkgia0EHCwLWMjfJJQNg9M5Ljc0gC
2LgMg7cd2oSF/R4v/6sIypzgfdRs9E0pO5e+piqNuqfvJHIgL0LIMpQXyjYKqZPXiFVeLAXwMVz0
GZyHW/6lTShx2QFO+w3n2xzqsn8zcu2CrhoLEHABNlvK1gyXCIzj5cV0IBSK8wJA6W4JK4lPatNq
M/PDBtUNnxYueWxi73FhRiuadFiMH69jg5e3Vf0E94euYcaJBX2Kl1T22S6DdbmPT8SY2U/wR/UL
MA52h3beS1kwzONgmRoOd9RNBJMZoLssMTF92QNEFcmhX3LhvQQ7bMHw9jWsXmZYk107uqQfdnKF
E6gEdzBOxXkD9Ct2NBgyCnXO0lKaKkzmMtnlfouTA/RI8SILMzwHcP0sVTQhY18lBufODi4Y8YWM
HCgL3tVO8d2U6bJrrIJ/xlVbNEMU3TLjv3lkT2Xf2nuQuPYIfro/T4TGNY8yc8NC78VOxgImMltC
oJbB8MRKt+ZXMyBcXsWj9EnlxpWPB7UQuCtdIdcRoSHLv8iNUI7RmghaZbiOmmaJN/+o+2B1AAjB
sAMCxYZImUzTg8qSRTRUFO492KjzsgrbdQ4fC97ztFlRevxZofZeVZpZrAbjFlhsI4qF3Q5wQumj
6VJuv7SBuzAuQNTRWG+8a/fIj1ka7IUJC5iGorkca0qSadolnuhjqKf8bbBDAsIyp1E71SAU+xQb
au71rSgyYpqIpGZ5hSUDdo5KSbj/anhNZguAFEbwO4Hcum2xeYsqmYHDbxyEQFetMc93Oc+GU9Dq
CeEGk8IaDc+fFLCURN7ophjTElJZsHQHuI7xweSuDaoYnr/jLIeZ1QaE2fsGIwWODVo+mIBMeJ2b
3GehdPceH3aTlLQodwyej68BTFUgD5lszwHGsP6I5XLtHnIm1AV1xVF/BILJTirJ0/4dIzL2h9gm
7HFaY3oD+2b7pVUh3vli3RxsdNSAGdm23lWyJ+tz4VJzv6qhw0tAvA6qdS4mTNNcIL7C0/IxBH2Y
NyWb1qsQpEXfrPDs/LbGCfKNKdfJcUwYg21SpU8zbaf9Eo3kNVM6rMoc/shODRsyG3rzFXJZ/hZZ
z6hvIqMtwmbDiMhE2dvSXrWZgmtOjxtsqi1dHZ5uOVwsG9iGaznmPtpDuYL+S2IEHpvWxhajN0AC
pq8WmcP2GLd6BigYvb6JjTTnNgpt0ZC0lfkeBg35YXX5Ajf0MuJVwqWQf0xUV7SVAAC/m4ML4tXo
TRgrYGrfVxmnJWwyfO67Bhd0BkcY6JL7TYABqLZMymzHLYx/TUxEv9tmh8e0KWx+sLMI2dhY/r7q
btxFVLt6XVL/lmNa2Gu3jEo2w2yLR52qxeDPpemMhaAHCySi6SYeaHRddAPPYV+iXlQqpOV1EHTR
ux96fnKB1PfwELIa3rToEzztZoT+kZe+7lPNVJ2vSe8bs3qmq0EVC92Zri8GzF8VD9csjHy6X7I1
fQloJ90tmCsegwyYhK8GKcK3voQToxIwiNxOcL6QXb6mHktBGSHnMlOSip0IWfeBp06tNa6bQHXA
500Xq7m4vG/Z3RqvoKHjaKK3xSDi1xnuj7ayZniLtZhe1TJNFWLk4B7h9ISBq7U45Af11gYraYGt
XFAHQB43ysCcr8G7fBxbE1wphpO6UT3P7xazTKclnZH+UTk/gxfIjwElxQsY4z7HYdBm7zLa4p1L
iH60ykdXHP3qUc1ssV7QGhGw9IygeHKti6OOuzFrtjIAcBJ96Q5jGtnhESnevlEgtxqFQz2p5zg1
O8CX8Hr0UwfP4hq+dtS715IuYSW1IYh0pnwnioH+DrszaZI0WZ4LwP1DmNDwfYIz/pXgIWkVOLxx
CIG8IoVV3DiYDw7SLjjrCvMJxunlXhriaVUsEwlxHmz3ZRtwIJowEQdcD9SINUPHTZHDNINHn9c5
Ur8xkB1N4bCozMg6b5XrwuklKIbkiXVxIuoErP6VlGMIiQ4OUB7Hn70B+692XIIPUu+4QHFhG2jz
yLW9YqOdhHxUiZ6S9G5h3Ywpr1GWBM+UmpHLhnnBeSZmaA0QQqe7xMPi4w9rhPRO1MQTcUt3RUwn
2HYFg7lfnmnv1vRzOiYTP7KpEEtS00SRJWgKmyarwvDicNlAa4Nvg5Vhn5EGhsBwA2wsiO9rxTNF
3JXxDixmlUUu3SfJuBYfs3FcMFRmyQc3YI6lHUkb4Dz4J5rAZ20Lo00C7xds0oDxcHt5ZLRx0sBe
n6SwqHZy+krmwOe6gdAKA+FOy9XzDkpq33K4mGRLL+Z2HIMzZJCWtRuZH2xcLFhh+thlSr1MxUot
ayAQF9j7ECLrHbtlbNJmavSKZrBwR2Rs9Pxu+GZDX+G3yN7X65QAklWb7DAZjhTxTVbWYKwvryTJ
WlIOh651Np9/M0G7RWnV04Lje/Do55m7DhaNhfmaeU2HrHakLHK7/9fy3K/qMlTDHDo9srMonoVI
B03mV22uTz1CYW2ff+GTvKTKxHfjh+DlgA88mCBL/Ruh8ldN/vIXEeOGWHnJDkPyvVQM/GxLADlX
LAR5ia/i+1+03101cToqSPM67xIDE5wlLkDko2cQBb+/5B/9CT/CHN97AD5PEsmatlv+4cv/i5t9
XzoM9P+5POrPn/pWlvD3rz5MAv/+5Y/gPjtq0tPvyz/+1C+/F3/9x7O7dCj88sVf6hz+SWHD41dt
huWffPOXNodf6ix+aXOIEDL86ej4S5/D34vOf6py+P6gH2UOZfq3GLk3TDcoFJDOL7/ve5lDAMPH
3+D9gMJW4L5tqPr8s8wBFdSEwAYB48vlVkjflGmItpc+B2Tu/nhJv3xuKKz48fXPoRzYSn6V8gmy
SQR3uY6xk6BhAk/s12NpiIGyPO3sORZbabubjSv4wJHNS2bmx7PN+8RLcdVbihyBCYq5AkJdP2AF
zq70ttCnQeCErkY8/RsVsuwuUjo7O9jpkmoZAgmjNCBUFcUq2IOhM6+JFuJWFVD5Ggg5Zl8uRX8b
uQIgPFWg3BElgMiKbAT2oTS+XWBbhvJD5j2xhQBvTMZ7xB/MYzlmEcOu3vIX5df1lASqMFjBsvGV
zCt9MaQLoFsUU4mKiEI8qmh5yZCAu9JF6A5gwNr7DIHKRzh81KNrY7qPSzz9jS5uF6zxcuKy3Gpo
I6BMs9Dtki7JddXzefgAp5P7lOdiPvZ6om2F5cLdzzPQBzI53W+z4MZDMGeyQd4r2pcdFvM8nbvH
1GVsZwl8x1VARndW7Rqd0aaAVFe/tBUCzUD8ECKjmsRy+wAAw2sSunfunNLVBdgdSWD789yPjF/E
PP0R17K1g5jo6fPAmbgFtdHtAbG3E66eYQRqJG6bwcJuzmDHLyoEHPr7qNTsGAzt3coZ2+fM8Wbr
UlZrtDMeyTqtZ9eN5oxMe3/bhSIrqkWs/skvs9lzV/J6yXh0h04AffTRPN5AhVrPiR79EaJu/Ikh
inzCFWoBPRgNrhY84LsxkuAkVBcVV0ImBlrBTPYzgirNSIfxIVhI/IRQz/KGnuLhdx9p8iGyBlo9
d+Od0GkAA2q+b1OyvOK9kr7GOl3eg+4Qr7Hq7T4sJCyCSwRL+MjBGEP83wWxcl+QONZ34SKnM1JG
ri5jWPIqhgOnBRNUlp/jmGFczioESA62eBxqN3R8l2Rj9zBqS0Ck4Kq+A9WwVYJMdl/obqvQt/fJ
Rra4Ho3tD0mcytsEUA5kHQHyijZTd7oFWRcimrezQcnOUCvQ+tHK4khsNnxlY8vuiSxHHFPtdsdT
JmXFUhp8Lqa4EBVtNdwT85oNgPx5aq7HPsvRRtN1kCLhxcaizhoWDOlrHwryGyg9dwZnSHYd8lY3
fS5TV0FesQ8K18W3ecD6XwWDdNcy7dsPZcLTu2JOKlXI9mBtPt73RC+PEUjmHdSSBVyt3bjAMTnm
VTrByQXl1qVNphdYXvQ6BmvVQwO8ihmjV1EZqqsUuBoe8RmtIQA/UAyrTFHxgjEi7/04bMcRMgBs
ryLd9YEkN8hajOvBWCnrHIbsnYLceAe7aHunuiRqsjmLPw79UPIK57b7TVNYWy8g0D9lGY9bLD9D
sNuwEh/TjIqT2YBoEJ3MVwpGaU7tHus6uWMUYdMaeRoubgNetC95iMw86OmJyjqZZ4pJ0sut2cT0
ZQjh0KtMJtxNvIG8wEeT9rxhSOm8tJBUsHmGaUnrIWgd+JCQTfXGxjnaOzdvopKFdA/RQMLflKaj
qS/koESJSQZt0d3ANFG4Hh9cK4yL9go6HNzJ7eqzot05YjR5olD6fPbc5kIuj0vcGXuc4MXpx9Mm
Ix1s9VIw4WQDQoWvT4q5tvictBwp7LrLB7Kmz8Kydc53hUwDvg+MWdgXn0sZ8gNMfkp9N579Rzjg
/+US/wty+GeA4v9DHADtAh7CPy2Bf4EBSKRM6tOXPyuLL11J3x/zAwVAZ/ob7J24rzFunofypEvf
/Z8oAHeZRO4c/jNgSmRZgCd/dDrhBi6wHAMbZPCPwJV6aSD4AQNidEShW6gEQoAFPQ9J+Z/Agm/B
/Z/8ZpdbLBWXSjGEy9EiBU/cr6iAiE4SpNuCayzJMyv3qJMqvHlVtkxGdWJE5JihvCyKjh1yjfKY
9ByXg4BLSaDpJl8wMXwi29OFruHxzRiAoIX8g+tSSxgYl0H1+mA4Wxw98KJP+/6ctqvFBN7wv9Qc
ka3A33oGS7fOW1u1BudMdw6twMINPbrIg6orgrWGeAXl6gTXXAz/QLwOvccmTi15i0Z16d/IFkho
T2gTQLPKrkjaNX8oOme68q7vl90KxokOlSjgKatTM8LWMRiF+oIq9wG9RD+nuZDf4fv/njX/Y+Xj
T0A4xl1V/9Vp8+ttbL7VoH1/yB9nTQiAjJ3zcoOIX4vQgjCCyfaP0wTnFslhEM8i9OSE+aU64Y/T
JMW3UgivwL24MfUFSP8H6Bnn3j+gZ0jJlz8TlTGqtS7dH7+eJ92C5RSsVXyTU52/+DVJr3wcBqpK
N1AcvhPz3MA0d8IJPYfVFM52R7ZW77DwDgcT6fmcUmKi17Tb+C30NNVdz/ApJXUkZ1xsjUr8CzhL
+7pwoZql9bgKQxEGirEwPlRyYUvj0M5lD2C1wkcT6+lttNTebaqkDnvyuBqQmirfcFaodd+LBKZd
xQRcONyaKpd+OWQlniLaSAADa0iPCQMpELt7MBZ5tu/AMbXHMgk301zogXdmBg0+zHP+Zc6D+Q4O
GiuqdRXujlJYUCHnUrx2Ad4XIh9cA/nV5FWyIW9sENvDFQ7fjXUqo5MpWn+PvOzsr1o4yWBnF94F
pwJPcIKPYgsEihyEiB+iQk4PZcLax41xezcPKE9h+YB4WicKhID0ZA9sRZsarCbjXLNkgqIGSdHd
YyfgY4NEhlskWrSi50XKJd9ks1IyLfORhmlvDnAZt3F+KAASWuR7e7KRxoFHHqGNjoW7jfNNjGG9
AAdcIVUyGUj57dxlNQMvMI4cZVXoxQBEkUOi40fLRyBdDH5MurSn1t3y2WIUwkvbK4Rrp1aJPcAC
OFbIKXHW1mnQMXpHQx/sLZ1CvdbwqMUR3kwD1eCsgfq7Bugpg1WM6DWk1xGieLSZE20vB06+HTfH
4LYLvnUFcZGhTOa0LMZIcht6wZYYDgut7QqYwtdo1eFrS7so2t4ASeDI+LKs8yJElYIBH+jDt7P4
fwfevxl4QIsYGP8cJvzX8On9099vK3oZeN8f8mPeFbj5MQI4IZpy4PAHtYbx8gMlFAXuo4d5BOt/
hCEE+/+f4w8d0xh/aY67uCGxk4Ew+Pv4I3+L0AMI1IFUAu5xXYb/yfj7R2s+fsslroLRG12M6f9I
fLFQRjjak+BYBkGCVZz57WjKRH/46T35HziKX/m1bzwJsEgMsRhcV4Gp/euM3UKtPDx2wRH5lvAD
ihagLBhS3IkV1Tb/hlm7zOufcM+Fk0FtWIyuFhAi8FNf5v1PaSd8Fgj12pgefTiVdyRT9gY4DZ7M
jbh7mYn+3yUp4vCvLy+/1DKmBHAP90a63Nrt5z/puE6xBSt67L0Cl0DnaTnDJ9rChQfnWwoNYC1f
cD2Moz0xUHeg3KI175DB2jEe5rQ1dWptslbGjeDJWa+O5eSCHt5dRd5H5DTgKNPlARJUeVg31R9E
5qMaId/xBO1BPAwcrWZDoJbncMnGE7rE5B6tf/0t9Ut/m7RoOQKNMXYHP0MZ6FuN3pBFi4cIsdGv
8F1vLx1P1Esu2xtifL9b82GsDTx9xy2K+Q3uPpwVdcdi8xBpI37f4m262+KVPUekZ+CN6LAHNTJC
sxG2NtO4HslEUYG2zdGhsASBGTT37MIOJpNhifV1Hi7TLZRFJGnB0n8iQxsch+ziGlLBepw96Okq
cSXNcPWLps/gB8Q524SDA3XrTAVuCGNXFcme6Ei99TwoV964TuUa2qRfES5+K9Mo9frcjRLkyJhD
Ql0pjvOadCgehM4mxnejcvnGUMrwGyt59FiCiO7qlejyCyvQMlIhjZxjGY38xBFI6B3WvQICDvJf
3TvvhiKtYYAd7giYGdj6QL6fczSZXHsYCV4Kv6FjifYKPqSLH5gBMVQJnDB3yAU/dq4nNXXMP3YI
3e50SNQbGnXsfnJk2Rc2C9LKoY7lixKiO3Rj99krMFEtEo3XbVnAJh9uaSd2Gm9OB+rlZh7E9hua
EYOHGH1VZ7IhPVtpF3KYqCwJGt4zSqpgQkwUOP+KomcHOZhR72Lf8zNhrfnS6mx556Fnw25rt2zc
BUtfnvAWaJSAZJ/nZahXOG9ux4HAJZEPX0jsVghiyTUNFldx3j6XGjLPTOVwCGSBNQDWLehb64is
fkJqtJJkACvLNQtUAnMHkFCdkYJ9QmCN4ofzjzE1cQPniIcBNpsf6TpE56zT96lb17DCtpPg0MbZ
4yBfAQgkSDyE9qsTebBPVbDcoINpe1/QKFvjk03fJezSd9D7kFLbluVxTpegRvzgEYnkfmfS7TUw
Kr6NNrAlkd/0bZBv224ts/VpHEts/mFp914kD+MqfstjOkXHHpYxC04UNj7/ecx6ZBOoNVA/MoMs
yVD5QoLP3KD3N7wVHAn3yHhe+2HOtnOxDt5dDSVBTWndAQiQigbgdV64Xi9sooNuvLZ4I6a5Md5q
9iFB10C7DBVy1IVdP+R+6XZlqPMWPnFYJGpsN31apYAUFRjYcTysFhGdVxckaHVBxDGCoapYNWn6
IfDFXjPdgy1qxYKIP1+3FiAnvfS/yN62t9kMn2k1ATCt9y0MWUVcyWzW3XVJAwsPN9L96VskYdNF
DG6kQbdblSujF4YMebqHISnNv+QOXiRwTCgoOXGPzkr1xAUiRdAHS83fglTyp9KK/qDIiDE8iTw9
WrIMLzn1wSVUHVFfrSaLT8hGTaRaNwvsC2BVHtIlhtkqovM5dC49RiIgOTR8DzEYpHf4IeqmllV6
vvx3TjP65L1ZP2fRCKPSGI5yD2tmfDUNCLZUJoGrh5shuZKajCdoduVuEWYba4G9Eyd7sU7Xc5LA
RJrbPNyHmZ4arLuwE8lyqUdNClchcAGSkNLyIwy9op6XYHzaNJqZqnQMDDRyu4oHFyfyawKAecYT
6ds9R34dtrNSbA0qKoZuB9p7uoIZv7wb0j77NIAo6lD0YtGPpnPxEKw8h5Ef9RdjjcI9fC8NFvE7
TNLDS0yAjcEXZ+hpAvH11IoOsYfLzYJDDA+eGZy3Q/O/KPBbk/i/Q4EIBvyEeP5CFv0XqsdG/Un/
LDSF3x7zBwzEXa3RRIjyCpRtRMhe/h0GlrinZYgeVmy64H1wW2xgtB9bMBihFA9BOWYJfJZ8k5P+
2IIhJwFRpiUKYAATL63d/8EWjKLiX1ETuvrwD/naPMRdtf7amYjasCiRkUmu0qFAviNF0laNiz1s
6Ok7De2cHjGY0JE7rav/guBUfk55Ag9iEYbr4zQZZMe1DD4NoDBv0MdT3m7oK/iQMXheq0xmqO3W
SX7bDVY/emb7D1ADkFAC734l2iz8OEmKThKWsxOw8g7tjfM7JiA7uqBQPWDp6mCjMnL7jHqloO5p
i1QXdTx6QhSXn2B1GK9pHmMfj6GxwIVyM6VRX5cD/W/2zmQ5bmTLtl+ENDh6nwKIlmSwESmSmsBI
SkLfA47m62uBqizL1KvK++78TmQmk4KMCADufs7Ze22m41mZnIXqkeKnJaSVUnPM0NBi9wxSBUtP
VMy3dUMt3xSevF76WGV0lmfjftZGiWss12/EkmIVgBqhfFWb7d5wRXEQtRG/CJnKi9DyOzGjPosM
8Ygsqg6Fg2analGdclhpzJ/msiD3KRcONEJVRtCV3YDzUlis7Rh8gViiDOoKyli70JvveJPavdkB
5WrTrjhUY50/tVbmwOAsrOzQlHN2xLRH7WxNaJrdhbpWGONz7aUR4pFkuh/qdP2Qy7S8INgz72Ps
Ykfk993FMbP53nb4csB4pHvU1OMVIsX2vTTHOUQ36u4bVSiGazkfI55n38qr4qiqiUFcbo3fNWn6
aWcvgSmbKwjbJwuS026EKQekqK7C3o5uypxxo+ZpJ3Q+OTVvzeFEde2hbZX9M0ZuhSRuSLEiWNMB
EhOzB5jLdyCHVyZtWpafE2b92s5cs/GqsZbsa7yk8tVtHRCZoJZQPLNJN7QVH2VkpTer7ug37HPI
N9nR02dAf/11NurFF6u2mgMKFEP6E+C3oz0XbubnhWner4ub3sQxTY3FdVGwc2RxH5giCERyQ+uF
aW+qzeun38mOe6WOBycKstUqPka84ZcIiv0Rc5t55QwceMrGQdvpuelLC7TrUsWNfY9OZj3OyYKW
U1PmlTHZGwikjm9B/vSP2WrKAM9pcSq18dRU0aZDr2zvYrSN8VpJ4dy0sZWfoI81xywr0OqV6LL3
k5XYt0UzXRnJZHE7tt1R0wdUUDHBLiMiEhwbudgZTeS+teb0w27n8hQvDW6VpbRPdRtZe5e+Rbi4
lfHVtPKPZTKbONBiy3h1veqxVub6te+bBYVfpd/XieNUSG0A1oAjRJkuUapcEiVsEUxwYd6wJWV3
bsxQ1bdosX0g3kgOleJF8ZoWT17KME2ZWrfTVV5eZTEXcTLN9OSMOAo8qEdfXLMf0LRStvhDLh6J
3zjFxuSca4RFFXCEgFNNyYytyPJ7BkHFgx0VR2eZhrMTrdUJTQ/6k4aGzshi+TrUMj25AG72KJzb
kNY2avlqzh7Y7K0fK4rhwMyzJFiTrbnV2PkLruD5ya0a7b4xyjrggrrQc5Ic+xf9nzsGV/upcNqr
lgIgC6Tc20NWHqIe/xBqoQI/zL2iX/2iEQ4A388U95kOaqqCJNoHxaSrS6Wr7oOBHO/E0kPMBu4B
kTVDxUKM2g40o/cykGTQ4N1dixR5z1JDn1ni27Wv84M2D9ifl8V2g07NzqadAQ8Tg3Yfq7VHsFeP
oxdKqZ7idaGKL3KJCK+LsUxoPdOqYizXqxoR4M1SRcC6hPaSGXnn+XGMhozpHCcpp+WE3lUOc7H0
mWOufip01HG1nrW+keX1ewH56CqqE3lvozE99b09lz4+sOE+HbQcw3IV2Cge3xz8sIdMt707vXfK
IWjwD1yUV+uBx/S18EFWOTscdfKrZNe4rBhpnynl0utyVd8kXM8jO+IaMIdUlz62Um6lKbvuMwcI
06LJ63K0urshi9qbTJ9aZH5pgZWjbHa03GKGHGjEVyNpdnbfms/5VBpHZ+BTdpFX0wjNjB+rG483
E5z4N8tst80FD99LQlvvCXakKnyO9XJvZjI+oFtHh7zEjChElNwJwfkL+b/tq7idvzDt6/0qsddw
WYZm18+Gd+Vt2qZwLurk1nSziRtNTJjeLRsHpT6uhyU2x0NFV/OUy7V5KkZMy6LJdqAt17ucpvGu
UcQXQJLVV7S0WmVh+Jn3Tluri1CxcZYizr8hhsvDiZrcV4LtNuURv4Ig3BzpMYHmzNtOvuaOk4Zl
NekvRURjgpUpOUWDES6GY9+tY6Z9NMAvzg1U6j02G6braVWcbEuDIgVW6L5YJu8pnrxoL/RW/5Ko
lKmqcnHFLNix9mbidpduad8rxK8f+jqy/I/dsCLKnK34ANlYhCusC5+R55Vd6QbS5wqHCHCgeoLb
6Quc1ikrWqrf0zLq2PuzLH4cbQ4ifjbiMAsqUw73bdwWxzrhkfbnxs1ziqsOtbYbee1PmIL5SRWJ
Qa9g0q5T3F645co7par8ONjjK5J9+gj1ppz1qMzf88F5xfj2pkfjT7dYX6GyP1QCESaMuobf15an
DjHuDojqo9HGzblJXPdRNbnxNc+m6oMe0PzcRbxQVY7GrZ4uQ5efm5hPMZ6btm/VcCgc5sjODUct
VJoI12F67lKjHiy0+GlyPTMtRL46j95dO7SL89I70c8RgIoHuXbiwlFXGHRv6JYFUa0fwOw164FZ
Xn2TNq1WvzYsoJy9pAKYFuX7NoeAfPa0vEOClxm448z8SsRLdR671H1Ff9N+090InUI0J8WVm9ii
e0SQnUSHYs0L6grsWsjxwXrb2XfGar32ZLfRbNOugaRLAwtj4ql1UzOsUBkdOllXe+X0z5Shk9/N
cRGCc0amHFvPaNWmo5M2oDvLYbzwP+e9BNwUYME7p511PUqDxo2u1bafYwf9iilDO3IWearWpNgl
TGfO7CCw+rQ0xtFdiCCuxHJRVMuXjqt5XgdaRkk6vW2EtnMnHc3vLW08iGpe0LZvxy0Y8SM0TbO7
StNTHu0B/YAqraPh6G3+zrz10kNPYzVYIuu+XJM+zFotPq0W3FmM2RGaGyM9DzreZVGQgoPB/ZoG
CBZDQEXfRtMpAmTlyyFtVYr0Gj0BLulo16VFvZsiq0GxkeRsZFGD+onLfBz1xqDPZZQHsk/0n9aI
UjRo8gZnn48SVXxn+ul4z70+Vm7/MVpum9tPUYvZZQjStkhhLv6niPv/KeJsW/6j8C94I54Hg1L6
9tcy7ter/jK9FOamt9sCVrZi7X+6+cKw/rB0YEv0+D8nmxSMfxlmCugtW4QXiTyfjf4/yzjCn0x+
oOvpHnwmBBz/Thn3G/3G3qhFwgB/B1yLwQGj0783otnokAuN43ypJpOQlQkNvF+bQFiD3J3UPX3F
5ZzNrI87Xc8HjkqWesqtnmW5l1X7/JcS+H9p+ou/a1w/341FVBHjVfqJ24zj7++GLkuTSwQwHGkr
cYlzSkJ/dGusfLPilOaryRpfXdXQ6e5Kb2gDMGuIwEG2uhY9c7f6LodBv+VnJFhaikI8rbbmicPi
2NEP5mxi3v/zOzZ+G4d8Up/Q96HZoF3FoOI36pOVYkoEaThczBm2TuhAdn5i6ueZe45nrFpqmUUW
pmw/OF8cTBFLrpuHEgW+wAxaD99ZP3sRII2yQ0zoNT6oMqFf6nZ2Diy1zpK7fMRTjrWpD1GRyq99
0l5BgbbnXdprzk3aJao8/POn+n8vA8oJ3eVCONwbANz/fhlQQWBdaor+QkCA/FrHHpJCK+eM5DfV
ON9RWssvTSSKl3/+tb8NRVgYXc4bDEYM7kX+2N7WX+YwyKViq+nj6lJ5q7jAuB0voHugBkfJ13/+
Tdv06C8Tn8/fRIMEOTUSc/Quv91nTQUjscVVfwHUYr0BOadmjgZvMfy8SXZ6C341MPXFqwMQHFP5
r26a34FvfErGZzZDOUZ1rA6//XoQWylCbqYt28pNpMRov+Voi4oD4OV+h/Wn9heUpMlhKtrPKrp2
f+AdhJktF+t6dnD/BQxT8PVnsHWezK4xaIN7y/Kj0VQT6hrAgcAGvtEdUSKt47+Yl/0+veLrA6fG
sgEIjBYUvaa/XyjdGe3KRrR4I8aofEuxzCBj1fKBwyd9iyo+T0mav4PZhbKytuBIkfOnAWdl9ydj
+LUOliR2MV9k6kfame53ZXNuOv/zJYZS9/tFpv/FTbRli4Nvt93fxnpORyHZAZ65ySzIhdILB5ms
h43QLvcDTXgQmq1+r8rFHsn5SiiVRHVgPNQcChpbkNbb8qEhj2723WKKn6esrE8LPRS/sdvmCUKG
F0YwNhlf0bMibMHEFBVlfXWZGq3HQkUNETMSyNCX0tEOEFmWaBaH4sHI4jvOW+ZMneW2F8RWjwPt
aTN0FMN/kS4Ga4M1rquvT152XSS294pgxDonjieuV4wPkqlTgn+Fez6lbdJhi5oWbw3FZGvhms0f
Td8OX0YAn1sTaXDpDbcjfRfDeGwTkvsOkYvK16daid4lh2nMy1WrfRtLCDpN02MOAqVyEq0svqeq
cXjuzTL/kqIucX2Fa+TcRd0YcFJs8PEY8rZFCLLDrdLuhZiF2hV0DUF1TODLA2UkaCB6s8MPLW/p
CsR6CIh1OLLVGFMAhtnB1eMWL3OpJygcZPMFJap9GGWmGSA+y/XNc+puR7cmW/cKMSd6h1l/Q2I+
/QR+1tgBqDKd7llsqHg/D+gzzWmadkusRm/f1VESMkMsjxX/FWyl1TF9UbBz/Ix+oYYjcmIAUNvz
6ltDEQUmffkSq2a+iy0Ah/cTyn56Ox2crIw7adibwyR7ChYX6e0v4cT4S0YBh2ETVSS/JBb9pM0u
tkHZsZTXH8Z/6zHGX/KMIR+giWFLbdcD4LQhgkCV0o3PjKL+oruaecoWE3XbyDWIQDHocuZyQTVB
OB2xHzIGndod2VOxHnTFIKLb5JdQJF/cKQmXuZDDNbLdTU4y/RKXjOyFe+dTc0LduAlQULlxuhYm
0Vn76lOlgt1mk6zMcAkYVUg61v4SQZUFMxfRCU0kWWS0NtyCUWLEqWBPzVKugbfarJiVQbsvKJNO
KwAVLXF/hw8WWmsdp95PDU1Lqod6bQxgt7zRu9iwP6JzZbqDiwq9mvt2XY69zuoGpiJOXIC7vVrb
vez6Kt0vhVMuyGD6sglsA+tf4HKoLg4duH0t4LIaz1pTriLECJ6XCMhLXbsFjKDBQRqq6jkrS1me
zE4OxS4H5fqwjgyI9hkmWnGVTEnP5NZNjGQ4RIh0qy9sxuYZT5OR78eGd7CrhyJed9gIVtop2dJM
N6UHOWun8ah0MNnEeO7I6yzCODLjMXRhMzZ+6vacTyrSGNcfDK4l/SveQBmaC1EbJ6Gn1hETUe4E
YMtaM0zrNArXMcpRbU9dI0kmmDIrMMHJIkOHkqldMTqHNNZEsIPcRLrNThA6VJ+SVEzxLpdWsqmk
MIpvfWZG8m0MZnOeUuzekAq0bx1OvQUGNs+RcRErs9/U95SlmY9LMRnjxWkk3egK7fsNyki2pBjY
IS+Q2OfNPTERonqFgVAl5xZ0/rzvJ3tNr0iqGR6tzLDf7DnCCu0Jbl6Q2RDudr2zprx5mG6QAE0i
egJMYbuUmITXYpo4WWRxpr5g2Jremy4xYSJMcbTzyH2EzuJF/By7qAnKqDolLlAnTOu+H2zxKAbY
Av5EWe3Ry15cemNGmaXHDngHnXsXt/Jtqrnya6W3282ZZW1/cIue8fCM48ALEAVwbZKp4o3VKNTE
FTuY/Eqzkru7ZJXsQk/IuT5RskXGXdbB03owvEpap9nKpvFmmIft8Em/9s7ONWfe1TSPplNdrysD
b6McVpBQ7vbht7c+sT7xvrCUXiy74lOMLS1HP8nrfA1krnh0moLGwH1FigS4lJFTQcy/saYaQ5Xc
orBfcDmaTaJzuRmljjelluAYppXQ4jnQ8frsFtVC0OPvTCL5RCwg4BG2c/JQlV8BJsgz7NbU8wli
yLkvlth5mypMBVho0BaYw6z3VzHH3OyqbiCKfvHYLQ59pYtLK+P21YI72G6w/9Q4114sxysi93Cr
Lp3bgjUBGXtoDL7WDdqzfORFbt/NY4+huyXEMX+enDLuj4BSyp+A5rc1hHI1CakDPLqKxpL0e+Q2
8lnTo3JfTqjtAOSwzC3dlDyk8A6voFFkdmgbnQEBu7AttqPEkF+7TFPxrjAqHpNVi0x5sip0lz9K
FuTl7AluqR2MK+6RzAatsAe2oHZsMlN7JbrRcIJIFoNipzWVztG7zb51EoCgtnBMP69y6MR3gHZL
T7yscBW8LIMfNZdiw6BNcEpPDZeFph9WTQJdlBpu5sUFI6CQl3huf7RK7IzHddrwhpBo+pXRUV7X
N5UzW9eYYCz4Tm1VqquYRJIk8Oy+TB45ifTf9c2nQBst7ZWfJ/2EQXxSXssusLRfmLKJ9EXU9M2U
D4YrX56aAYoSP4weO11iHLJnLWqmdxTYmiIFoneYD8B5vadrE62HDnpOukvXkZs0NYbMvJvp8NiX
0mk2RE+jdOfGEgnswYXTDQpWiEI0472KGR0W45K1o++LnZjNuQtVwZT5sHqIuP3cmmM3XCLwAwF9
Dad9xjQtHrOk415jp5NfudfL/q6SFeGfo9FIOPhlAtpoHl/jpbNxcTnF1riH4TOFE1RTC8haQRxT
G/USFknMHb1rUpOrSeGwzNepOeQIaromMe/gURXOidQhyeeaZy2+yTutmcKyB+xBb78ch5uCUR9l
JMkC+z7x8gTgpa6fltbiuV9Q2KXE7CXuzeep9D+iyH85Dt86C/8giiQJs67e/tpGEfTF+fvbZxo2
1gasE7pNwo/LeetTo/endQJ9OGm62Co3gDZzcgbVf07DXUSRvOpXo+Tv1gmSsoHFQtOg/CKo7d8a
hiP9/q3WkB71hdim6kzF0aozrP9r6Vq2bt/PuTORZtMAhOVEOw1lUaEEdmqdtVR5BHNmrTus4yEn
rqXUn8GaYn/O2RD6R6O0hrXzN9+vsSu6rGumDCUJliXvS+owJHFI6MuqVLBHTDOcJ4sgwBK2ilyO
mTZNGrQOYPClOgFbKXvFhAcMAuLnqliyCmVJirpL4pVDeZ7N51orlX5iMLrcLFYUPWZm28BxdV60
TVM91crdUrZIwsKedp2VuLvLbEYkYtu58Zg4KT3gNEHFw6lg20IJ0ZNM6Foe1KJb0TA6tLQfVlg5
b3QykceQMq5uiM1lTeKAhUCnw+O3MheMdWbVsyoOsyL3MqRkZcpXxq17kXJQWBNpFB9AbFIQO5to
neY5+nVtiyNMNlF7EyFvzz6V7iCF+MHQN1DAl5sY3rCj6nXYBPLTp1a+3mTzCWpojCWfavp+E9Yz
COrCzG4R22+y+2itXSdgENbMp7mG9g/bxeaDwuVBsE9ycUsuFqP83nA6SHG52jlxg8i/F931RLjX
xnkF28shlmYJlln75ES9+1VmLFDGZ92QftYQyWc9obbSQjO3KqOl3jA+Kw9zK0Iwj1GPqGxwiZbY
qhT7s2IhWJnqhVKQrDZqmCMZC0kI+ow6x9hKnmkrfkBWUwctnzURqCrqI7GVSm6U6m8r9Pw9ltt0
3W9awx1H++Wt3HqQHLNLiq56br6ICkcCqWPFC8M8x490xUyq0eKBgQMbSWh07i2ifQq6rbSjjUK0
E059Kj5sq1R/cVy0+0XFMztQJ2/nrUzEiLCdSygdk88qst4KSgL4bAB1yYg2kIP4Ccy/cRq2ItSx
3ejbNuZhtp4J+R6VinqV6lvlh3hojccI6cNp6kp3Dx2MKldWUf8FoMgHfjgtVFsxTGgydTFPQHqq
XQrYYPmsnOOtiC6dwjrnW2G9aWwPqk+cyLd7/EKhvRXh/Wc93lOZg87tLq2nr+/FUEYhB+rl65g2
5TH6rOo1TafCb7ZiX21l/1LP1aW1Sf/yh8++gKHSCF0/zQKRRPWTE7eDP2myOsF2jJ8HdJg4PYeo
eMi3pkO/Qh0FlHcYaqbYnRtZqNmsXL+3k5aC+7N3UVeWQUCwHWEI+EQyjfbQ3LKxSqplvfjBjrqc
kP/WwbwR6NW8SL+Kho+MaoPCY8JmAJDvuAWMQWwz3uZpeSbixg7wQcg5lMpwuzxsTfqZm+WiTZrR
uZs4L3B+9Um4GZfuP/OFXwaof7UrouOjN/h/b4tX/JjxI1/+ti/+etGfMjHxh3TxAG6RJIhw2DH/
9ArIP9gQLYsm7ic8wGZL+nNblH9sXRlcB7j/6fBiG/wfq5TzB81paaJEI1JAF7zq3xCJid+647Tw
dYF4Da4Bpa0wfu+Og2RLOm+N4rMS0ZAEpinc+0nE657tizYAeN2zwlwELOvUIJ+cfBAo8kHVajh2
bqkOZivagz6kuh785Wv8XyYN9u87Nm+ND2frHhWLYeHM/M1gMPcMOnMgDieX7mN9K2Wu33rwwngP
WmTnvhjrL6mwNDLpyagcYlMi+FF9AFxyjL6jnRX3PebeFmzV4pbu88oCeSHaaBoA6PXitQRdyB5R
wKvdr+izvbCwM0PfTO1er4WWM2jecYu/Ci09r4YkJEXTyueQzLO8e0pYPo8o+kHqBNIu2gcv6osl
BEZglr5GcNXZ60a4pcaS7ejGP7YeeebjDiy4ebcKZ3wCWwv0pWtJCJOFUeA5grX7jqBHfwCrXrMs
WGCd2cZr9D8U27PAg2QkxXkw6yLfp2qhAMhGytSq7UPaTBMFePR1jmKNlsvands4E4cR9dwHG3tH
FJ09h07WM0muz0Ts9Y8uqoU76ucFr+g4XMEQVsCalMYwhN47ON7MubSWuVxXMeyCNMsbPxlF/QB5
8VU3M2hWcBbqkJFz8mJEUQPrarSnGy2utXv8onIGD7hQkqRqvo7dFXVFXNx28MJ8OjTY1+HLsNd5
uWa9d32Z+UD5en9GyriCs9NT54EI3uZBEcEXlBGQCRsAX6ICsxNk+lVFbz5lcQd/SGjp7bq2oNQi
Y083bnpcdH1Gx2FWp9lp7AOx69W+cYckD0TnjEFv6g7Biq44zmbU7FwwSiQY6kCa9aY+WUykA9HG
zj3fenvlOfkGhC/0c0xCJGoNxzuTQ1DEYVTpxUsziP6xduvsZzsJ1w7yUWu+ULOtF7My5mvKVaCB
0Kb2VjSQ2gDazu9QTgTFAk/NoGRm+06UtV9bArl9ZsjJW85tD4uqmwM8/R3yiHh60F01Xej1qyt7
6sddYaXyYLVM2AdtrXxjSonaIbfqIRnKbj/qq0G0HnGKHPdKl34giIolWFvLebH5IYE2F5oPsW3c
2XISb0aMdqrMmE4gkYhu2jKxYDLN3dFqLDUFQ5Y5rz16euTcwAFOpPRlXQiubUFxNbjVclC1gUje
tfve8422dMHhyraomdzLJdwS+1bfQf33iCQSLbelFcNJzp24ko1N2O/M93hS7gpLoxSQfWPIj1fI
zvn2mKxTwKtsh3Qo2QO0hXpLy8n6KJFJOsjHpu4RoUd1Ldkr+frWNr+xbaCViJGiwPAwr/gy2YAK
cWFF6gDhwSxCY5DTvVvpqX1wc2in+dA9yWRa3121zmQP99ZJOigaOX5L2u0CIicr4fSKRcDr/MZz
Ft0v47USmDC6fIMFVNPi133nfqug4Y+h3cJ9wFcqPHUxy4Z2lFiRd5VgjvCgAM0qr5faHYDRL4DM
65jDJCJLxhlBFnnFrU16FSDMNDZu+8Ka7h26UxQMVaJmQGB9cWvxYMCswubtUwvU2h58XUOEYbc6
F4flgOhwieZsjAp6SkPVPqSjOdS7uTDMm4hskWutHWqmlWar36ZeVj9CSNeKUIycP3QketcO96jc
geFLzmq1u5sJkuTdlrr7RHesevTsAR3HMpb4SaccCX3N4ssRKv/IYo7IhIOmWC3BfDg0mJdCe2lM
MhwDmMfywTAnL925OlEDHPM7p9tbeil/dKvZnoGBTa8xLLlALUI9iEG1R2Dk4ao5mHfjsU6O0Erp
AA1tYl0lUmEEmlTHOKImnziCOHkvqLKeawwJDy7ALXHsiZ24g68DxUNBXyXP3k36b/UClde3MBHA
fNz8MRF2jzecO1QKtpjVzeCVCj0e4xogjKaXwyDEqnGLbA9hnK16fl0RD+on67t8kFoy7VvX6b85
GikNQSz19dpibd4zIshOHdmQu3ay2x1rw3xidB+9qFwJ/uCmY53nIcfJAP4asS0U1TWhXa6XoCMp
e9xrEdsyxgNlJLmv96I9S7rF0QnG2Hg1eI7zedmOmgdwXO/gkI4mH1IJd8eR+SMzdZozntWgkpnN
rynAlVPWuO4dIWiC31p+EEAiuRHt3LyF1HeNCo8lxy6uY/itH3Nfn6Q7lr5jw8iMRQn1TK+aXdNY
2WWxa/dg1VrDCwAy31Y86BbcXG+62CP8YsMYjZD0BwMZGX+knq59y6a8ve8Mc75CQGcVQd8k1atl
S/WhzKK/yokbDbuyng/bueS90JjLcJfaJMGi7WXpyFzl7WjqJ7CllWJ25qEKMj3aqb6NgM2kklpd
azcu2mKFU9lJc790Gikg8zrqX51sGKpd67T5uzWgb90tchvyxVZsRGHWg/BD1TNs5/3EnXAHoPY9
NHmqYPEq/FxpT8AwRzguV/KGt1LdarqVPyw6ebVzZB+yDEzKzrTwdeMoScybPp2cwRccvG6jvLJQ
6yX1N6Ctw36AaxvWg871ivRsqXlYsuqbCR+Qn5mq7waZDxSpEY09l5bcjdf24rpnOeMp6oEbxiuU
G9IzdQP/HdUJN4hr5G+M0l97IiVxEwmUUVMmmzM8Tg1I6uRp2/B3jhK0W9GEGQwT98OU6MOFMmi5
x+2afpkLpTPl7IVJ+7AwtD2CyIdYMn/jUGTfJHZNNYsO30Cah3kylGgj+gB+I4QGu7TiHQxMFaKG
cj+mbG7fAe+hUu5WTZ5dq5+2Ayat4V2Z1XK3iHUAdAMp8ORlOKh9xKPO9VDqqwXqsxgNssVXlwZz
lqlreHoUohPrSBZ0ZCjapKtm3bORIYUAaWeV1mFk07/nqV0nX+ceiHayLpyzyrDcB1bK+PQIaJz8
yBkJTcTWanH+IsLW+zLPFPl16zKIsrLFufLoYcx+Is3m4NVOkd1AwMlnvJluecnwnX/tDNk+CHNy
v7WRlx1qJ+6Gjb+lfVgCTbVHuY0HtO9mZIhxqZt+Ila2jNZNxkMKp/LOgOyGwq9J5W08us1PWelW
GhR6rJ8g+BJpU9UKGZxJDm84j21iDlcO2ofa+XXI/k+z81+UdeDaqCb+76ouqKvqx8eQfozDXwu7
Xy/777rOFX+g7aJ6cg2qJFAxdDX/u7JzzT9cNJ8Uby7WZBzSlG9/0Y3ZlDb0gf70+PxZ2Vn6HxR2
jg1l7lej9N/SjbGF/b3jaaHTQaOjGxbTE1tHS/P3jicjWBxKdQqrqIpFaCSwnZO1koE9DC+Lk797
Oq6Ypl6HHZIhGeA64/Q9LznTmLwJ9MF79JSXnzms5TfzWFwrb4tD0BykX53pAzdnHJshdFhGiwUT
2To9z1IPEdlyw3ut3DdSw6/jjDJAyHTfQH8J6TDCief4shMtDOhY8DuRG6ggYysOdGTJYZb3L6qQ
6IbTmgFHbQSOnb07kKnCouS/5wIZLQ3Q7tSo7kV4SROstjKJ74AsRgTuV5CsD5kp3hXrPq9tXooa
jWA84E8lrC1AUXUvErqtRsXncZqZ/JGufXFERrj95g6eND5exXASK0cFy1NzT13nnQiAHJh389Uo
5u/xUJo+1IufRq7NvuPwVdZe14d6yw+lpDSRY8VPfAS+Bh20Wtr3IWNrqjqd96AaC4sAqQP+mBj1
MaPS29eckze4Fv+aW/eTNw677ZWZFXl+KqGZr8bmv1j4CpqCOCqOYOt9XBf3cinQc/T8Ss7Z9pVt
tbz9yTR2Y8sbMhsnD4GbPBGSiVXB3VwFdfVzqVpmfmbHST1aUJ7nCz01WcQfUaEJvgf5KHUsKJRZ
TdDrAJM3IuqeoaxHiLbC7ZTJ/pHUiRwbOyYakNzrvln19Th5fHsmUyxGQu7JE9rj502Stgv2FItK
tXG5D5g+s1R7wFF1SUiVUIzX+QPU/b1KeVNxllsnDCYgjjIQ1XVczmdXDgYtvO0uGvi/DA4uaS/o
g9W9sXNVkgVO5KDBYPLn02NvgtK2L9zPPyHjIVpn1uAXU/oOOoFrv34y92CxKaFV4TR4gLdVzWtK
viUO015ouM16Q66WDLq+e/m83mUMbVnhpghIyl33ccItA1qUS9+iRx+Bx5x1Ef/kIeeuRgLMMYK7
03O5VertWaCzuDwVCX91PIjvgjfCk4cGnzPGZeTrojX9uCB72E0tz4kLMu08YRS9SXCyBNLtX1xS
TwLH5Qp7IzeTx9P4+WVUDQ/FpPFfm7x8J8bZ2EVMeM+FQSa3FXHTFnkfnRc8SA+QmME/Mr+g+7BQ
ToNeIQjaMHZdXgOI6Sy+Ul3xHuKkv6ITMh9iWlTXZhulTKmhQOZUCwEOI4KEsgqJNpUEUQMpIoYq
v/EMHlQQ08RCKcpTpOzFTuc5wVKf3qvEvnw+Xma2rkddjAa4Y8YKI418gksoufSSy20lMj/HiV4d
ZqTvO7IleAxztH6f11Yr+fhaVF07ZMezhHALVE0rkRTx3Xze5aubr/u66eQBtwmHvLKQexpdRThB
2gs+b4DtDucRv0+tleCnhWVMKp5va5Xr8fMyDyPxW0PHbYQlcdipTERvTWprRzvho67M9UmKEtox
AlzIOT19R+/PJRD5T2xTJpMTnh5d42kuzUEGRiWis96N1TUSm/liz/bBm7J3LYaLBRmvuo5yI9+h
q0+DcdW1Y2zznNbMAq4XNCR71+Emq0qzutYIHAjWiuULoDonVBYHNCKMUK2DTAqy7/6LvTPbjhu5
tu2vnB/AGWgCAeA1+0z2SYrdCwYpiuiBQN98/Z2gXNesFC0d+9kPriG7LIKJDAR27L3WXNrADzP6
bgkDRC4d8I1EvNj1ojTrat/LmuylHMz4EGU6RAfbIhY6YFMMDDa3nq9OcxJv67fmTWh57nYyON0z
sQb9KbpuCRFCLf2OX6FvOZHyiBQ7IF38wwFM/bE3md5grj8eWhRKHfWPdsfPDq/tiiVR2eKGhhiY
DF9zFzaCYV47PYupHBStcaKUkgIMEUKpHBGlGC5bJ3lnCsmtgVaIBoBbLDmqrJKMH9kafK8iZy4j
hqZeaa7NFjj7cpxU869NXCArshLSreuX7+VcSGYtjQSfOpJQuuFAGyLaGFX1nXOJvQaqSRhn6dxn
BbP+RAuvtb69dJhJzaVzcBijATO6ltapARpgJBMw6bGz54OGK3tKp2cCF2g2SCoCufZcoyaCfqri
VzMuhhV+IA+0hG7e2QFpMrXbq/gC+VV7iHqdr9DSEVqBljREu451RgJhETXXYSAkhT2eBRycFREY
8XJMSCNkXFDVa1xWyiCzt9QOym9fyHwo3oCkfBeRXrSLwBqSd7e0tIlJpwYQfMn23+9guRcbJBqD
p0h2Kq2lismgymJB1y/gVbRC6e5feH0xaZvUyvv6ElGx6zAKgQ+7a8ap0R7HQHTLEOZJeu5TJDeL
qkoNuSxH0POXdifNcR1gjdeOeUv5EDry7lMp9kVn+EQ1Otc1QuIzYsKvI+s+jZtOPTCeAhTLzolG
zCtT+B4lvFys3L1rq8JiWfHUiYiV/vvrzhPiT5Lkn9clIIp+tAvHTD+ppxD2ctZvVLsz+o/NjmfQ
ipK3vNcSjEzJ+++vdiK1/nk1NLxz79uDf31ytakPIOxPebtLRxbIXAl4Cf7ZAL/mz8/130PAHw4B
aA6Qdf/rQ8DqR/rSv1Q/Pp8Afv6dv04AEJ2AMFpA6xyOAR9l/l8nAJvDAfOeD9fIT1nDP0c7LF1O
Bx4OcARf87HhL+MI8CiBV18HAmW6M7vp3xrteLN8+vOC9UDq0WIUOpkis+ziZAklMTWRMXnlbpRj
+MhwPVdg7y2G8ANwieXgVFmzUeV4nRYm3TlO7lTgjsdBV1cbDP05Nac1GY9+1KKShacmlyiT+h9D
I2f4PQUX4j9yloPmOnc1spjb9HnGPcOBitQmD9DgjpZOYvHgAZnkJkY7n5rsNm544Q0YYC/T2Mb9
5dKv3jkIoiDrQ3c7SENPKAl4uWsOkRrNnLjE9Ko6I3szXsiMFFZtsONtzy9Ho7ySau9MdMQKrWqO
uReIAwSB59gptccozXj/lLlcCLjEKJbNAOUqpbJya3VFdoe7yob6pnODN8isfEhiVRZGaN7wrCcb
Rk4IdW2L0HSq/60eJO8KMzr9BY+EnVzn6EQiD9j8slGbcuLqYWfeSGvQkZU2Fw0hjovWpMgw3Dug
MhfkYuSLcMhvgWca5wMvAXy9ORRuEDT8IzsvxuxcuOrRzwh+mIxmALkSPFNg72e76GL2uCdj8gxE
l257UdwOsTY9JSnlkbLCcJW4qqX5T1FHu2PJErxjvrH2HSQChFzMvwI5zjY/2qMXuHUmR7+yEk1D
a5/AGqm99L7gMHePWIyaaK78mQZYpLxQnHH4QVaok8U0qWv8UhPMf+3QiLF8KYRR3QFR6UjIQMC4
tFSKAM0k8qm3d747oWW0m/KKvILqUSTunayjgnRTkFcGEuRz8kqd9cQEdeeV0iU60f2WMqorF8Lq
vxG3BK00K2qHEmWmW3l++13TyyqHTaxbNw0kpsssQjKPeRYmIka9clqnYX5rYSVaWxVCiZVZWMc6
bRi+uz7QLCtETciTA2y6i1Zhiuyuy4bS21alhfs0UAaBohEtOaDCELZBNxWXpjG0ZwHO6HbTV5r9
DdFjdCYyqT8LPviqhsm1zKKYpBibe1lsDBf9/cIaRv2sH0u72RfYp1HnxM34DlJx0rYuHhL/ffSc
/iI1K3IpgpxSNcWUicoohaKcxcbtx/b1343+Dxu9Z1hsfb/Z6KO6qaLvzf8U7/+DIaPNXv9uF/z5
9//a9CH6kkIP/2/WndD1+edA33H+F3EpJjYdBTuOlhkI89eu78IBFtB4PQuroHAk/+qfuz4iN8vk
X6KZAeL/7w30eX2cbPoYFoXFmAMJnrTmT/5Z5zbSNzbQO+u7ZJiFRu9w2K6G0d/HszGhz3dZpB9q
zK08SI9Gws5GUN2nm/dFfeadFkp0Brg0timIhrOK4WRwX0A5VK4b6LuiGsm/QyCH1B2CcK0YDjKO
iOdEc5ESLqkCOMWkIq5780nQVZhCjnJoQXXk8VHhbhog48pB2jyLf4TdLSikVwiJCTdV3wWwgqjg
3J0DiE+eY7oA8x9HIaCyjd/qqaDZCjJNW4820eBgRXnIEnnO4TYfF5PeUCYT/mtZKz1BuWPl96ML
H5TVsBvw4We0wOERngUt3e8onm5EwwdwU7oxrjYPGSnbAd+t6+Qcu/KNz6a1ToJ2YWp43KX3ZFja
ug6cF2gO9KVi4qUkUwxJrmjpEWAcrtsiXXW0iFGtHwcNjV/Zk2pTZ+uuUc+8qfQtTfBr1P1EIOWv
E0TBJk6WJQjRrZz4NfoGjphFIllGZNCWnE4wIXr/PSdqPpBtfZ6j/KdNRxqVrLnYtCEq+yqYwwr/
u638X7zHgCH133aR92lKJFRUfy4g//GX/tIGOYh56B9/CFxnkiY/7x8VpGfAibKlCyPlJ26cWvWf
PWRqRGDLCIDwR+oCG+Zfmwm7E2EkLnUnqp4Pqe2/oQ7C5nyym7C/4fake+wBsqJhfWL4jGQk4tSo
w8NQGuite4Vh1p5nJOpjXIJ1Vqzm5LlblZTAYhpi2v2l3rlITYKa+mcHytL3l+48iZk+hjLpx4Cm
mWc1aFcY20BLYoSTzNOc8mOwQ/OUIc9IMBAjW7NG9N9nbrlIwRoxSfwYD/nzpAh5CkOjep4fTR+j
pHyeKk2pY1W0jOKBYVNf+Ie69hlBCVcrXxF5Ot/deULVEOG1Jg6JsRWC+aZeji5wSeBIvTDPPROx
T+1l8qIXyBWyrqV8YBbmfIzF6LbSU6F+iG7VPDcb5glaFZjZMYtpvqydoUDsG7sD/p/c1gMSxmJ1
TG3Vbfnx5dogwnkX9NI7mKrCmBO62yEyK8DpRVTg1rKxGjFn5Gb29EQBI/olfVfHfCBxgSGqVaW3
hjnQYwjFc9CNRKIWo7fKJ8u6bs242ncg3gnkNK9DSQyYnUtnrY1gGgd6tNeWo6UIU/qjrfewDNKU
xAo1OOF3CWtkK5zCQtKYQ5vIMkJvwV6QRGY53PYwCi7qthaXfZhTfzft1J7r/bo0i+LSV1X2HnfS
w/snxk1tR+4yADJ5NKX33YY+vTJQQi4xtlF+Yo5eAFh58AR9ZiRkOZ4a+9D1RbZ08EPdxuzIR2vw
hjNLOf11VBNZpZLwNTat8MUuZL/CXnmW6qSO2jO3UJo+Q0QJ6Kcrhuw2rRJU1wnOaCinmPC4I7SN
kpsqjZtLbWCjx8FVf0uGiRdKbQ6XY1Qj8RhsmlY2v6k29MFK7/zgbgJmnzFbne06cV54/Ng4Ro+r
lHFm0aE6jHr7lvL/Z4RHIDZacIwyjFe9o0Pu042LVmcxVX7sw6SepksMXM0yVp22TfSh2E5amx91
BuRwydrmHF+eOBtJu+Z8gXmMZX9RDNb01FWEJK61pgnhjVLkKoHpdWFZnViVSUJKR+xjtkQIIC2v
PuihvOhwtDiLSSIkKAvQRm48aDuKedK1gXt3q0FHctvC91zKqbnXtHQT1tPRjUZ945OS3s3t7zJ/
HPs2vg6t6koD5WiMFVLzVBzJhknXuau+10gI9kxx70dy6BZ0mZ8zpyLJGYvKSCFsMoXo02U+f1Pj
GynkIAtQHlAD6A+iRRjWjZ6/U32nXfSEMaz9VgWrWBdPbIb1lQkMbaPV5CumSQC5vazFvZCkCgwx
5NLMr8CeWrhPYu3g+KG98CPzCYwN8gonq7apU5r7uIYrEjFMJp+OnjWqmegS/TGOEYlKsBIIVwCJ
r/teRZuESTWpgHGNhM9Kb5RrB/su5jYTaWDtPU8yVR4QAuQN9CilFA6aZMB1U3WQeq1+T/asz7TD
qPubXjT3LRSDnVaOdLox5mDQQxgkev02jzWReqvSqMz4evR7K0OPjpEHmUNRooKScvLQ+RPMKkzE
MyHct2uUJ9GVHdYvOUqsPeKAkmg340Wqzm4WISF0z3XFR55zIVaVSs2zIM2zDcZ2lrQeoKLJRErr
NEyvR7Zdjp5zkELByWOJaut5ainLoFyRy0IiyXk0DuOzNw44hygSy9uyGm5zHTcZU4/sqkAUBt7B
S1t1HaBs3luk3taYyYSDAsFGk4MmptiTv+sjnMqbdIU/zTs2sfOuCr1fBiYCxj50U+TSLtZCBiQN
fS0CwYt5PE+OBO3X1o5bZv9SI/I5nDau2WQbFJsDj3iu+nRo78N0rA2xG7v8Iz05bHm3aOX3RIuL
Edtb3NIeDeEoXcHCor6j+eruktaNp/NBVPJm4IV9a1U+j0jSs/T2VdPZj7URVYdwyrCPgduwXxtW
f7Q0UJKHS0PzHUQtUjnHMtVcEx+pXh0KU3fxV5Lo2ngkBpGL0exBkwVXYdqmt64WE/xZMTnc4t9m
4XqEQT0p5qfrzhTZzmD8/+LO3hciLiqGa8HYiPMAYWOEnU45MIb6FoWPotDsra4jG3mYIJmxtb+T
p0s+OaCQ/qLp6vp6HKipV4AroCnSrVcBYUUtmhaB4OWBDN3ypaz06Il3csBoM2svamvKrvzO9t71
IWwJPE1966ihR3rQcJZdZjpjKIMgJAD/8s3OPRvnfGiVLSG+XboOPBHtbTIJ0eiQdEn9MK5GQjuz
hedzFzFgh+592432eSrr9E2L9dg/ZDRB5lFr1N8AwZH3vEe8tSJee9OOo0kou+Mof2lwcAn2AKWG
70kUeYLNKPDvPRok1wOHfVblGGrXEWNqzhFWVj3Fo59cWqkiMarzG+EsTSCse49s5TfRlMlR9fkt
TGDy60OW5SExcB3DrOBhJYC8vJpKRlrLuq8pnM068kFNmZ5+ochJf7L7sf8B9K58doXoCEs0vWrh
e1ngLYZy1A6VEXfXuc1+w6yzQvehjzgLqpwuvqW59a51RlXtHK1Xz14w5O5ynHyIgEZjcfyJ4nIk
bDaLHwAXcVohWKo5Mucl6FYbrPJSQh/c88xFMVkUOpFaoxjKBb+5t7acSn/yvcYX6zzSESMbnYYn
BDnokWxmfUuYrsNcqqV1V7pgJdmeOafYRpfBLTOd87FvyoOB7plGINS6sWPalgIZYWSiSFVzK7Eu
ddJdZczMyw5p+y+MWt0Ybd0gULS9c7olqMEcvyDgwonVHqwLlleMVNVTUsWzGSZooaW0CMcemSmr
fN0Ib0SZSdTLj1lXdOHrPQFspnwVQeh9c8I8eymIJt4wnyMrlS3ez8i2TApt2XsJO6JNE2UfObpz
4U3Cee7sKt2pUI3B0gxsRl+jNVqvTo8hpvEN695rQhJ23cwaxKKsOnBuBfOpwB34Y4Iq2d3FVjgS
6OyX3XIwQ+OFNF+T0CpbPdNtam5sr8GWHQ+m/tQi2mTUr/cta0mv24WLZvjNK80yXvuZDGapT+w/
Rl6Tf2M0IuuNlYfDWVu3SGJjTQuBn2PzzRwr2cdBcq1j43wsc+cyGLtVEWY0nlyNXlmLOWxsPE6Y
HudlZz7AeUT54LZS5pVMqQ1dI3C2aANmM07ViVcPrCY9zUIF9/iDnHERI4jFUq5ZxogELtK3zPKD
y7oxwV+bEzROkmi3k7Cb1aSslCah3p4bAJ9lW2U/wtgkai1qpfNDQqoPYQPkdBMlstgAm8+rFIW/
Ad5Ms5dvk1mSAn5xEZoD3TLKrHrh+zaEu6gKYjSdiYjflO51OWdp/qG0MGVrsfqLwi/Dh9Qf0ruI
PPAt8luN84HfnldqwKJjJNI9S6o5fEunRsz64OBOmVYjay/bnRt5nN9zM0gea9cxqkXoE6lHy9Em
L1gpU65Lf5rOEs1Qh14K45xPmJ6bCL+++1PUbLKoaXaZKrtN4KELL9MAYmwyPahx6NslKJXqJbBK
5xqTnPYD23+1/+8p+f90SjaImPzUQPqFs7yh4Ije/m4s/fl3/jok66QLmbptwOASDE5mGM8/Dsmu
87804SQQML4gmmgOzbi/Om4GzlIcqjTcdDyZzAz//yEZqpeNZgsvqA4YikOI/e/MWU7HkbRtbDBB
Bvle/FGf5zmfG24BpuSJHJx2h9wVvBugTjAcwgy9c9FSlKOKr/Jz0N1RvvJCJu+f7tUXzbaTMaE9
y7voQnJ/CBsEYHbSayvLYPIQrTfbvjW7tTNmcm1EZgoJNsp2/8GlsNEyAxJ0HeTJpSor7gwjs5st
/f5om5oGZUgNlZPuRvkffCpupWdJQEYo5eYO4yfO1GQMiaKPB3lxGCJALlO5qpqGfMvBaX8+l0TY
fR21ihTvc7/04wZafCahozy1MCL//VJQy9oktbmBXuRT344mdIdWvg+dXAW5j8e3YPwzI+SXgKiK
n62zf3lx1uAXF0dwMq9iUC0nn7MBwetbqmmIIxYSbvQQrnNDlOf/7hdnm6xLukJwyglDPrlKDfe/
7kq/3VaAzCvWZl6TBDeUTreOVYZL+feXO2GTcUdtVAKMyZltskw+dImfvjycuhzVjabdogfhlJJU
PxzLfHeDgtTKNDuTPklzv7/ir7cRxbHpmQgrDZxip4NOP0RE4lpFOzNqMUmCiuDL8or1769y0tb+
+Fwm/WxMGrTD7Dkz7fOixIpCb71M2q2F94oyTztnGH81YqpbDnpm/+EzfXUXP1/t5EujVReUgZ22
hK2Qv+CT1hB0GWSr2YVV4L1eVEny+vsPaLKRnixH5s5ADW2L/iEL8mQrG0PewD1n2K0RSnElCpHe
BzoHEVlMMC+LgKlseXSw7i5LArXeZMMhSNnWrg2qYtu1XrcmQROCaO+o78NgaftRcmY0MT7dThXh
ZE4YUOWX0x82plMT4/zNELdNRg8Dd8f8ZcW5NQK1ouExinrS4PEXEbGAlNXu1ppmMYvFNLFUbtGv
LO7emuhb8YxCfEBA5KpLHP/WMlCBd4W5/x+98X/5gNtfLE30AQQI8YTb/Gf+958ehthLIVDZaQPV
LFybdCtW1FfDsnRls67LoP42RFa81GkHcmAG3XoY8rg6B+XUJbQomKl2eg6ro6aeH3N9YcEVwnfm
Ijwyg5HZhFldmnLS9hNqpBWsWvjxjs3gFn3bfQtU6L7pXJ9w3ahcVkJzNpZlcua3KpeJwHBokqpG
75oyWvBtjjapfRaK5Fvbuwh/xGhRXE/JpmKej3SuuSooO3cl7kCGLOi9Bj/1z/Vw1B+0qiTpLQfj
79vjezJax8YlVdjDYrFrZNhc8ZPzze9X668PiGvbFAY89WLueZ8s1qFGI2czA9niyiBBlhoag8ne
iIa7dsLU17aZ8W8/klwRYg2m1HlQ551c0auGzvWmpNlWvr83iHTHUP/dy8V5ZcHfgizz+PtP+Ou7
HWYFuw2ponSZxKmAuw4on/lumm08phx5SZPaB7ju1q5ZjavfX+rXZeqSHyFNHRbfPL08WaYBZ/u4
B3a59dzOhiteGvuib50/3MAvryLkHBZmYfQ4/coyskuzpucGarLSK/wQnrajyeJe//7DGL/uY3wa
F+kL1aKBEv/ki0pgaRlSzQi4wShWhVHHGzlksD/rvAAUUTuUFCx8RF5w8twHUEXbQiTRn7Yl65ft
dPZVY4NhvGMBHTkZxZZlIaaoc+qtIKIASa+XboCFNRvRN3TILTGJPZBjbHZ68SMteueYNHG/DWy9
u8imyToApfP/8A2YX/5O4CtppBIzZ59WHIHQNM0PrXqbB22+1yt77ek4qvGOlpc+wP1l6LTqKYWW
tUxLbbxqVUSkE8rFlefmBdrR9EeKP+4ycYfVNPXPUMfNZRk16nbMsbaqJrJ3dhD2h3xMLwkx+FNx
8fUH+AiDo6Tn+Z+/+08bqm9UXjaSgLQVnOKZMqhN24vgW8gutmQoFa/82tA5csuGN1aVHWCvvbiR
c1dX0tu3imYnXY5uDaLLuykmp7hzyUubIJEcLBelLUirETV8rPGuaNJNFZXqD+WRcTJT423Fsvj0
CU5WZ99gIw+KEXGUFgcHHyv0obGHfB6Lr5qI5ja2Hw70sb63CqQ8tSIm4vcPiPXlKkBTOA8YTcM5
fdzdkb0EqGa9jbWQtnxL8NkrZdU1Hi0axJ7+VqTd8OCYRvgdvGvTdsEyLkxaAnO3vwvqjakTn1RJ
4WD3M3oaQmarliEX3CLMipdEgho/xtww2CqdW9ofa1uPgTpq3gP+pmpndLZ+roFp2U1F8YIh4FaO
XCgQH/gcr7b/cM9/Ld1cyWkQdR0IBp3T0t8XzVz1JD6OhW0Zpw+5v3Xo76+0ieQLNNbWH+rEL7Zt
SUXCyVM4/OB5Rvx5hdZpIlHZGvTGg/zdg43LWxu9Fg1Z7w9Xmn/SJ4HfvJK40kw2FggH9NPCnuzA
Vjm+zUqqgrsEz95DnE5zbvLIacIeEwABOlyDgy+NPwUkfvH2lbowgVLTatYpvP/+IZuAcCE/1kmL
dsYnwLxzi/aoC/89dZpXjrzyDy+oj9rzl88KJIKOMgduBJJ/v6DXafUQRSxZjuH5sbWoe0bfWo2Y
opdWN/0ASHdXRClz51FR3AiU9F0dVCudauX3T8+Xi4kkcN4slgNP72Rbj1pGBmHH89u7dEH1uV0v
MKQucJmSGBvG77+/3BcvTQmNiK+ZaCgCROdf59OGJ72Y3Dn6qdtxrLBiKCapU+uGfzgjfnl/DToZ
rCRur3BPKoC4BgthAHfeckaulm43hCQHxR6eGjJ/+tri6QSASARxibrPD3CqE1QBhlQ7myb5pz3y
10O5Kw1OhRzKwajbp89rP9K2D+uEX6ZD7w6KGAJcNV2MHV3fIDO0paqzfBvODvoiYeTz+zt+Sk/+
eK6ohrjZ1O2Q4U/WGlmA6BhzvdqOhghflYPiD69M0FzVkWED8pWFlAyr+AFExmHsWXSyTO0VEepM
6CGNwZnotbG/6EKLgYDZNK2xtAO7fvv97/nFRoOVSEr2GLDcDGX+vjJCjakt8/1yKwcf6IOAmCjq
ktw7VBh/uCVfXAqro3A83aENB/b+75eKYqYAZeWU22bys3eYIM4NOAKmH5rU/4OPRQ1qI5+bW2q/
7GoKL1PDrKzc2mZU3cDBkZtidPyzuGpefn8Dv9jEuBJtEUpEINmnnQr64kFctFwpQqa8ApSgbkGb
mWvebpCdhwwhWRGOf9g+vryVnK/xU0sDZ/vJtxYEeg7m2i630D9xvBGEibosM1eVzozs95+PCAy+
l5Ndk0pD9yAQOcjdTytuNxFFG0wgeqSo9HIjR9JNQMqIflqBNs3TpaxqcyWpydNlaXW9tuHk2A7r
aXCsjLQrm4eLsebk7f16TO9NcsTCVZUnbruCPynJCKGn/0L8i3aRkGRa44lLscnU+Zyrk/ORLPyW
BdJDr7N75r9g5cezj/BHYnWdaQ0AHYZFkITGnWxN2MCpQIqxiY0MhQtpZKH5CKAkyphL0CwhWZ0T
TAgbpLL8VRUlVfitTgtj3Kc53bUtiN1MrDVdGYdsAiq5rdukqy/tDCfKhWja0b9hBJXmG/671sMv
reoEr6BgxrjK4bsGF67DUG/VwpOIN61dpredhvr6UOVasTOqhLCDMajMCqZIdJ/V0hLQMKGk7wlO
CXD6tUWRbMYkGoN1piBNn8cdx0lcqB7T621dM9FawRkdgQh1UJvPmG74On2HTKEsyJi3Af1wXfPF
AQ46MmVrhuXk4nW5VTag3C181Xi87n2nu80jUTXrUSs956gXpK2DPOiCdk8RO2xKd/AinFEBCiox
q0+WdR1723wGIaxTf27/6ZqJtrLE1f8tDst0OaQZ2p9ahB26aKVsbF3tDX3eTdvZ6sFXZvrI9Fs/
NrmEoQ5scKfN2Ayr9K7adNzkZb0ZcCkewZ8sOhECOoZcvDVF0q8SL8k2QdsdrG7slyZ5UnEiCUFq
YS608WBtABe/CUvr1+gy8SmBT9hKgrjWjJrllnlTgW9TTIsYaf9ZLdTw6jSADEU74olzupeplESO
MiGfQWoLO0rvdfA+khyza9vLqrVBMOk18yeoQnpknLlZGl6AH0+3nBbIQI1gJjH039qacRNFQAFR
z/p73xMJepOkpahAfJ7ylljVtTPdJOmwLxvRLKJptPlHcpXQXRp6UR2SYTBXk57AEWqQfcSh35HR
QUBab4UrtObute+KI0jgYW30brjBH0YoFprylW+O5naidD36Qaqesffp53no4JhtSolkp6nepVaS
F9oQHuDSsN6i/rf3VQo91SEzeg8uydzXo4N+fugOqNU3jAoNOILjYwZ8+DGP/J1ji9uoHR8BQCO4
1T0ada3/mJELC1olydx91zrkAGklgGtbu0s8F/Gcb0UrGRQuHk7miynGBRgJHqoBzg3HqNK66zKo
3GPdIsbtrfq8GX2HvKg520zLf9Rlr3au1UQ7VFbw3TO3exd10y7GiBxYbHxd1EwjfP4S/RpHc1Ov
IEsXDFQJFHfDaWGyeB4ynDLDyik5R/AyZZMg27h/wniRXJY9qwwdAFbbxNgDmBrBWjQFnoXJPeMP
MG94INb+z+Ro92eONEG7To28B+UYGdNTbVZPmmFtiEyGta5BR1ZbZ86oHhxYfzsrSc12hU7D6RZj
gf77XEO6QuKg41bBAoyTrR1oz+pMQYsSuHXFnSLzLk9XEwyZu5Cu/rWZxgARszyJ9n0Mc8yGKn9p
APDZ4M8HAUOA3XAI0bq9St2nnqS/O2Op9PRM8ZL93tRuINHxBKRd9HZkYZ6p5a3oEv/do7lP1HhO
Bvriw2E/je7wjTlT9l4B12E8ntXGM5hvUqtbZV8Rnaye0Nn1KzDb47ahYrlzCZh76qBNsBhTGNmN
WR6mgvN0NMAsMYVVP9CFm10wNaIcghlYCbhDy8eQ9IDvJZq0TTJo5SPCq2gXV36T7snrBFEGW/jB
LsCQY1bp+5X07axZtVPNw4GeElYW9BS0ysA8YgquPbhtQudoIa85lXrVJuHclDGzJXcD0knQ3Zd+
PwPebfw0Cy+YXXiFLnD+ZowGiVsM03kNav2BOMrwFlEU0iunaoko4HZq94gZ+IjOnF9zFpgTv6pM
uvvOHNr+IvD9ABISGZFEiU8XBT73cxEKfipJylsBjOy2a0x7WlCJlAepwvAq7mv1TOvOXNM4s69A
gJRynRcZMLl2SDZ9MYhsS45OcJWmqnOWyibkkYeo5KHi26UJXx6SzBNXDibx16oLqhsxVcZdHXG/
ga2R1Qgae+uG3FQUa+OZxtK8UXalXu35hLnM5YSeLynjCDutHe3sgcQ8qRH/YlSiPCiABudTVyvk
TKp67ELu6+Q45ffCCDBUTeDokAjmmX8I6EZsW6+p37y+tq/EVGo9KZRecDVENmzrXsISfYOQLzAC
KbO3BLrz3vDHc4PXslr1HppyDeQDUrE8hGbrtq2P47jQjTtljOSj24X/TcmQRGq7LZ5lAB2ASNMp
RCw/+caiI1TxDdWSCVbBhQJV6f4qII7gbM7t2qGgHr4hqWJfDPxo9wE0ULoWXLUYhhC1uTYVeI5a
+kpYZQptaebbQ/hKSPVJcNCHWcP/AdeySzhinzareFJIwwCuKdpYef1ACuP47jpd/eYEwl76/pju
jaqZV3kLWpOZi2nfRlnY3WMiaJ1lX/BLpraeHN2mUi9WHMpbzZvQP6u8D69GmeXwZkVePablNFy7
sm7vdTUkx2j+uk1iC89t7OTHUnRcKNHGjec4UK8pMsIrUXPX3Dgcr/VAG9/1qYi22gCPHqOb6x8B
6It9qYe4362en1hMyZGSffjm6Uxkpp6ggMNU0RJfa5CX3h0Cu/Ol3wI2XdBvqatFjpAyR4tbQLog
wj4jeVeT/lGEHLkWqq3LcZ91nURZ0bKSJg0V4IoGEiuNPSu8Ipy6MJYZIuZriEU0ccEQ8l3rtRt2
e2kVbr706ua9wA9ItJKexcsy68t3coaNexEA+O762vgBLoN0Fx698obdYoKiFatqSbI3yeoV+rUf
pksWBt8ZlkFNKW6L5E1eb/U+QfmB94ZMXjPVjl6js5s5ksR45ZY3jQ+aqi1NddkgjH4aYFndGI0b
XPmyjLaNh6ceWzDBHXU4A8pdnu8caO5DiV1Ov6kQbrHHF8kcqUoGwzsVtXPBmdjfqNav2MSk6dA3
bayWgbDlPk+121z6mQq2XZp2OyEzvhpem+cWDAVkjk4QXUtRq42CNPKtUh2ZAbiVm6Dgf6pRkq78
Tlmv0L3sjVAkIChBsoNpDXj3OksiF1dYDZlIrADU8RwSkTIejawarilC+sVMUr4HHCnI9yxuG09c
IIKFwqDrEWeZqlr1BLRclvR/9BayY5ypissm8krvSTgIYcNvpTUxXtcj7WIAsHKVj7Z/ixIc5tcQ
tQGbbjaR6siwscS1urej5tCNI8Jwns0LPegryJBODqkBPw2lPiWgx/iPFuqLBw13nzj5cEzInn3r
YPmWkW6wpZH1NVl1uc6lAVqhEWfDEIsH6m0d98pQvHr9PGcqmk1IZ3lf+oXDtCykIO1QeD64yLOP
eg5uzRnUThZpufJ6kgUXETgTt59e6P9lT0mGt5F3DjfJ1ETARs8JZ+mMo0CYnyT1PtF0C82gRhBZ
JiAPkORwlvmEJQsy/W74g0NTHl5hW2qSrc4Ljm3NRVrbd65bgP8LGtO4bYD/vniRJ++JcUl3UeTc
D7GebWmXovzC0k8nbvYRFlEfXkQujZvCMPc+rtXXUPf7DeIvfdvAKVi58PlWfcfDCA8N+nBCqzAY
sVlQXIiHWNjb3B6KDY8TG3ARczoNJIbFGXr43iWt+TAoYVx6mTehWsjEnSIVdYkUXWwgms4frUbE
/f/YO5PtxrUzS79KrRwXvNAdNIOcEOxJURLVa4KlCCnQH/Q4AJ4+P+ja5cjrqnR57oHXHTgkUSIB
/Gf/e39buO79NPAuga8b663LXLhquoYcBOXHXzOrJmxwUZdc6pSPAdWhUYIfUULJqiqqru0ibYMR
XgC1M9CcZ2Kkvesw0NtR+gE9G2IH8bKOzuB0JWzt3M+jRTuK99FRMbPlUsRFOcMLYcfGQOb2l8IW
4RMlC4wZWCwzboHgiLwuuXp6M6+zwvJO7USONdTjTSzyDFpdI24LkJFlECvfYGmRz4dpKocbR2g8
dgoqM7ngHEl955hSLWPFEITSeenqwJpJ2FZLuYzYoQ03ftilr4VpOzthIMAjrZU8seYKSaNPtPHO
xzl7nhCzF37LkNBD3NBh7atEvwqXgHHqjvsQjOfgtdlNzrt8auVCSbPLnOWoohlVtd0Z3Xci8pDu
jVHzX312ppxzPppSLiU8Yg5qGOFLQ1gMA2bojFdqT5pDabo/jNn5Cpuyfmdizd/zlmKrlBzZk5vT
EGQNfbTpoPLdTw4TSz4BRF2RQ4UKB90Nho0+7mlaGZKjZpXKXg+u3rp7NzNIS5OwKW81FS2dN5Nb
3iLfQLEwvRQofJ/n3IRKQ6TvRZHKe7P2insKUcmiJBM30DRW3WfemjoNsWn8WYf6DEhG4xvWuACO
oknLByAJnnptmHh43xIOOVRG5DwlNMc65JXHE8Ufqzeelmhnc26QrQByYR1KPPyPzMecTDOM5sco
G9vPIqN9j9AJIkILa/JXZktUhXbuwne9TY0f2XdXRWnT7tLiEX+n/5hDuB0mmh9Uc9h+aqIiwmHO
g0/COBPyIa9HbgxtPKpy64JvLLe2r1A0+jHm4xGbPQMOCMbyIXZ6Gn78qAzfhSH4Gr8a82btpn4m
1jbk0GolLXCS66HlVdJZgl1qLXFpgSg0gQKTLbZle0pm0XFu1OVgxIGqVBJtGV75zrNGq+/BVsiP
a3z1k7bTpmUE6NiQUqg4Fv45jXVbrp2GEvcgDykpoKWMR12ACz58H5ohJs3YJwvTKRLFL7MHKLjq
a4vWQmVb/vsff0wxaFG/slhPQo1pdZxprjHTJ8x5otwR/IoCq6YnDb7uIgoAu5cPAv+Y3OVJityD
swBHusxGQP5Aof1bs144xJ2YxWlquvJBKBwVvIXsWwMV1vx+mSvQQ5pKz9JTi4th2BUTxo8b8DrD
r8FBG131Jm1yN45mxI/ZNJg72dP+BOLevc9cH0s2yHT9EZhPOxHEtCnOsnt+6b056LxGpnJedSJD
3jxM7xJEITEKsiZ6wrWL9h9Pa3QZ/oqD1vHvZ2m2nwmnl2TFi/XPUzu0XwnFYvnO7xsKh3p/MVrr
RFdGCHxcPyvF2znvJfrfUSWtpq/4HDLRidiu0oPuNIgoDbsVaEV1IiD/QXs3+FqN51dQ9PpSpwAO
jT65ma7J23iwdFowGSFz2tk7CDVm/GSk1EhAyNWP7KSbPb58eFiYlCGqZMnzPMfqSREg+mMN9u8A
+D8JgBsm/r7fpNN/8KDuvsom+u+h779+zd89qAtHgxSkbhLhtC0E8L95UMVfHPxgXNp4fBa/Iv/X
3zyoaL9t2Xfxf/6Hpf8FwwPpIhpmXRwB5r9kOV3477/ruhx5iKDzzXQkZNRrZxGZf1sK+WYJBbn0
8r3lRW8qi8dV13IfYkn4SkvIQ0MHs1x0H68wiHKhvPYuwTykoW7RiJjqzYOliunQLgqShHJLbAJV
ibw2/RiL0tQNfvNrCnFBlosOVS6KlLZoU6yU9av2rVctypWVo6tVXpJsQ02Omz5yr5BDvDs1J+Ao
uuIkVQJBeiDbYKm63rSaSWH5opYhagX1UNxOrUlXxqKopUhrzaKxiTYU69JVbmCQxHk0Ez8jIoMq
Fy/6HMHBe7Uodm0XvTh2kaxo1kARW3S9blH40kXr0xfVz3BaxJZFCWSU39hIgz0SIfEYHEyLalgg
H5b0nuGIGtS6WbTFZFEZs0VvtBblscprRoRFjWwWXVItCqWyUUlyRMtuUS/tRcdMFkWToebDHNA4
kemOPCloyEoQKtNFCZ07CRwVcVQtKmmBXNohm6Ky3IaLjtpr9bivLDS50S2NK77//LVblFd8OdsC
WjUwkOKa4Xo5J7nXEGxio51xsMtvGuKyamN6A3cZWWevPSfGexb18PNaUn6WJRmDqwhKcm1p4QO4
IXGys4lnmlaIZh91Ts1dp0ouTZmr19DndolR1X8eCyujK7zsEW5KVK948KkDU3D5KF/17l2luM/l
FoNEbg5i31le9eYmKU8oGL35s8wkLMI89ne6mVOoJr+f+EaOQB7pVXNGLPLWtEMZ/PF8szc4b6If
tCRGoLeEIeiZUpdHOjqZUmtyFzWw74yeF6OklZXsfnmaWHhsTeWm767JfLGGfC837IzC5++KRs8i
0TMWSflgZKVxsZyxPNnLE4BxN32vqpAngk+oOSIXPxvbJby76RAa7yYxQOOjOE6u+sgeqUCjXmeG
Jby3OsV2XWD/XDfEaz5q3cqfJ2SuH03vWgfNsnqyXMAm9hgi+TfxMN7xB9QChOmENh0sCo9oRZj8
Or4lnompX+symu7MiI+m6CEx7kU78MvXUzRdYc7zGotS5xTl9EyYkBWywIJJvqm8nG8IICauaSNK
JLVyxbQeu6J6i7n+dgnx8cUCyYk3HJOWfE9MjrMyiEFOECo/KbUkjtxb1ZcYOU+GfVndfr+yFHeu
tx16g2+fm6Z7Hy00ah5zxJKtMPbu7XGRxrSu+JUvg5oUsn9sU1sFpUMnV5Asv/j3QZUdbvfkjgX/
MF9aY8TATWSNTXfa6H6LXVDZ6fv3Jw0IED9txu7Wr4yJ80oyKn/j2X55qyqKolcMZ2icCCzPjGvm
i5LLHqMrbPe+EZF9KLNwvBrMdOum4VRiRr1r76uBN7XvbXmEisi7ZkK325Ik7z47NyYMqpfOrWc4
06kODfMKg9m7qlorNjGfyGw1+yJ89010MiUK8kRo7HyjweMnuhOlmnkUaw/ljOtxBhT/UEecxkoQ
M5vvd6tQBdUU0UTvYZuFsgsMXJhBCYIDnJ8tzkbd2uEKXCRJdCfi2/eKxbabw4wHpJ0CmKD1Bskv
MOsyCdp0vpDHuQyQmnqtfRxqZvVBlO+SmsCocKbA927MrudcH93Fgw6RqYv3Rdr8Eso/+bRFrDom
Ymm617G1OD3Eu86Zn6OmBROtj97ZQeBHPBbAJ7SVWU1l4JmyvHY8x8BZLL5qIzGcK9PPU2ukxsUZ
uIdnhhetHbeCuO3ifkyK6ZJQSKXGdN2G5dGSbnhndNp4a4wmzXFlxLZGeU68c8oMcKU/2BuqxBFV
2CvvhwHYUOdldbzWaPIjNxxQk/hVy6E81XFSnVLoIRtpFsROTfGzMbq99MQ9j8k8yIbeYi6Nwjct
Ml9bzfs59VjNZ0llKomyDjeMxAhcWBOE75ljpNmYQ1A5TvkAgMAO4FjNn8UgGNfYvy2+g23VkXxN
++rou9kOH1gcCDHzBieOsR3rPlylasrIdBhPNAGQ4PbROsapOFDLaO0VN+G17vUVvQZZCCqq5zg6
V1sqst5qvWdjKEv9TMm4e2z44LO9APIshvBNN4o6AG656o3pFznga5V47ldiooFRsai/u4h25Bez
Rxon0o9p0qwN1zrtklZNVWYvWUAgdB9ph7Xr1TDP3A+sId9H6WwxvIKRCGbUJT98qIv2M56ITenS
my4sUxUhjohVTCA7U58oQ6WoBL64PJeGc8m559/zsSL67oTGnTVP9oYeUgldptfSfSazam232gA1
1ay+WgHHEproYSrKbGVV1UcPXWxde62/To3hVQ8BleolT3ufswRG0P4n0Yw3ENc7farDJ2VUeOut
bFgJ9E3aj9gsN7Z4CnE/Bw6XIScrGb1S79qCWLfWHXaFMwm6aMOQ4H3arhiuROaNpwzsEjMEGDY2
is50VF2oUCTN0INjP6RPqdtzaG7t4qsFkPWFXpYfKdhyF/JvyHpWQ5JwbLXNWr42KijunDv94oZp
eU81LzajuGayshZnSNV4l2qo1LvUp/xdmYZFhJOsiGDCAk2QzEQsLQz8RZegHseSfGXIvs1fOWMa
nQdWJcaxNUMD5ng7g1f2637rRXWhc0lEz50zareO0XhBZiGY8iaWehA2kbYZsrQ/47Wy+cRIQJFl
LSpq4GfY7mLsy0sJGPpos+ffhLVYunpr4rR4Na/oS0m6mcn5S4RyqV26yBMHJoVsZ+hlvUlGCs6g
d5X2Jm7GXxI47K1RRN2TahJF+NKtXxwKJDD0T3LNsZCzrasAcNpVQq/ofMgKpjBUZO2ol9zAKsOs
9yU+NXKDXcquZwrZexkeLyvHBmHnP9wWnk3bhOo2czT9pgllA36ybHa1ib2rp4QnYGa4GdnKY2Dd
RWbEOdib39KmKat1KgcW2KpuQKZlBmnlNt8Wtt4FZZPZu7mcb8YkhhTJSmtl9hDNRN4Od3PGjJcN
ZcuTa/BuJ8W2v05bxb4y096szr+Qpm6/lEtWvXambutXDoHlHJaBZtXg8WmDXvcNHAkM1eayw6AW
SZS30h1ZGfj9tGp1JZ6tatyNaozW5K4fJsdyL9A+ICx7gONxSO4cjphBbjSbciijr3qcdhYJVjq8
y3wzJGlPJ804HpPBaOkXbMMDZOBzEtV0BAmxdsHPH6bZGU9hinuV1YYWZ8YGWffqZ9xdjZPbw6Bd
cj60v1W7rFBpdG85aQ0urW8VYfFWEbNe+ZoW8UiIap3Trq9HE0KByicq9ph/57NgVKHKPioysZna
FIqEV5nIfH02pvmK53Zfrgsnwf3URpSk/IwziHb2yrHC0tzzNHzhLH2vkQndFtJfJJ9ePYT0zG+M
aW4vUSpKeIPCvkFYeK1nK9nMlXNNfDLA6dxB1WNruc7pOryt3Ur8aMdyClJTzj+M1uhuVOFq28QY
vppoYhknzOHGGwZrDaDRPtojpx+O7u0dQo95RnCprxGjysYMkVwnzX0n6hauatCwH6qLJrYhjQ0/
OyS1rkFNiVKarbK6lQEVjSNNqV7Mo7KiD7Gzk53u+Y++1o0rkdmn2WLQRhb4dE1wfnZdNBfHyIK8
tH/GEDLQ5BP/OEWgOTapsQz9tKh2P3TEwk83E+lZKdkyx7f23iLoe4Cw/aATqqE3gFlGY1feZYd5
DsGOzrM9nW227/eUvc4vOc3nN21c/OQASv9EadY9Ika3aDQSpEki4591UfDU1+ri0x2c5Z4Vdt22
l8mwbcAZvDG+OBuTzcO1C/05YAa6WkkqbsE0R+3KALJ31G2/XrvTzJXWS/Xs9Ko/1RVE4jkfPAIn
U5ffZrKmAWn2rPgHhhAS+2GajNvCiHkU6D5gmcXeQrOVyn3vE0AYN44hEsaVXYP3Anu9eputAtRV
zBIWed6yNW757lKSrSv5KJd1vlgW+6TPy23LjZGy7/mQLOv/ajEClIslgAC6ejMWm4Dz7RgQMgYz
Tt1ficxZ8hGKGEpoMcNdIBejAaLdYjoAVvTtQWB6XiwJ4x8GBWsxK6ASDb/ixcDgLlaGZjE1jLgb
gMjgH1kMD6jq56whGF9FmCGcQh/uosUgYS1WiWwxTcyLfUIsRopmsVSki7mCF/bEwS9cu35cbrUU
C0b+7cb4ljL+rfr8E9UHQ9j/zP27jZPydzbXX7/g75KPMGzOZCg77ACQSP8u+Sx9ti6kVjaAfwL9
2UvbnzAdYsesA1FocOT9TQLy/mL5hNRQj8jWfQtF/wKb688mVbyYGIJNQcKFgC0p4D8ZdkOlcauV
QhyGUScUZqZsguO8Co94fLFET6J98bl+t0Cm5q2hxvDo5V315rcsiwUMnzebMrgXCFjtSzSiRv6m
n939YTH8X7Iv7kpYLu1//sdiCP3NeLi8Oqx4Pr6aJWr9D1FCVq0NFHKK2HHAlR9Ip+Pd99aaPRZn
2jrJpx28iiXdUGb2P7E9Wn8OidjEiwjd2IvZnzjjt1r3uzwWxmZekbiuD2C1XwuWtcwQaOU3md+U
C/pCuGcC1ZIj7eS4p9H2ExTZJnkfZzl/uizB6dKaJ+tIoVG74eyd77ocTN+mqUvn3o09mBxj74pD
yHnybOAR2dp6ZYN7Ws4GiPdGYLMYuI1N9DQU98EIdNwR00oZLu7CHtIM0NsYxqnFTYwSWcek9Qro
T8lehb43rzy5rT1vUGT6ayxbiQHWhhOrIbIgn9Q+N04/hL9rJfYSvmu0jZe5j/04N3mAfQNNxnUq
eWnsMcJLo/E4Aow97CeWC0GmzUtZBm5I6uDVgGcjdOKAGiYq4MxxepWpV4gVnHnjjGAesoGYuhcP
0+HSY58rfaUb8QiRBvbxMipNQH1yZ8fmNwk0qDR4ARyzvvqcDe71NkkWt1atvyF1IyVKV2/WGLIo
I+4tzIW49oCvJFxK1zH0InYZde3kK9Dm3SP1jqShO1f1Bwh51O1JU3ZX9tIeUB5LtSH1bIbO0yWD
j017ambBxnAoa9vY0Wyd5NjAyYmixKQSNfZRzJrZ5m1NNXsvOMBiZrMpWVNCvLrp5LFhdORdJptx
20a1yRZQ8IDAY8nGMtLZedCB0WybTok7MF3abjZBBtexySlBT7YwYIc1V6p/wCJQXGeTPeuqo9Dg
OKdeuoZ/637gVq/2M/g6OpKqbj+hlGCmMrsIC19KVwtiKBh7zr2y3XldapxA5I9H8hDhs5WaADBU
rCAtuSL+spU+3BqlMWJAlG7xZbp2xtNtBjdci4RiM9+Iahx4VLdRNeE2TkrxinyII7hElz5LejAi
KQAT9WA0RTJWJPEoHApCK6wJ+mAPNFZe1YE2x8KIxtA16c6kFu4zywZClbSWFZA38GkP+k1b+03y
MSR4nPa+HGwa65jjj3M/s++jJHJ4dQBKsXYRZvkxw0DrwbH1Y8NVUWvdTxn2JHEav6vjwOlKO9l0
PWbbTRl60w0dcHKifcTtjE0/sP16mFCPJuBPNXtDGiBY8pSyIdjX9HFUvSMOYWnK4OtKivUEFqlI
Zfp+BuPEo6CT5yZWSbVGtSs/2hLBzmimnI/6qJeHKWuzq+Fy04zGmN+fE5K8RXVwLybuRD/ALstP
a5bfjfYx8dCEswH+DqW6XVHf2L50iYPvr0mIbG5G2i5pfh7nfVKq6g01u3xTgwkMwhcUmKzZo1re
ptX7UVv1+tj/0NOm129Arwj94oMGo0TcrMqPBnlerL+7Vb5v5bQF8ncCcmVuutTjPpqhNC/nifmZ
NkxEsSCDiU1sYgxNeKRrngTG9CH6vtGrozckOv+hQdi3+RxNRmQvFYVYhl7RW/KEyhJNyI9+6go+
Os3cnsqG0yi9Y7xiCl9pGVR9lxBk0hraoj0zv13CN5TflAnOdZQhiI4JlYX2d3thshQZNt+dhviQ
6TckdDbQ2L1kNmgXoQGx0BqXWZBXwGd3KUkkL+YNFxvHETqYJcJ+LdvGfdeGpV2RPw5NizTc0LpI
8zJ1Wv13G2Ncu+qtXCoa4++2Rm8pbgxRO0DT4HjLVFv+4JTwxHDuHAbfT8XO6BDUe2dpgtSypRXS
w7sG6Oi7LdJciiPtpULS6PXsJraGEFaZNslzvJRNmlk/LmpqL36KQTrL5sCItyUliKlZajMnOTGe
bXaDJ1o943P/3WrZ1V5+GGuvEhtvpPbS+i7ANE00eD5AWG2/GzLnpSyTKZveTOO7Q9MRS59m/92t
OX33bFLrM3H3++7f5D5O3CgS9nYMueG3BbbBfw+O/1/IGnD+jG3/b2D04fMj/m+TI8mY5Sv+Ojka
BuwZkDBAYSgHcFhR/5/J0TDcv5gWdGY4Eo73G67G9sHV6Mu06WCAISPNQPXXuXEZKX1yIjiohPAF
dOl/aXe40GF/H83IrgPE4WWRAIaWYf25WSIzwrqH6uRcmMq0QxTKsT5JzFHYbj3cmm60Gs0is9hS
wMHOH+akEv4P8CJfMWHJB9vNLPrqS+uRqW98yVwtORGjGllsmx5Om0o6Cwxubn1gmoiF3RVfUQTP
KVKqftJlHWoryfPCKk6Zn7Q7pN80vbjwctDa69zb4l2UhyKcSI6kPfAsblRrWeT2mruD2BLxoKko
9fv7DOQ8vDldheccnfHc9ma3m5yhPsJqU5+zQRlB0SEJMvG+5YqqSr1KqvemyHSu78LBrdh+WE1q
8PtiGgCob8IQm6d43OtVaW95o7QL0MYQ/6M7bGMoD00YNDQIDDy9qt4ohq0AK49ETg/SrRbH5ssw
cfGzVVmDIaA3K4n160Tm/Nr1tVwTZXvJReI/jSDNbkcJgr8y/Zdx9JzNoE88fofi3k61em/3jXlp
iqI59GyxAj1NkjPFhuognDi58bX8gwcm2jyP4I2g3+tUF5T25KU2/GgzNzxMobC2mTSA+OVJs2EG
Mb4WWEsdeFA194xqX31PDSN2pvFVGJ5ixknSCKHBi4K6yL1302TaFS7T6OiVL0VSvNQaP1rWFcGo
WA1EPunMQTEsNwTn3UBUkFxXrpLo0dTgCINqFL94cOeRJCoGruqwfCKf6qF1tkw02HhYXWZ7VmDM
KbHrQvqh0m0tNYSbnY75cSJfBJhr5WRGdLVB991NUzvfhvRVBvEMIie2TPoaE30U/BSrZLfq2jtg
xeRmCs1KHhT4wbMghXOOUd1uoDkAAYAZdqeautnKth1/dp6dyxX4qC7oM40WRlIyNOco29gVbqrO
aHvJfhSyPXfUGJSr0VHRJ0cLovEVhkQYNzJaTX3lngzWVFAvO1e/sCHWV07jz/mqkaYuAXYPPghN
PMDUARC1x6JjYm3Pas4QdMGtzSgetkNsYofXCo1HcmH6p6GAT7rqKhv3LlJgs/VpQ05qXpRbO9Wx
naf2KUJQKZjGzPhXydJ343m5TycOhPNGaJ/OLEiSx3FKaVEY4WJsNEWj5kxy01oOLG6q+y9sMrMV
jNlTFbItLzz8Wjn8gR8DnUNbk6XPTyoz5+M8MvAFzhA7u6X9YMX+Rb36pW3daVnoErH1wm1PmVME
eVdNp1Jpdhd4GBSOlGdD+ytCSHMT+a47MijlZq6RdByHyHs3WsRW8G1dAfpSiZWr/hmbfEkQRxK8
S0MA9a4fJSetwm8p6E8uAs/nV3JKZLuVmfvUvbsKN3szTBuKAVN0uXDaJMqbn4ax5mylamMb0zK/
junJw+9ohzexJ5s7x6nXRug1j9R2Olff6veNtOZbhdQUlKN7FD2XNZYEczyAhkQVVk55R05PI7tj
tBQeVt70kLV5dVO0g/lowgR8x+FarzWHrU+vGnXwpiQOD5KiOoo6alo30JqtsdJvECzZvZTqPmLY
OU8pNe/cPPVLC7gxYD8MDrCg0HvQa38dWUo/zLXxiUnDuVR2LQ/kBs1D0fb0XxttEWDRNClbDqNd
A2BmHSbVo+ZWE1E10+oeUOenr0KvaEnUXGbnFCXWnWpmvMZg/Yh0zUCRiGzn9mO1TkJu5Lo5d6ck
7scnmev2tq5kFDje4Nzo2K1wBHAj8kE8rEO8zm9Wqcf7iXhboI05LAu7mzQWbcJ54yE47+lEAKeX
1tpqVLEVAATqf6Uh05pNN+K1rR0D13PBWanWP6K5iDa1kVPQTbcv4KNWa4KKgOGbOUfduSnyK33z
/TH2HRlYTVOdcD93d7NEPlajN9/pBoWqbdxk9aqjOJyDoNPsCpsVBNKmt24zb1j3bmx/RctKULnj
z34pvcm4Z+arMKOetsFJeo41FmhlJdRLRY4usI1qvgJG8tlrl84b50+uDcuhlVow1hlJNt7IuNe4
YUWYn0Viv2c53EPPpQ7LCKXczXppfCj6rlnQz0/ozjSTq8nkGOpUBUk8jhOck8d1BUjuUPj5ddaN
A9ODvvIby3A2mT7xBktT+Gs3Ge5VlUUvFOAQwe7pN5gcGd+leTvJlVZH6lmPnProgzI8RnRjQh/P
Qn/PfRNvcaefW1ezrvPc3/VRgq07J2JEECQLBJ+9x3QyiyXLxLnCSXZ0BZIymKOY87d2zbAdsGRp
SmoPrDAKSBd6+2R0+m3kdfmG9FCByBGe8QNmNOK2/WHZqbNLxI2uKpzxXFDxti+IM0QdbZYmmwXC
WWFxjkTD7VuF6iNO9GqnDbpzmofW/Wm4ef6jaSvtItrmvrUK8UAa8kmfbOhEflijmFvuoem0eef1
bs9pzB2e2iLuj5jAP9I57Q5xSnS8ziicGdhg7Hvo8JDQtag9JiwAcARF9rWNZHk3L9kjjyfXAHnj
Hue9+UZOQp3xAXPWxRMwvBhJou3zeRDnokrSo5mIbWmldYCAyNrKfh41Za904oWbRFrhyo2G/NH3
omrXE2q5xdlsUN1ckTOrwy8Pd0nA6j/esRhFrGdltW/hP51j21anSmTR6+CDq3bboUSKwuaO2DX/
IpH6GBdS0paZug9ZyEvojAyTD2EceNjWzcBddVPFxnvYojcXpU1OqSoh6GsTFv/xPIWG/ZTXGc4a
4jwbjnLDDiCVv03GLHxv+mkEVpM078jb7D783mctZQ4HV6X9FqDvuzK4r9BNbmwjRKVsWTfkffyh
9eDYG8qeVi6o5aPvE17lUHMau5NbQjYiR11wsssBJAAJwb6tu/lTqjnygaEqO8na41EvDJT0RGVe
eluWnbGDHlVdiDdsC8eqdt6oU0NvYYmVo9B2cWoDuo7N6OySC93A1O73EesGVrwk7O7YhI6H2M7Z
13t9s57SVGDbUu8cZlNww42odoqT522FfSjIRGMcy7mRW+Gp8aP3OLqu2pp4Upi1jlhleVTLlYNx
Zi3KefwpKeF8d0Cz6Iy5HzCBwzUv5FfRF/U2ZcFVBpPUmsPU6l5QpBltjnNDd5ZbZwWUUzuTN9Vo
YuTJaApUQ8GRnpDCJ5ENE2vxDJe/cBoAff7i+8nSW+begKLvfKtMZ97qYcUTVIXGceY+wIKcaTP2
PH0fWpr+y4OmsOqoKFj1HX6Y0umiDfHpZsXo0WxAk9wLQo0Wq8mJnWHYLp4xE1Mrb/U7yJJob45h
uHFlX7Ur/CsZXqy+DTC7tOta5ZgXajd0X+tYX5pZUUAJwOr3bsUDaYWFJSXT2Bk/x8rN6daCD60P
Zo5tKDO3oZzJaD94I4IPBLPBi8uf1IoN2OYKmfvFozvGWWYfQ+El2akbPb98VNPAXw0P+Mj5e+VL
JmVUPKKdNLPkhjsEEqfumixl5q6nOJJrrQvTDj7NNH5VZPQ+FVL9ihlBvPI15btGZHA7mUN1YAMN
LtsYgBiRXEqO/eDVN3XFvy5bp3yzuPJQNpstP5Fgu8/mq2e3uEtAq5WrqBrlZxPqxk2ZjB6KnzFz
BXOYu7i98ziT5lvV2KU+7bxCpJzduToBV1MbLCTNtVnKS1OHljOtqIp7XVHbRWxqYnsfq35v50DR
uRtMa6Y+c13SWoa7sS0WITPbO01ub4gAmCddtoQQ9IYRgCjKBifRSCXFVFgUNPPz9KwqIcsN9gsF
uZTctkmFs6E1NHMFwT8LdP5yV0VgP0jybnpTIryNUuh3Kz33xwfcV9F6SCOqPOh50G+mKjKDtKPB
uLFySNQt0m+P7bzybj2ewmggmGLIJxAKW7WVLI5jkaaPEeuGN4rpHc5M7XCZ5Bw9FGJut97yx6Zn
Ld3RlMPpS5gFALdwUA1q3jiAJK70w5S29UMYFnq3puMHEDaOrEPWNvLaRaC4o9qon5u4MV4Ngl+v
soyew8LVz7aJyR7vDxWqllmR3ZM+q8R+0E+uX1QPhCBbuQ7DSro3eP7texnXH0g0uIKqeaRWSIv1
OfAIRydBMkc28Sus97dZPuUvqY7/yUtVuPPoPIqovTbMHUeh7onNn/ociBCj2tlE1IuoWvOK5DZt
2Dqux0bO2EA6gRmkJkbW1bBz1qAA1Q9UZEIvpUY/a1OO013tejTOST9Prk1E7EqnVA4vzyL4tZ5m
bEwXEgMWzOQQz3N6BkOTHAqWThdiIRxgR4cPk679yL1yfqI9NBQrB5Q7PpyJm4Yusukl41Zh8slX
ejCn7nyrTSX2FLhYu84c8qtc5iRr5nOFWt6hQ+kQqswMDweTL61yfrmXaWiQogIXw/lzGWQN0ZyF
xXCdSH0JR8wYXadauUQ1AFvUr2WnvOLWoGDBIsPscBirDZ4CJEzb2Av62MEnQWLImT9R2XR1Z/jY
ipwYD1ciB2166eRYjY+z0nAMsgLhwNvd9XpLLcmm713TrSjbbUZ14k/SeCSqI9qiAqs1Sgw+/7tg
ERPb+NAu1IbsQs2tH/O8GJ9/k3/+L9uu70qr39ZduqeDkBXg+pjKUHf+DOmp6lGluWWoC0hQsdZ8
kxZBc+AdKQ4a9IswejcLazek5tHKxFazm62IjY3n0oHVz5u2pIOdZhB/TsnzJrv/+cX9CTjyx2tz
IMDCiALv92cEZWGwUtBDU12qqrm4FbNiuE+Gy7/+Q7CiQ+vBCKC7f/4DUGw3cugd1CUxAW7yP4dm
EemW2+8f8+9d9j/ZZRs22I/f3pF/SDAc5GfyX+ydyXLcSNplX6Wt90jD7ECb9SYQ80AySIoUtYFR
E+Z59qfv40zl3ylmlbJyX7WosjIZGYwIwOF+v3vPfS3h33x7UzgPX//v//7xM3+Ms+3fhO9gc4dY
hTQpuEr+CDB4v+FTgTBpWZTXMZ3jn/5omjJ+Ew4za10wArd/p0L9UCUt8RuJPMgyNMt4PqBF75+o
klwoP6uSkHtpxuO3MTFHWTPfg6wHOo8SGc+aykfOa4Lc+SsiPK62AfggUA78iPAXugWWyaCNU5BF
dJK7JMAu0g3tOTCA89J5nozMb43iVmLY/eTrKfHLyM9IMvJTxXquQkjwpSw/FU5okeUxzFssbWCK
07G1LmiGnqSRumBbSxumi43aexBkfe7beRhv9fG1qFrI89QzPfU4Il+qLBm1QI55Kan1qedX9MBi
BjirLRKXWEQyYPZZU5nzgkLd1G6TfY5h4UfIMQWJs4UwOH6dJcE/2swYOHN/uKikg7UlRyTZb7am
B2e08gTFTJafAmfxUmvX+Co8Dz06PlupGL0NQKYEQ3+Z0zGXaVn1pe7q+qXqdXkzdIseDFbenShk
nb5wxilfbDCNtMN4IGTZcDfXpU6jVzM26ZdijLEqMCCOA9XnMHl0rDDedCPJn96xylckGDx6WOFK
TAI8d5LdeFYxX+HBYjVY+vXSVQfB0BY1kbKlsRzIa9vLbjITcYfv2TdpHCy+zNRor6y58O5cx2A/
1qf9g7XgIUy6rtsAJ7T2oayNnEw8ZxWnj8Q6XeRwIv9L0avsjOY4ypwsmR4Rn2YT1IizpxdmGbTa
kj9ZRT08gAJGHx4M+BpggIyPCQzAj73GwaCeHALIpa+dJ4mNrS8xelX4WgNcEvIsI2N4zrOlbgLF
jzlPYduc2GKP331kPWhFS69l6y7nbDXaZb6pkbNSuhV9Dgno/+OFUqhW1f0N2Wvz5vMibuvsoqTg
kWaCjfiUpiQtVV6uqVdZY0XU5/qlseeBk9zHdWY9m1GRXH3p8GqWLtoHA7fddmhi+2SYKVU7MbPx
PcNUzFkLBkizH5v9tBjjfRQXMJ2ICb9oZdQeLb3wvyFFiXbr6ggQKwbnXrIhiOPfU59G6S8Zmkr7
mEaWexfbCRYEcMEa49NOZl/surJ8xmw4eiOdMnXf4QjbFEb5yPeYYdXt4jsxp92lM5b4KLBV+xuj
mtBmw9JGB1uiYs3lCmLTanQFyKjwiDb8u1FF9oVx91BteMzXNykPCuaPU8Fd/nEujZTJZP77nDKb
2SJhxP59eFmVRtT3q9kfl9RFDPJnPT+XOrpUT4WL1kvMhkis4Uj6+n6ZRms5xhD59s3k3hleSvGL
LSSRGLLcJG39hznn7tl085C/hCGHViMP6SARAzODIKvNCh2ucx6GwcFQtyRGH6jCWxy8iX5jU1J1
7hHkdzZ56VVXdVjRaeulWHPMNkBZuBS5X+7DDpV3lTDm+DAz2S3O1H3p6Z1I8KL7a7uWg/5gy454
SY5po3Somm20/TS0TzZFNFct8xQzqqVnyqJwaoxK91LxIN8VPW1UueqlqodiudL1ZR6YpTerSvVX
eUuXX6fWQlidfm+3IqBl+flG1HyRmJpWZMIT9nfxTZFyf6ieLJ3CrDE9soHmN1lasxtUp5afmC+u
atlyqNtKU6rg4HowKzU6fo3q5CLL8BQzC4MQRmOXwceyBWrc3Sa6/eKrXi+yWsgIqusrlUbIKZ3V
ehn051I1gmHQ4R5YvrbdeOoln2HY66f0rUbM8DN9q3fxh1lRRxmpPnlioXWM+jHszbAHE/NeV81k
ICSeKE+6dac0veub8iMbX45Ny4mCeAwievUwJlaxKmbRB5OqPwMjMa7Nt040RE9vL2J8muhoOSeF
TrWnxe6lQVs9tlZ36lXF2gIXeWeq2jWjo+d+ZZuC0iXqoY9tJHAtMOaXLxwuuos/T/bWxXNqchmd
XFXupkctM++3wjdAPzum7NrOxk4e9Gy+b5a3jriuMsaVB7Tp2iyLf88WnIMAEl1+zVTFnOu3X0UV
68csiYyTLPxmo3Vsq6HKzDBTx5LoCgikJXrEYROtySxDA4ektpGq3i5yo+UGKBOS8Gi0HyQ1pYHm
oKKZfnJ1Wq3hlqAsrx2BpRWqQA+ptXgY8zC8Oqpej3kUZt9KX9YWX5Mf0uGawfh/zefwNVYFfWZN
VZ+pSvuStrPuXVXkRyy3CHrLPXaq5G8euHQg3D47qgAQAhwTQZwmge/yl5qZ+DLNY3fvab6Abjkv
W2uRPslekX93u7C8kdOmG+Rwnnqb9sF2oIiQNUY7p31CO2ETF809WbN8jZElO1mqxtBRhYb+3MVf
7LeWQ8T3LhDZcM9FmN/4lZ7fgTnggKQKEhOXqkTD0BUA116r0sBDoQoVcyDKa21QJYuT8ckZW1pm
DC17KFQVI6Ye8xnPSrPt3poaWQ5VayPyZcC8uNwuiUlzD025OwMP3kkbqXx0umkhupLMB7fnETln
0j1oOaDA9X/3yf/Z6B5e+i/3ydX0bpP89gM/Nsm+/humTsHO+acdsu/+hkjJUdnEwiXom4HZ+McO
2aKm1TWwkoPUVhtkbJg/dsg2kV9X7bnJ/qvKZ37qH/g9yej/vEOGYQUU03LZvfuqz+YN6vynzO9S
9P1YigScS1PMJy3tIC9lZnY/W072tShHecDVTQsaAhGNaNlbOdpbTVrq0piGf0+7o0UKVzblWeOd
bfXhUya5vU+NqlyLsfZEh6pRnWhhyfofwEog70Bn/YbKJvG0OD2uGdKmaBVLkcNVSr386zhS9TY2
g/cUk86ggu6tC67HsbqggSAB9jy5YlUah7Seb9JYNcm5b61ypSqYI4KXfyvpnItgT9yk/jzipGrs
e2rz6KYbxjr83qvCukgbLxlSM0CzMklfZEixHd3w4/McNSTtly7+TvyyJskQOeRI21ncwdbw2fIv
VsedHs0XKVoqa3xydd9FoWnXqkzRsMVYRDejZtJyYdcMB6LOo4Vvqiz7bMZpRjcDCwbVCBMyt4To
vM/dsNuQ14pfjMUiqGZ5hbfrFEp25Rf4JRYDOBg7BlryqMzYJ1Me7cjIeEcau8edXs21tZZF4T4U
cQR9B4xqLlbLEpugJ+BhALRico/lwa78rwtkp5pu2lYw9c5Haj79tg/MMGuOQ5ilGzQ3CFh0sBKH
aWb/1ALVe+vnLfHb194NPCFAkGCUhvtRFM0+WuJqD/ym4xQSen3gJ0Ve4Rh164cmn/qjITza+ABY
XCs/Jzqn1WV+ayD56hAjZHqbuEtFfIM5y8d8ICnmDnbvnfD3I/bEcpkVjEL4bDvdsAdEM6WbHLzB
LeMxqKNzggOWuRmzjGlmXK4nXX/s08KKV248R3deX38HMLcMe72XTbLWyIp+h1SS20THZT6tElvi
GGzZduxDJPonOD3pYbTKZiP9JVUEOHd8rQ2fQ8XUUrBGp9vW16xWcORorK1R+Ry8Znjlt7LvovSp
0QmOjldYHAlhG0NqlElg1k3up0XEd4zhFyP/yrdrTnYAhi/hs53tEi38rFNnUhFDdkUR3kR4INeF
USGr2f2ImIrRzFsM80Pk8RqkrtZQuR/sDi/uVCIeBb1hjOUel6UKBYbFil5ZNxh9Uxypgcy2EEUK
bm+Iy0vF/DPKppUowV7ZPrPzTq+LoOmNcJvG2bLSsNMR18Le2kZWsc4z42T2Psq0bojVXNn3qDV7
TLvOWdZ2GCx6Sz+mXi57d2743AfIP1gI7CVcl17LFWiXjX6j0SjsrrtusJiyhsyGcAsfzaItNgkF
yrD9/Ok8QI5aT/hOdg3+wh7XgmxObtcMRyYxxT3OTbuknd11dm6KbVfzu6uMuTGzKv1OQOSDobEM
5F721Wsrew2gCRQ7VI5HbTDzm3yaRdCV9L0ls2M8tHbGquUxJ+BcQqGM7rKlZagQk8OMPDBiKJXj
kN0xHHrybSzQEabGlVZZ+7SP7l3mo8RyjTQIybsFaaKPzorzp7fH3shIM3PVp11Nj8S44rVOM+1B
UNxATYzLDNpMzXsXLNqa5SnbcGhwDngYCvB9PnvMyO6Gi8M+ddPMKdM19O1nK7ftj6Jw0nWcsaef
YQUexdCLRzSW4VRPbj6zSHWsKWxTsEolTqh90YGyIHJkkbzVgfuhfEbpnRxZGzNk9n0lbXs/aD4h
IUPz503URfM2NCW9LaVeBFD74GInWXNTDIS/RVuoIj3zFYM+tIOIlM8cQvJy/Kbf4FYgIWzxoVwh
3yCZSMqBGUXmfNqmlXKjsgnzvyQwbPnMrZH0WzLDoY05Fp4TglS3aechd+sOAcQykxxETH2jezUF
BrYYtm3nFR85jXh3cR/hk4/4+j+mOLdMZ2CQm83lrTHSJ7Pkkf6IKyf/3i12/yKwoz6IZi6vTQM9
dkF53ubYXy6j7L1DqtsdsWaUjQ1ojZxFN06Gh8S2cJjEnfVqdVzSltVMZ9pQy4tn1B0JHce47ToH
jGuPntEV0/IQGYXr4Q8yEghxPjtzDmvnzkEQ1WMnDca0y5i5eCyZeXRr+ICbEjABuFwG4ZEV9AQY
CitS1RBIJWEfy6Oe1zCOkIwQPvPwQ8z8Ll7BqOo+sf0DGyW1MTmbY9btSXg2RLeM+XNB5VggrVo+
WqMFcytMRUtwLOmx7TfdB4b45lliVTrjjCWbl7t6yvXWxPeOOxgP+M9MwBFpDUajoW2ZaGL8XDd1
RzTXne/irkI0Y2Fq9jzR59cYINejFdvY9wcMextm5sx/TFuCaRh6oE39tR/I9HE+t4y+/6g3rtrc
LhxhMv3jAvOj3OOHaZNnm7MAWfa+cgeeRJnOnFZWMZO/ktn/ZjAw1CzWOAMn0Gf51etHdxNmC8fg
NmEJjnFLEkNop3AVxcuwm/TicZpn2NvZBLyYYdOBrzJfwwLKr5ZSkpxSHIdIw7ANcue/JJzfhd+/
05FRNHGj/ntr6+m17F67n2Tk33/kjx0y3YkeXjocU7jHfdNgl/pDRzZ08zcdYyvbXdXDRkPa/98l
05Hwh27s4mbFK8mYyXLZ3WGO/Qe7YkTov+yKfSQwDx8MrWWm+777raF7Ik+j2T0VZu0ZAY0VBsAS
Y+LmCIZOq/sGYyflu6RACqsKb6py4RGM0V5DOZA9V+VDjvlIK44dPO923mhybu1w74Vc0eimI7M5
0eQSVmiMbVdsi3Ys7OmmhxgFdmcxBbsD8u9M2rd9lxfuebSb7ksWTVcSooJaY1MTgR27YptjhoLC
00Tr2pTLg+ZJaZxlD98gaPDaUHqqXIpyRxep4j/PRg4Yt9M5RIoWCMk+b7yhucORmj20Tei/dLm0
OLXz0DW4yca0PoGFjRGUF/+jRsdTxUssrtzMfm4muxo5H4joUhYbwujebdaU7kuDVMu4qpo+MSzm
icOZdlsNC3NhhqtKFTfxg1UWVQNYtDQCxLLIDymuqU9u5zQfzc5CLjYANn+pfO9LPi83nt5C1R4z
4EL8V3gZB9cCAJvoeyD1BrkFyw9mdEnVQuY31yEF5hjoy0L3zQSDYMUm3C9WbJ1ZEu2QIpzJcMZ9
qcnibqCG+GmOC9ps22XaSSmWq9+Zy5EHo1KkIXhpVNFqyT7O0+Qr14NzTTMcpZuxMrVbjDMe9TRu
i9NmNpB1+/IxloItONz2Ox6xIhiZAbMf9nrzYhMSetaqvCPG3JjWbWVHw9qv2S4XQojDmBjylDPT
HdfJYA8bwywHolbKB4FjeGuRw9jndjrjBQkb+UlbinrrJbm2Y/grD3Zsyi/I1eIQ40h5kPoS3gxa
U50rcG3FzpY0L82DdCnc3M6j3ZsuW88f/4vuZ4/xRXPUfDtIdIqCCaiPPrzZY1p30VQe0famnLIm
4Pypv0WFQFjB5cvIdYLmIDd6TIn5l/8qDv+J4qA89Kxu/35FfVAAsP8VQHXMk58HdD9+9MfKKrzf
HH6VoNCDkfnbFO6PAZ0FO8xFZqAMBRXhT/M5y/nN1BHz4IpwP78N4f5nnWUxxgPrCIbRhoNoYP+T
ddbxmTb+OTUASsVhxm0LfqdrGQQI+Pc/qQ9DYhKOS5NqP4+ssBs/hqgflCSodzGu8K1bmvYQsGv1
rj6czxFTPKyhCejSmsoIRuCUCBqPaZhYz24H3LgC9vswdi6UHduY72ppEaoWk3T2dWuRtPL5jE6J
hvtNZOgITGbYp6+Z46fkrSyoHmcv1+KbzKg0NoY8i44DfKBm0/gJgbp2WSYjyAbOlWtMweX3rhhA
Ngp/sbeZ1tm3b1R2quDtQKvmERNDo1nHFsgIQBrXYZyjWbEZE61FORk5DV1MrQ1B1JhMDQf6Co4T
hxhFydXLDUbG8UUv+KPWTRH233gVtdOx8U8C6AJSgle4wfEu3HzBGeFYBxJ29LDSr11lm0SbnH2i
88zdWFIvvjM7p0ENAfuOYQA7I0Mm4VfJ9o+zkzF1zzU2Xn4vf9mzzTbzuZzgUHMCAeIE5QL/clg+
1iRIb/sOT/SJsWKEKYM5Hm42SG7Knp9DosWpjIwvMYheZ+wtG1zlfJBQqTmP6hY2YODQMyUviQRy
HrGbD2mowwIvW91Yh77Ah+cTqtgKDwsqgMwDB8laVSH4dyi8SXxObd/Zd3x+FIc39Ma7SbPDGzWd
48E36YrA4Q5WqoTOZTTeVQPteZMSLAz8xXP2hYFNvQihoYfEg0n48+1oeWIfSN1Wtxltk9qDtIsF
4F1qHO1umoImzwZ7nTim0+0lNYO8Z5j+Vpk0nydZNC8tOarnGu+oFYDqhmb1VshjaAWJ/D7u3ZU3
Lf51rjEBwQn2H8w2ia40D3Nq9+cWfpIzWp/MEIl/xZXnmOueXO2rJzO4LBzmznVtYTUdFgwz9pyW
yT4UTS8Pw7CYyy4JB+1shmpuPREQ3Vhgl0r8MUx08ag6mUNSdaoHSN6+kxFtmP27miXbWhktqYnS
WOxLDIhyAteZ2wApvTQlixO4RiutXTQvnGNWGogD2DkaH0S7X3BXey8NsT0cMz5bobgGxsH3o7LA
NJcNzYT7BLdM1BqScGlYtRpiDCdd/ZA3zZI8m7WCCTn8B2Y4l89HEUbawzK1HebT8CKKYjwlY989
x01xE6KsnPOhYB+Q4kTiKWhamE+1Y1ToolwLM9c/UOGabCnNYNAke7mh4CTb6i7/t7f0/NBIrMtJ
byL7EKW4kIOGFVj398xv6c7Ia5PQXWrC/c+4hp5cF1/ZnttbeywjK9wxlZcqssvcFxOygY89NZu1
m83RVuvNLvrKWcLM94uewGYZB/ocln5GQ8V9dagGXEsLnWKU3J57hVhJFWzF96oZ/CcAFjEn+cZW
UBYinTuyDdpXWGTQO0MAhqHczZ4BykVBXZa6FzfdMj8wyYrWdMKoIK/zZLSEUgCew5wHTXU7efq9
8YaMUfAYgtYMemyAMsxbapYKIDPAWKF+OSU2Pwg0aC43OkLtS9Nm0x7OTf6A0OXdphiogkVRbGzF
szEU2aZRjJtJ0W7wU90kjbfsckXCiTlabRdFx5k1fsrIwLkkb/CcDIxOFYLtgNJ6K+v2QkEnCFbF
3cksReBRLJ70jcqj+Dykajz8DXC6FbunVBSf5I3no8g+pWL8IGI2qtYvCXJFAEoVC2ihJmM1iOiT
ioquIwMiR6bYQaY/QBHqq/Z5Sptpz4i6/4AE0XNhTGB+YA8NrZvvljhdNn07GY+jYYafsFAx7QJ1
bB/I3OKp1TxTPwwuKcy9BVUaP3FSb32fuhuAHBjO6wFnKXNt2CWaJq5DDZUwQXFZpwUcvh49h6vC
leJmeUMijW94JE+RkvzfmUnQkyzFUeKME9+g5TafyyoDaiLxP3zE7Vpghh3bVZjQ6FF0PagwOdYv
9RTqz74iNcG/JNgxlfKm9EzIhc3U7gur8K6gnMtLpwhPVHw8CbRsPTAU/ylSJCjyHEChhjdAlKNY
UTAlwUZFiiCVv8GkGMNh128UY8pWtClHcadGRaCyQijdsojxuaLiIgoRqd6JWmRHrY2IXFMMsGq0
gYLgWu+eueLKhp3shHeUoTEd3dV1VsArGpPpc+j5pIecywAglj6bcMCN2N6buFdWI0bzAy2P6TdL
wbQGZMK1G1uFDMY34lZrA98q3zhcqUJyuQrOVcXDCNUHYBf27GhT+413bkLzk+YP34n+RB9Ba8x0
q8H86mznQ6koYNxTGTkOyGCjYoRJRQuLWpsq1/RTCEbMMzFZSEUWk4oxZiXLR/riCG0o/pgQ7SvB
NuwNln4AlwrKQdHKIqqUVpR9MoL0rBRotsKacTazN5iKjLu8o6slU/yzEhAa5P/yXEjYaEryWlYI
MSDTprgFn9YZhbzBGBJuauBqQxo/QvJnK8X+IpHg1yYLEpswUjLZoW426JgsrpmDIMRABHu33XZY
tBXRrQyTVxPIm2a61Rpkqv4pVgQ4TmziW2u098NofA+BxHlUkwa+Jl7K3NDXjQNJblZMOX/BwlIr
zpywmpcqgjwnQdBNikWHb71GtINP50Uj6qhi1lnYoZ0FT2jqGh8SxbXLueZB48C64xzq70zFv6v1
dNcC6TtW/YxdAUaeoWh5Odi8QfHzOEfbjHqG6gG+2hgoc0NGTRTMvVxFbRy36hncQOSDS1asaFr4
EgLrMxS1T28c6xYPax5QN3ZtQPtRNvOlUKy/RFH/asX/qxUJkGaHb6KYgJ8ZX7s3WOCguIFGqaBd
qGjQ12t7Q0sFjmRFGnzr1DW0JVoT3U63uqIRmopL2JJMa/nSq7zdkdG8iZfODhwByzBVVEMioNSx
KdKhheV3zmBRhXM87HBGOANqAoHOAQcOZ3NO5qhcjuIn2jzSz1oDU7EDrthTyqI2m41R3hJ5Jy4D
ipFI/3cnifaNWeSrmPKBcOpuZZ6s8rjvOMczp6iLT21Ov4Ds5sepG+5qo7/ttfLCbg0QpAuYKO9D
7BMLCmIIBj5YUm5zckhEuRwLKRl+LIBJGB7e2S3g+MZuixMCrsFKywp5Z9Lddvrvwe8/OfgZPmvC
rw5+52qADPvelPn7T/1hyvQACbkmxAXr9wkxp64fhz7f5vyGmxZjpUthLQPT/1HTLOs3Wl9N0tce
E2naX5l4/1DXTH6hz7rClNokTE7F8z859VmKIfQnWzNBdtpdkcA4RWJZYED586GPjr5pgNTXHpwy
hAKdpppxr8eNBLDGE7ZqUo+cSi30z50mwkdBqwrcxzLkEZPQHYYhjGG0MM6wX8odG5UxMCkNxaji
Zdqjx0q5FnFNV2Wl935g4Ae5NUpt+Ja2WDsh8udPtsnEoi7ocsXYFjLVsjnQATId4e8yHzMivZ12
faHJfdUwUR3KYf4bX/M7eZFPgEJU00bWZAkigK/+/U/HXsgwLZvouj5g6eNIBmFzFy2DH5h9r94X
f/efLpF/4SR/Z9Z+ez0ETZZLZFTVtfnz65kaE98oy+rDpLXWao7yz2qYFUDT+CGBf5n/T/QNuUq1
gZV/JjS9M9yqV6JhlYkusXnfQIz9+ZUk0wDZUc6Aa6DpwEfRVMHhVNuROE8eyO3YatsV3v/jtyeQ
EnTUWpBVWOZ/ftFUN3G6lV3Obi0meqwpY1GH28FZD7PDLvmfvxqaCno00C2X48zPrxb53pSURUpI
U5+c7AIqRm6xqTMAHnL/8devpUSfd/eK0kh4EWGBg8dC8vOLzeTdYtgCyaGJ55zJaUzpyrppimrt
ccaiVTCeb4d2QHjssnFPEJESMMjMf9f5+dcLiCSCR9hdFyryLt59rbnRiYU2gfTQDDRprOdu6WAM
h+Gj79ac+H/9pv96DTk6GDTc2g4WF6T/n99z2/i51YMXOtSGlNfKazskGu7gGhdrTAAuYQoqSvZ5
f/O6/+pNCtegXc11feEquP+f78osSqnScGljKKdmRKHh25ysYaITKSFa+uv3+O61kCn4/bDWdBZV
x9Dfl8TaCDTGGPvJIWG7gqluEYSF9HY5ReBfP/z6td6tt2+v5QBisG1yJLbzvtE3LXpXazWuIbnI
Cc5NKIpjnljjD3vYv73331mJfn8dxi+0B79drubPnx/sm651qzkhowtgfk14hTdlLyVDzdFyHuIk
KXDZYtglS0XAC1JwEcWXX7/Xd9eO+huwYrDQGS6WKkKyP/8NwJ2yRG1bDyE93WsihI25iqQWXUJr
KY5V5FGc4lrL36znbx/hnx5p6mXBYfHGLY95Ea1w7142csdKhoIElRdazy1RvCO663JTM4jYtVYN
RrlHEyzJM4JxCsKJXtXD5JbzV5xKTfulxlR0BOqNkVUNjULgAMdQptr115/Ov/o7HZ1nO50APoav
93OtzLHCSQpN2+uWcD+z4bNbSBA5/vkwdyeXiUha4xtKNSGovJyyC1lLMlgW5NLDkFX2ye/98IB3
37rxNbcTW/ANVUqbgy/G3a//1r9etR4tyhbCisOO5C8jOPqwcHbnE1E0X0dXyOgxyYAzd/3m16/z
1zuRAxNfmRB4vrlB3q2wiWbyoWhdckCJlMjMqpymzCrnxJDGefj1a71fzrlOPFIvHpIS0B3Pf0/J
WbzO6RDyWM6hCK8jLxzXzPqp4uFWwXpRR0E9T8vJGGbxohVltJsrp/+bD9bQHXUn/ny5wjLUhU4s
hi/aex+LydtaM7kzaG8dpnY5iNxkMe392aoP0VDLK3M+/bMDpo1wHmdvJKiYMsYkyVqS/4XunADy
hkcfGfIOx4M5kGtOqdpr4NZAReBIcMnjDi8fkcR7mVvh9xFr9ZO35PKClQ+grd+0rjJmZDiAPOc0
tjoLLmYK8x76r/vgxrW+77GDn+PSVnUGdaKBn5jkdYlCivJyEGG3Rav3r3lITwLKbHhhKks8xp/L
8DuVXU59LIsGe0qJ2W9PtMPutimALVL3Ao0QH09m66uyMe3X2A+NL0AprQ8TXr8GCeitMm0O7e/5
2NvTuujxihOVTOMLiYYC+DVLi9GOyechZvGuusj5Tt7BMzH2s21EsNIh3kyJHw2EyV17N9k6myEQ
zt1XT5C6LNNGvHjINd49DiKuN+7+iLrTyuflseFrV8/sWDv1bhAvEt/5es786CLUz3ZOxZ+B3m9v
mmTqcHEx/3v0K2u58JzJn5BZp9u3jzd0p35jlrF+ra0mzsiiizw+hEbkWkeTHtML0LYCvoGMU2ph
31YrGPGntpesUB7dYp+Qo7giaYow9CDPDbln3MFnt5Cm5mSp6/EjsX77GRAc9BqTCvI7KzNRZlMA
cacJvf7i9lj1Mb8nn1uqgctViGgZkUj0c/RFh4cCGRHrg1eOeNnRJopjYZnJ5zwqTGSCyn5NnQbp
kZuGtq8wKeTVmTRwhn1GvYQ+NvNtsjC2XAvbSD7lbs/ShA/7yVh0mxZpdR0WUxUevQFLV7DE1MCt
5WywgTEKMIkAvrmWRNHLSzRROAk9KOmWVd+N8lo4GohmkJrdeog7HEcpb6BbFekkw6DjAtuQIahf
4ynSMbJ4XL3Ammc0AAyre87x8w0WdO3RxU6n4kT2com0PD1mXr7xJUEf3ADzLbJqs+1TYeyjCdRO
A9KPstyqvUaM7w+615anKcIIgJ8yWbtmp18Mq5THodHdPVm88DHqxaayVSLILbPLwqvRM+qI20KK
XcaQJWhg2+/0JLVePEJOK6AoeEUXLJgZnGpdm2VgcuYLDEb8W3/GWm+3JUluPlXzyU/G2yQql2Nq
+Ns4xuuIW7UCAmLhKdPIrsD99mFc87byzGsDkvb5ehkVukoVUSCAvrSisy6kjm7bmQQ6M/N5PVKQ
GfDAgZfeJB/c0C1gf9fmKSc6plOPFtR9Oe0yH8kyk4YygIL49Gv06MSP7xnyfabG5rUetG6TUr+w
XlwsgZSxmQdN9z42ytePHFfnwTJ7PNWG2vxUWPZRgruF05/A80vIGdju4ziGJ9Ch0cce38Qmpu/t
GOcFC7Ct9kiFudy4iWUpgZC6zyTvjtoIzENK95yJZvFoDCpSQWJJLSJR9w3bZ71fjArWEy1i0P2W
yEqPRmVXxirUInEenJw/qMpteBbjYsoPjrSt7TzlEEN6MI4nDJzNLRslO15PLutFJvT8Q1sv0QcG
JdPDUjnsH6oOmtYKdPdyySBUbeBtiq2dQSRDEm8Bq7sQKhofoGbILvrSRvq950zTvZiWhVHgMGzU
8werYlUDX0rqprjretJLgjstP9ga5hzqsSuQZAt7kcybeRaWbhe4QKVYikpGSnbIE0FEvtjXKUcf
fArZumCbt/Wlbu8GEO110NZmcdvp/ZPIJUSkiWSw3UiPHhtSh+m6dzM7VS2SmCQpD92WaebcAa7s
tq4Youc+jaaTRXFmn4TTMYWeRBALVM4nK52BHziUryXByDp5KP02PuLQI3plTh4zurHgwkzZO3BE
yLUrLYZiUywtWX7MgnqBk5byFu97b8/4XN3SgLFUOOJ5nqQvd7qTaISIJgzH1cB+DIbdvpbSv5m1
xr220HACq6rqQOsbsecE7e/92TD7VW0M7bfa9LxNPaXLsektJlm2Th1kC8HIhnlrO8CpoLMI4k+5
f83DBoENMqrF4T+NbWQKppIalPjA6HP/yJdKjMzBq85DGMc0BDP7yyz17iqIGgJ9LOm8qcj7ey6X
AF5YgmQU9u0mQT7axSS3IZBn01bRVXdRz6y4CI30EKaNeeETTNZWMQKGDY3d6Dhc2H55AT1N/0Ph
m3dRkzMqboR19iOSgG0Nni90GoMizKna5TrSbw5M+HWg4yFgoWmCsZsSK/AYuMD4AbWxi8fSJGQ5
GeA+ujB6KvUZQqzO+FiXgEDIJFTuqu5o19wsmVbZ5EPHfJdnpXhxqGp45K1FJ5yWXgVVwc4Pi+Yv
33qO42d8/8OVDmWYHVbtj11AkJNnumK0BsBmnRtO7KqQAC9NOBrVMTeWnrurry9TWuSY953+1uvm
eW81tPUGie/tC6bPh8mDQTVC7jpVdD5e0gFTjx2NxWcFn4eVxCzh2SYDsHXdNPvuOwUUi1rU1YH8
FVoSgLgnQXF3wa9WOGc7D3yHLuGgY2jwCsQ5JT6odXARa4BBPFwZnjVgttd0JQ8nMDs0XFTphm88
2WSF+WXSfKaN8BPw3fsWHTVRtFwEY63PwihHyGmptvZ8noE0nPw/9s5kO1Jk27ZfxBuUBnS9xF11
qIzoMKQIBXVlGOXX34lOvjcyXLrSiNN+jdvIezIdAQbY3nutueb95KC0tr1MXRt6376kMuOd3eR8
NXgJyCwC/2uDiXHuFXkubvsTzYcHU8gux/h3rGE9VEmbk/toq5IySWm/GxGXFyOxH5fJ4HT3WhT2
L7ZMvO9R58tytXhc880IV8rhs4drw2XoXhZloAl7Oppm6kfbQvSPk0IRq2cF9DKvx5mbNkBUcQYb
a3ZR0SUjbJc5SkNXw2xCjA35aPFXqTGwy1S/sIckR3o+8M3Ay0x0RN51REHxcooJdEpJNjPCxVwg
ceVulG1WvM4maCCMXEwgeI6JV8Ifl8kX3SHWZe4vKVqzdpfkvr7zSV/c1nwU9pZeq2M9J93PmtqI
CgPDVwkz73cjveRHaC5LmY6SfhG7tQmN0JRjIHQrfAA+bD1rZq39NkU3nMMWju6cck7XBhEp+9Ee
/XuSsdCsdI78EdZ2wnZS99dNm9yzMSYbIBR4brPmm7DIyJjxoMy8XsM8ZFEVD7pTAsUGkeX2IxIK
tyR8zvV2iLigaJQodJGvM65kc8IYiimyUUqU1dTYCGeZ1iEieclyMy7XGnUydltV8alcSDyauevE
8KrwT+6p5e11I01/l2FGWmeFOJptAYgz6Y1V4SyBMeD3EApphIKwnPV0ZOzqEEY8G/hW+OG46ry9
OTXZijT3fI8FfLxtBPQ3Uk+jCzJUfms1qcjNDMhR9L15TGjsblu6WccETnLg67QHzLHHw1FLhiGx
0l8yhYydGp+vDhuhI4ZeG+N80uyKQeGSUGN6nhnjPoN0tSI9DBnPNAqEfuPVgAhqBRVeBI4EgKQX
PQEwTQ2KhIANk63g9Wi0+krlKbo51b4q5jXbWqvmvSGSxaHu/5ATucJyqsWZqukdzJF+wFx9g3Xp
ORH2rgrjiX2Kf4mHlyyP5vtQzFddFh4RMN/XMrzglUvDCNn1mZDz77SJHgzf/8Z4Zw+Tvl6XKZhN
PUFnmNGkdBUMVEdv17NcdICa4dyj9yITqTJfRt9gY0X6FGhz85ADb9r4pr5Lu/psjN0BBb74WfRg
vsyCrjbmRyqCaOi6x9maf44gXASAl13j5iQlTv4UPerI+BAxSS872rIGezABSa8Sa2/M275JnkbU
PwGqs3Onude9vrtrvMbfxm1y61pRjIzKJ0a96bsnzZTedoRRE/TUMOeAoLUAuvLymE/6kYGR+yRa
u9wnRUMQbRsP8pA0gvbokC7lBLkU477CcrDVoS/Dt8dtdE4soSZ3cTF+W2IQfuGBmbSjVuc0dIiO
aT19b/bmYJ0plEEtSXYgoq9zk3kzxqImI7iKpvNA48II1SFikurv3CGr5Yqupg29SU+BdkGiwiCU
sR8KXKtzCSjCQJFsWmLkgTH7NE1FO1ByQpBdyw5phBdl4e82FDyAHJURg4NBiMmXRyHFbLeiLIpY
9t2GrLicPtMy08DKFH4neUTbhlpDjVGRPJciCyD/mvxCrwmnCw1K4RpyARN88iL1y1RzCNNR/kTZ
0bm8loY2tdaAVqlOQL72r+lsDlepmIxz3ciIXYhkdoyzIfweFRpN7giO8DejddRWOJJKJJp7/QWe
onAuVNwvJa+vyLaJnbp9JPyMrUOuCX1fG5Y8sLfnp2GmaZjmKdA3DlkyO9dwqa8gWPwQeWFuEsn2
j4zc+tqRkCzwGR3KOkrXM5/8g5m1fEhbKzxasUNTAP3wBeA8egTLpObteH1ta9upEvIQCouZDSTD
ve7axdPbvwJ+E8u1oOyv3NTfIz2cAyby9XNbKGqwUZp0CTxruBpIX9toFJvMeuZS3PoZFxNJsQM8
VjW7t0YxfFfGKGPlbbqMvnFeJDXkmARphubzJxbxkB0FsZl7USBzqxLFCSQpv8h7ZL5pabxcO0lu
PJG4y10vM52/eRjlQTrleJ2N7HdnaE7BnHXkP9XTpMCtcl4kA4d3tUPZ1/RxTUjXlDZ7tmrU9l2X
u3LTZyHJlslMV4TmJS8DOE8gbFGLV3bvkPQWEqPM+tdn7dyvovqZ5h9JQFlKR9Gbz3wpW5xgua9o
yaBOjwkUm6udyobBPs8bJBWOMThnVTozIZsdmlfhnB3f1p2WlPOuT7kD1oylPZf5fMNkGDtQj26F
vy/GDamVdNeQdNjzTd4t1yTvmLIZ/CP3arys3J7LRpNyvWArL8zSKPfV0opru3K+cCckPFjpCHQl
K2cnbFaAspeUSb9ffjBPxW1k+hryzp50zhxgg3JrbzMS3PBU6PwnWWnLg1su/2uluFoGCs+JPAZ3
uuj5IVLSJMj6ZtD0pxgAKDwjBZo4aVn3scb22gDXxxO5FPwGpsvfs4Fep09ZTYhGmTAiT3qmlVha
+PPN/l6ZKLV9YwiPfRxWz2GMznGCrE4GV8wjbFsds0mi3Y5hbVTPmduqg9+MmgUpps91VJh5aHyj
OOAMS1PQ/gqjKGMHHA7l3i8T85y6RT4q4q+IZ4OMduwqLlPfViYhaQrWx/LAmm0W/yrmon5uvIRD
j13bH+GmhQdFy5XUbU9rn2cSHCOdjpxq+O8IRcjOePm+dE7br2MD1mat6p+l7vmYLlHitD1JArri
7igV8rCPPIFhN/l0LEp/r2SvtlElpguLFvhFXRAPKAcHXf4sZuMsj0zjqrQEWS852P+VovJxNiWv
w71uOTQ/GIt6G2dZBQOmiHOndmgp4OdA0+UpasLB71gl7qy/RHpa4xPztGrNLJZnupIO8XdUpxBo
eD/6NlcKfoB2R/RU+Nsl+gq6t1rWoNRBILoOiTNJZCLZ9fDsB5pL5CiULMo+JBj9qyeokwH1GeNT
Cy7vx9h7TKFaNuSSVmodbWO2FXwZ6xQsSNuXl2QjdHeJPni/6t4OfyfV6B97J84nFJJ8mexkaHZA
ygHmgUyREP2b8HsqHCIfWolbceNWNLg3eZ2QM/rWEv7/7KmvPEO+ZzOc+d8V7hfPSfn6h2XoP//F
PyIHgePHEgDcLJP5AOuP+cE/IgcXUD5tdprtgHHYt9Lx/7++evf/2I5Ho9/F7O6RwYXU4h+Ng438
AZO+Q1fc8BkIIH/4CwfR6VCBaQIFM7/DLMrH4n8yD5p8YFkgi1EQhNvJ3zrTBb62f12NDybt7w+B
yMMhkIhhDrJ14+QQjJCWzaE/B0SaESziLcK2lSe4pP/vmv8XR1n+in8pFTDqjqMTcxS3/NFqP6rx
VTl/J05gKPnniZzMlt2ksindOUQ337j6zZRsmvnl87Mw9Dfhwb9HHp4H0dRmyGOyMgzjVHTS5ho0
qr6RgaOV8mfF+HfY8kIwt+xrZ6Tx4LjwD/H2zDs+0a3e7Yi1HbeYgo39NPbDPqmlfDBjdHdAHNt0
I5V7YzpF72zYiw7nPpGcVAdS31hq7HdGH4a3iW6y+3JJAbybllaam7rpWSt62usVzQKPkEnPawFx
GX3QpXKNlTbW2YkaYpNpbnwBEH4C5YSaVZDrQ0HRsR3Qc/dM92bBfAgD9yp2pvgCo4Hg/Z1P61mn
MRprDtybqOjGVTaqfDN3WXfe+cV8nyj+Ma5jyJtu81OYhcuskRhSTyOcqnVnXEJme25nprofy8m+
GfCr7TV6VtuKUAO2OUsOcGfYO6jXWODG2rjwqPC3YH9HAh7G/pvlKn6ED8K5O6OvRf5sTvQ7W+Mi
hMEWVDQH1hGC15sw7YefvoIy1M8WOFgRYs92+5TjJfPrUIrwKa5RcmxgV8/3DCcdC+iP8SrliOSW
MZr6rTX2GK8Ji1QPpA+AmR+Fsm/6XueHlguMiuOiokwnrZcMazytjtgUdajwDdDnwPkPkS1ExA0M
AaIpLRvlrrs81S7TyH5VrWYzrlXdr3Qe7+3ZfPUBTHwfTVzRdqclT4qYygPxslwSGTfGvhzs12VH
7K/ioZmDtNGJlWW4R45jOKuHTuf3ipG/AwtEdix8p31ItMldAz91zwqvi/kiDyGSYGnsu3ZYnNRA
dKPS6je+rOVuYH65J7ZlpilEuDJZXVO49ZDpsxHPvejo0LQPKKY4gDkT/NSkaj8UXhakTtrfZtXc
3Sr0jNSaPqT5DCzQTR5BsgNGmh0Za0Pk0apuS5qNfeX5XE5CBchRL+jlbrCPuJdqAJJ/SBnT7Aiw
xx82gjMK1x2ZbN/sLowYziX6bVqS37laVI1XZo6GPY4ifW/YMnxBDw75azS18NIcfHrMWcxIa2Ub
JTlaNPquphhYMRnlYg0kxD5OtWzOG4wp39DB9gfh1+I61Cxt39axde2SHXs+2A6I1ob9kRu3YKOc
Xmf6QgPi0EgFeKkbsXVjqQxfFBPIlV8PSEYtBMr7inHQbzvNvN+0t9S6BXx0JnFKvMSYhLZR19jA
1sCabjWU1/SD/eV6hNjoN8Y8/sqZ1aTrth/zLRlRemC0xhSgojbP8yiy76gd8CJMHo4dsnyNveeW
cu8M9vDkmWH/A0V7fKMXjR70+LsFppKRbT0Udhq1dDl/GhkMC8JDi8vOGodnSSLGRdlF/tUIcfiO
IoCZEiE+REI1+JkGk6x3C3n5Lqqld02kUfk8xc5wI6dpvB7TWF2ObSPOjZHtNFQJ5ywjYXNvNA6B
1ZMSt/VkeRuFOASiGZ26taObHKABGxITvxKqGznjt1hBP8sIMhbC2TD/r3Z9OOi/7USoYhXnVXzb
YBbFwyDawOh5CZE70e5ZGgwvwTPu6qlu96oi9HjT1km74atibzvdbs7yQUCki6smvpvZ8UUrEOf8
phPGgkRLvK6MFOcjf210ZxrVfJwIYT5jdoBq1QmRK6eiBHfrFKl/IFgRfDrgCyaCkX9wiIvZKWoJ
zOORtpdxlsDFEOCG13QJKXN9XW31ScrDf6rKGGfDLoRJsHXDLpRbE3Dxug8V12EE0b0yqZKuy1xi
/mmU4jXWZzcEsdLwTklaUbwFfgCznaGbu24A76l/xRw770xUJ2dvNdNQJRgdPEQWz21WGS/ELzFw
zNm7/259JuRTC5UL0RAF71JimaVwALpQG6EaKWhGOe5SBaNobD362r2XsR1lDb8xEr2Njb+Jycxy
SGZ/dFbowpBzPJns3a18aaxlqn0kVKfdsPflX7WlpW0T8CsXb+U8lhbzG11htr52XD30SVHsld+V
eyrycJvMhr6wtgBDNLQxCRhjs191z55vqYPnCi9bRR3kbC/M9CAdsoyXp+wvfZrOVKsxYAdp+MkF
9pmeIg3e8opp2RhU9PZNDCqGdZCg0IBFe31xTFuDWgDKu+qWHvkcqLLmD9ZHMQeQucWtMbb609uk
NrGXzsybnNOpvXLvDoLiZa47DgsFIDyOM/40Q1LQVm6j3dWJQNJFPJuCp4dVmsg2eehyK/71VhFm
S7VaSOGchaBdKFIAVJMDD66fjCFvz25UHixcbQ+Dj0uxLBv6EI3Qtg7kP2YgdBait/7R8rEj7RCF
dEovZRB0eyyD0qnyGcfE9JSuLTnZz6Sz59uyZoHDG82OMyt6jYgLooatl69kI3cH5r7tXZuh/2Yh
RdfYk6IrlXY+YfKMcYSNeDSRdbn3YNg8KTakCrqpSX7RUJI8/Fb5YRIbr5XK5ptZ0/vXvgy1+8Kt
Qzo4ZAJuPE38c58yNYa/J50/drQtXBl2bVzSD9HuIqAL1/DcmCzkJp5kZ0y+l12LL7Pqx52md86j
1U32Yy81+zF16umSL5XYxU2sbSYiDjb0FughhmF1MUea/Fbhm96iGy+2gEvHy7errhwm81XreVfm
wugry4oPX5uekeRg4JLCQ11287CuWIi7EXDcmcsMZVsubrdiUta2hiJJu0i3eYixSx476uir0DOi
AyN/xi5va3km3PfG12yPfYVHvDLUtEu3LcMtY4wIxBrQyxV1X3alN2lxEHSWn/yQNDcVIq2DpcfH
UJ9tbv+MYDlriQE3Ghpg0eBbkOknanpnNpa2BJKHbBoveSlMB5MknCtXzjPYcQdCGxPv6UFH2+MQ
ZQHPaIaVQdMtw9EIcwiwqJteWVms7TqL5pfdFfQQh3m8NtyBvqKsRyKrWz7dblwCF8Kehah3Ltxs
g8k/TFaeEftbvk39AZ/QzEzBbhmAKVD565JMxrsOJdqu44XDHoiB0Jlhm4oEY5TUshM9qmgaOFhd
62ODhmSH3BdQPukO2l2r61TYXtGzY7YtXJ89XUA9ank0lQOyfX7TZnp9Q8e/7ulCGGX+oNNq3RY1
nSnLT4yXNzGEXTDgtodBf4GBSANlTCprpdmLZoip8TZBHcqUC72PzFz3KAZ72npqkhCQAO2DG+gR
yhS+6EfIeEvUK37Y+UYXjEMA5Ob0jkL+4c4mukStyDTtzzulgerhX71OLZi+gFmbMCBd0N4nujUf
Ui8khQhI9nJGVy5WjTXNj/gSnyy+pC4pbs0xI03dY2Q517GGvatSkrjSyfwxlZNH8kjZ3AJeQSyX
JdoZE7Prrp7cFSA/cuxT7dVrgCAYdvlkdYzC8nQKzzmNbJPrFW9OJ2rlzvPksK1ow+zDkLlRyb7k
DPGPRB7W6O6WHWLMoIqEFoXV2aQXgUdUFD/dUvtJz+8KB5W1M8ehWPZtzcGLYRi6c3I3VPG8lp4W
Bbyt9lyIfo0gtdxEzPGZg3lPWonqHYRCxXQOl87GGxbSm8XAQfcUM3YH/0vu1pxvWTs2uypT2Lyx
GRHWkMbLOFpnEES3IslRdlaYz4AopPGPqOudIIM3MRNnBYGfLJ3qtkYXP4NhRRC1Ksz4LE5FfV2W
Wf2kRVm54qtefEfJxTCud1GIGchkNrlXZ4eun2bSUfxsD8G0C0ikdxgMRo19bXtyvk4jIW9raEVb
FAAu879xcYzNQmyhzMCek4Si5HB2d32TUZLreXKMUmOiwa6aF1/OxRmAeIu+bu74cjNUkTUwIurG
LDtryxe298b3UZTeheF3Sl9LkzSpvkmBaJhVN1yH81Qd1ESXOdVwMSkPSYRZkI/E7EJjOCMld3Ez
hs6LHdvNsO4Bkl3ZhkpvSofQ8Q5LxHch2V+tsMCZl5Pnq+9ZHrtHoPzlYzi5S5g8+LwHfflCCqOo
aXl7cTCWZXcWJx5G3qJVj6WynAAu0XDMnag/I54l+6nsxcsTG9xckALhde/Wxa+iBf3WC8N+ZphS
mTwitXs0QECc41qGXolfgGZnX9rUui0ciklT9r1FKOyW+b5BH7vv48tKm16z3vWezMotGerP3jqK
8nmJr0vXaY9vkD3ezCglJjxn1QEc3YhJ8iZL8zRI6z5f1cLVub18bY8TVQUyUmuGzOFtoraeN21S
3GHPBt0LbSXiLb+iceNtSp+5VWbUj9JKrU0m6OsyNXabbuOwM95XvijuqqyoztWcmwcpmeCyny/Q
R1jMTGuvI8ShHbQioFwS2isJ8yhGBghcRie8B6XBW6bu9PZUMcPK1JLwnm6oOuejmF+zVUyfR8Oq
7tMma57qrh7dfa05DKmSsEmyfV8t9E+IvYTTaKq8saH3l+u3HmUmBazxTg7pEUfgazR4zPBo75yP
vleeWexsf5Y1lE+S39HWa9nlXPWEdrbEeu4VkqM1U6HqPOtrUFB+U6tLpvjRZcpmaJUSDdpuPc9p
EPwI9GkSvhjP/y84XuDY+Kb5+GRJe7JCRY5OhQUsw0yxsTEXPIyytfhwQVExiL69aWurerE0cm/T
dviBKup27tBz7Vz6rhuNlus+bWbe7LVmrXnU8lsYA8NiBW7kN0fPSQ4LBTKeuNN3c9+Tv8OKDzSv
svcxtJpzMwPgvCLbAkgJvNMA9m/0Qgu6ZWaqVyvH0iKGzqN7R6nD9wSF4o8lgmNTR/6jPZJipNcE
ZPArJqL5Rt3aif3LzT151VdqwtUSknqXIX7huk3phe/Pw54kOq4Y7LB9E6WLcdXnolih++j2sX2X
9OTgpV3CAyv9eDWU7KmmWPg7R3P2Cl7DNTXIAy/k7GqsZ3FskJit1KDEts7L8LnyM+JZaYwHWmOl
lwLUd8kslirGJHsjGOHZrKN+KL+VmLfZ4Wo3RVGog/Km4iZMNHHtNnq0EakwLwlOs34bETS5Cs/9
VhJ7ewyBHF6Rbh6f5/j5b+0aaRNKxhmO5fe0hEsTk8tb8Lrd9jWRPbMa9Zsw7AR0PlTFlcqq/dRb
+a3ijbvqyHTb+n6v72Xe3UUdPvHR1cXRiqpprwb5I/ZLN0ijmC8WG8EjL1INQ7Hfn7OVc4+DjWiD
GOuM/W9V/u5U2iebXNUvFuLf762nOlQAxGRkLxWx1jrxhV14RsR3uqFbMrDYWvOuM7VxWpNk4fiX
SS5JgKnKhjQaS5KMtmvKcaY0iyXj9Unmd2WBabFwJmggyaLmp4V1hwzydRwRGeqAbJhHW/Koz8NP
16FqcHKzWLOpokhqUBTMpIMcoAcYC9Ey0BCmHHn+HTB64qFAUbO2Q1Ca7ArzDe2On62ZMMkFmoPM
ge/rNAwBqbzPLiXImM7njtRv2EMJOme0ibTOM37awCrO7MqxtqKxaKTAMrmKQiPofS38HQvLuQYI
Zd60o/+7GW3tIeLRuzdNV8Ybp63IqETCE25aD6oi8dLVXvfHbmsmpHrCfQLcjCj5C6PC0kv9swuK
gc91BG4+3/DMUx+PGHOTSBBPBoNN/67XaMYldcWabPbU48UXSvN3LWoyazAMwXXxIMyIU5OLOzoj
+yQXcEQVMaRFJ71KCnfc5lGdbz7v8H50KOxmMMAd08FXd6Li11tR0340OLHYi+7G1OaTAXHhQlfw
NT8/1KnFhMwMnG3Y9iCV+RzxpF9N9JE+kcoig1KW3XmWqyVCKWXLyeJdNdFY7OHrTX/bJOegGOwh
OHgQ8Ui0+LMP7yQhxC9w9sGUcRUJBOIrLWnZUZPaX5zfqY1nOT8eaEYYLnZBW5xcyoyX/1zXGiyB
KSZxLg8JztEaLz1kJh1NsNfNdT1BEMjyOb7o8nH84vjL4OJ0jZoWkSI4UZcZzclgY4rsOtazqA28
QqMBX3KCohnuP7+Jy0mcHsQyWZiLrw1Lhvnn9RwNPhfKN2WgFK1bd4jZRUSuFV7mpj4H8wS1tO9g
YlaSTfLnh/5o/VgmVkXdZ3hjLFOwf49UfMcejci05NIkmdCgORAa06UR7Go6pH20Ns5qijH9f37Y
jx59i5gWcNKcLu7fPw9rtb6o3ITDuk2aH8kZvofjOQeRYNX6Luv388N99EBiFMZbA76aGJaTCxzJ
RjfQA3G4Vjl3jdnsKf7HbQP194u3zDtTzbJgLR/rJxU4L5pTiJQ/z//cSzF3w8/2bW1OYfcLwCi4
BzJB8EugdxHerD/H4dJMArfyXyxaImuEK2wLD+q7h8a11IwXQKLLj+wbhySNizriFfv3F5VbuIyv
dAafp+5aG09KZxe8et7eAj0ZAqiLpxFEcFp/cf8+egpthAMwy+nKY1L8c7lkY1f2E9n0AQHbRKcO
1Q/hVT8+P52vjnHyUkscEHR8qGWAiJrAHbm3veIrx9vyNJ0+6Kw/g5vD8nDfLQ4/9QZpKhnU7F0v
ok43jya0RuJ1huQp1njDIFHSF05pv6kt1H4Y+L56o71/9CCbkZKEZlH3aV2cvNFsp0Y+WPmQsg3Y
vapSYg0HtTnPtRTlT+2Xm7+9rhyP1CViuRy82KfPXkNZ5U2YfoKiJMEMVMqNGxvuF1uJ9w+4xQwd
TBytXROh7MkD7keGIk4ibwIIs926rUFJ4CkgOJNZxuen88GROAli0GyYcwut7s+l6LcJgKfJqwJe
baiWtPaMYKK7WqYPnx/ng9tkuLapY5hbdkdvYVL/mnUTm5tZvnSrYE70rcyfNS8nkq5cBFfHz49k
vv/GWn8c6uQbS49KLM4NrEK9T+O+tKMVyUf/CaHBktWX8/0EQGhPjFYoNw089I0OnfM7BBtUg7Op
tinT373Z0kYryE8kh8RG8OV4aX1UFnlX0RDPF2FOHUi2s4VYlGkRdZXa5iapSEe3z8fLoeroYE/4
dte02dLVAPDnixOFu3r6+PEFZ66n8wAYeFdOPnbwrTXLLzuuaRurR78o9Uuj974R2Jc8F3MHizeH
6YKg6rvE675zCUhiZi0OAl9QAjxlbTQ1gJ7uviDzeK0EIdZV8a0evIs5pLFUVBlEL0TiqyYBlR/K
1EKHCeB4JXvI51qqdevRruyA2fawUQqPHsdJN7Tw3PPMRsuQkvlLjkgVb/xoWM9uNG5IKCJz2otM
jbpxbvUXdxF2fb4CPlhrJn5+FBx8s9jyL5uEf621sOgbdh8T1yWF/N4bvnXgro9BRLojQLzQGoLP
D/h+wwP8y4Wfi4MHgsfphgdPQt+TmFwF/sJdot9abJtIqnNScNU+9EjChual39m4Fv+DcvlfbeEf
PL7s5nRBZClSj3c1h4ymXos7UeIenKanHgT0j4Z5zx1G9fT1r08SgQdvI3od/N/p1pG5KPXm1JVB
0UumIhg6JO1aOOtYTeRBtFnirVsG7PBfTZr2nx/8g/NkX0WUBrhiLvKp9ZxoYtgIVVkGLWHX+2Yo
76LF6+2lk/zrbYC9vKQMDLyUV6A4/1w89IDaCONoHmA5epymctiYHgg6mVvWXy9TthsIphBGUX28
84vXSzJ61Hc5uoJu2MyCxquVXg2DI3Y0nn797QW0dYsTM4GfMkU+/WxFAPlKO284LaewAuy8ZcUM
kZlOm1vZV0SL9w8gB2Nrw9bAYaB9+vlq0IbEois4M82+iy3tEXvar3S07hAEfrEHWZ7lP7cgHIqy
VHBqfF7e3Nj/etaJokiIbkaIgS1xa9Er9SuHWK68n8mUxc2Tm1/tRj8+IvwfZGzLQ3f6ebFr18OQ
nAWN0R8zv36uJuPOWhLsCUaFEtWZ539/69h4L8xsoBZMe/9ckQ60Fdy3bhZoXXckKDqw7YxcD/2L
w7zfMNq6g2MdsBE8FPO0odB7+pgk/HTQa+ZiCC/tQz3yRfz8ZN6/KjmKobPZAOUg3pn0cciMhGcY
WSAtOlp0etCUdr/dUtykjWKgTpqjNVVfvCUXYPq7VbK8ONC3E8L9jndAlAIOgJhmgu/gYx9ynzZc
WWfIzH2m9HPJELudYG6vMMwRq0Vmb83YS3f3amyiQ84ceUfCyN08Oc03hLjQBeqazcGyLSD02TlD
FifufRPIA45A54u//sMbs0QVMQzEM3R6Y5AkxDmTjTygO11u08lPj9pIn/PzG/P+DcuNWcDsPpgs
VIMnW87CbviMRFUelMrNV1XVB3pm3Hmu+mrX8tGtICMMVSXgCWrYk9Xs5lZZNyUvorG2ELKE8WEU
+rj7/Gw+egMBqqcNB2GeZsdyTf/1WpjBFo1Rp2WIh3C09C6fKQyAaOrb/AW9/t/voqkZkYnyyVgY
SacVKt530SO4yqgdw1/LtZOJuClk+Pj5WX308EDhFy6SXAqDU8LI2JIzNFc8PHnieNfZZDBiC51f
DFuqnYwc7+eQQ9ihW9h+8an66J33Rv6ncfRB0UPrVI8tu8+CKDKvVKnhoIh2dfpQp/MtD+IXR/to
wVP2mCx2Kst3TTJgCEhIsS4HdVRn+0I47s1g4sr8/GK+47XAP9K5iK7J58hC5nzyXvU7c+wcWu6B
1w36A1TBakeAEXq0FPQjszl3uAcuWK27SvVXzVRml07uWvvYQ9M5Y2JjsEykh9HgMcefgR6j69Kv
qlvjwyvvUmHzZMIyO934yLDVnaEo+NqMNmMC1TwbygdRb3ntIXG9RwKV6rVLYs15XlrJQzb07SH0
qx8xio5ZLO7LobAPdJH8lZg0grdjzuPzC/nBs8ZMmy2o61qwBU4/iLnL35CMbLehpf6qZwMWbI2Y
MszRr0zPnx/rg8sBcJ0H21katey6/3yuTegTOrB/tvah8Uun4bApHP25nYg8ccl0xaQl1Bc7jA8e
OnIEDWynVFuc5Mky6WU+jTKqOL3UeYqTCBoHqh3mGHJeWbgz7xs5NBvUGH3w9+cK881fOlJsEE/f
lDYZCYn02iqgVrvE40csr8xv6MaTB5dFD1C3oy/2vh/dSS4tbQDToPo9BaLxrGACtZsq0PSoWcNE
R5VQWupmAHoQFIJC+vMz/OCbwwmyh7L4sLFZPLm04MLtOKm4tGMfMbmw5bDRm6rZWChi/5tD+bjf
PcGGEVzXnwundu1EFSUlmuFX5bWTN7g1XSXOks4wvnh9fbRGLR6oxYewdPpP1miPJK6c6QwEIOzv
oHq8Og4R9i33L4maGw9T+18XR7zAMF2YgMgYn5w+gMbIrM1s5zKYzRmNnzt8k53c1PQBvjjQBy9m
Wuq6A9+IbYjpL/fzX1/VesatpwPID/LIeYzGce/Nzd0XS8LiN0429H8c42RN+BoJfrbNMRD0Gys7
SeojiBrnm9kJIDL50HIVdaxRg6yhjaXRfTVIF7EQs9rOkxnNvw41ZJkw6bVJNtIswwDYgBs6sZQ8
ksoV35g+IYDlhEMrrPVyX7SIs6huJ4DxUQjc3WNIoY+YFY2FZgTM2/g2+wViq9KAp1EVrdzrPXEu
FFBjdJXmOrvDajGHZ4m8ikc33oPhnQ45htHL3oqLi16TfeBl/l1SZe2aK5ztCnpF5JIjFAwQJxKf
Msz1NuxiB7FwNpxXtpVAOUq73eeX96O1aRuua7BOrIVS+ucdBH3SqEmwNpEJPzejevbi+sq2tB3w
d0y15AV8fryPnnD23Gz2aN8zEDo5nhNPJWnZUxmoJl56TpeDmR0GVX6xeX3f8luIpwy26GXSpvNP
DgNwJCYIyCeiT89u6jqRaAa9n012zxD6AkHKunPMH5EsvyiZTgM+bbYQHJcuLVeU4vp0Q+bXYLDq
waEnUk3zU0xOH5RnW7vB6KLnWzQz1DjNgiFXWd9s8hKRIFALXuSN2R8cVP5OOmgHS++0naHsch0i
DGXB1XvmnUyw/fTFMXoK9REpIEiaaOMrg4z73p1Bsoe3ZoaP35sdgiZUame4CrHnpfw9oB/qVzwf
xjWJn+RNj1jwcHTx/y8IIYhblW5d2AUPjeV8dSs+uuMCAC2UW9oM1pI29e93RKK3TlFmpCUCEJuY
Lq2mQd9nhuq/WFkfvYv+dZzTjVFf9wRhgr0KPCfX1yX9hnURx9vPl+9HH0QBrY+5AvM2qKR/noze
AIBuwDYFDJ289bRYFnXzscrgVcft9IXp7MOD0a+kZiFv6922V0heRiXwbfR3oqASnf+HvTNZjhvJ
uvSrtPUeaZiHRW9ijuBMSaTIDYyiJMyAO2bH0/+fR1ZVS5RM7KrelllZlWVlKiMCcDiu33vOd/bQ
fnYoQNFS99k7l+93G4FP25+3BZa9X4rfUinHz1FRHdq8vQOIRgJyrB7Ba3/rMzQLqf/OlbR+ty70
zJsDLBKC4O2cZulEyfWlTsvnEprIYluncGmno00vftM4RnpwhcTxLSLnPjPj9KASTA1JkxEOmITF
Lmpc9SnAEoQ9I05AVv35Tv/267Eh0kaifxu93RinOe6MIqXMmaT45kTJQ2qPH0oHHcl/8DlByEmR
46+2zP28orrRUKlAj3fgJCro5vQvtTKmTTO077xIf1e2arQtLRb9X8Gb59CZIhwcaC8PPZ6RtEPi
OtV3beOd8tC6IT/tY1VG7zQqfreAf/jItwVrvrglGj2zOhjTvE+G5lvklojb/VPbjO+cOZzfrV8N
4qYXDW6bXtLP17GfQlcsc1CxzdjquU/Fd5iAZLKWVkieBUBFzQdYV+zI4OW118CwtDKzRfQH2uiR
qJz0MZZQrQYbxwKuNnxGad9+IPcX/G9dwraPu3A3B1P4EHrsmgCtOgRTRkc+UaFbm4393Zxs7Czw
EGZhPufNcI0UR2x7Sr4sHKdVpZxsO1TK/iAQXfOyt713VtPvrkKknbq0OFi3bwewZSk60noFlZ9Y
jmS0WKvedB8xj1/QMyWWWU3vfODvbrF2ZiGUCWi2vr3sIrcSJSmGDpmEOTCKoSWsQNMJnAS4zqrT
mvQ/PzBn7cSbghDFjM0P5HHhmPnmTicGMSd+WFYHv1qidToN/gc3tcZ17SjvIm3K8gEeGhwCF+Xk
2S4QpqAYqmEBToWkb29MoPXeuQy/ue4UG9oCDRye44R++H4ohCNfhXBQnPIAOtLdpi1xU3VK2ajy
pnvMgUcf0EV+eedC/KaJiSqBro/etYNfzr7J7C0iHnmiuyVGyuok7g5BqrPr4rbbw1x2VqwUlJMe
GMSkTdeKmQzOC/c9FLHzm71S+8KRY8DMZtBm//zrTaQRftVnFb7lHIzK2deQOaAv0FbX3gVXJjj2
OWpkLFZQykqayKQ2MUeFJzLeTs5k7pSKwU2c+fL9Yn6mLK736cSSwjFFnvIceXsk+d/I4FuxZY9b
18/TLVphd9MadX9IfRlsCXgIiMW4sJvC+VA49XzDY4sJTfEgPKbhEJ1KM3gygYK9czD/3e9nAoYH
PdAT+reNI9ptedn1Dr+/LOYPYErRovpz9phZRrr7803/3UchvEZrgBud18abAoShEzxy/VoCQppu
hAy1m28WxSlKy+Txz591vm9vnzTd/XU4vfIafHv8rw2/HKYq43AwAuNZ9QyMMXstrrWPRTPCWC2t
C6sx49t+tqdr2zaSO7s34JY4pdiLGpzL+Qv9F9/wDr6B5ovJM/UvlMDmpX/5X3+HxV6/VN/+z/++
yrpO/4eTzI8Qh3/8uf+bVEFbjnEfGQhsVfQO/wVxiKy/EIx6jmWz3v6Bb9BP+T9wDY75FxsbftzI
pt3rB1747+AaAEqzH/y4rpiiMriyKDIdJ2LK8Ga/wHwrvYJ+7rEiA+0qSPBUGnZnDyBgIdV4fQqP
WHoWsm6rT/KVJYnIIsPPrjkGN+oTUbBSrhokzsmqKeiBrSJL56wXsT3ftplbbOBZiSdcme1ir7o8
G5aLOAvUsK2Bn+IMhEEbBbBk+Za8o1TKcfF6TGscpHnoDGuJBGbXpg5OzpyOzr3UesE2B+4aTtN8
uwTaA+qkah+ANzlBCsUCCV28vuRrciJAvyBe0GEsO0I+ik09GM5RDdCyVn7qGrU4lIrkpvaDFS+D
cQrndCJ2DJ5q8HVMnMTfTVFg2A/mGCfZthqSGXQZ7jTvKTUjEutX0RT16UXTO0XorKZKiulW2gFv
tCDBS0S0lZGGu4ZZQHKPRs7fgcSpJNRHctzCnd2NvbkBquRgwXD1P0mSVxR8ntsCU6MvTX+VGEVG
cYM9HL6t1QXQl6cQoiuJY77F2HhV+bEZ+Fhkki8VyJybMVAN+R86BacLlBQrK5Hh54XMK2NbWxN5
1WAd94O/0BOF9tmYY/vq5XK8DsIcGhvB8M6hJLCSpEK72Uz4/z7T1gToXe5JogLD24XlPox2oh1h
mo6lLy/aatpJVwqQjIXNggFzt4KG3awNFcV3I0bCT4Xwis8mTkRmv3W6djiwgV4svG9GPef3Ydcj
H45micPFALhbWxk2gch5yj1Syiea5ZssaOtjBtz05MYMpyyrvCeTtrgb576GTAhlFiaO3BvW5J+6
pj7OkfqI85wWKeHr3RevseL7ihnQZnac7FjwhtyaU19dAJrtth1w4DV+nfJTMwKHkoaVEgLYRK9+
Qtj3qkVbczsavnxJRlopHIKUeU2s4kLUXm4ZJ063/Cll1uZdi7sRM51cHhy7/Jgbwn6CVwCqzXaL
1wxp6oMf8lC5k+MSiR67x6SoRvoNc3VsnelbTFH7ssyFtY3IlgAekSb9S7vA+10ypILp5K4KMV2M
burdlAUJdA4AiWpFHEVzaBO3ODYck6/iJsCyZQ/htRXUxIPbExCnvCiPAMWj9eA2eGqHJrlxJq85
FE7lAKzGrlnSizhUifBo0aTW9TCK/LOs0/yJO1ru53lwLoZmKQ8EipPdzGniVSQ9lpu4TYJT1jrL
LekD42XVSwymGfkDq1iEwb3Ke2ichuGwrThzdoUw1rmDl+ujuuKROJRzGxsrEWbZqfYT52YIB1RB
rZM94nOeoQjQobgSxZhBdCvkR3ge0wfKEHFygMpujTmLnjh75g/t6PcXaO6pUuYhyLFGBAso7Sqt
sCJA7uc8QrTNguXEzKNwB87P++6NrdyjulOPc24zNo6w/BWiOvZefIUnp97Q8jNXU+TNOISSox0J
EJD43YlnXOEyH74O9WSvnIJ5qUnDdYVfsNlYYJf2Le7SnZ3i8VpmX34RsTdcmMB6yayGeOrX7nSX
N568TmlsHpp2cO5iNanPhAMtr15sjXdckPhmbgRQw0BZYEynasNz0sNnnvPDRBTyHraqjxd0aIpP
9NTKPbedp8XQzaSgEF8dIrT3S1jNJKHFprOlCHJhVrc9/AgotViYoE3kNvZu0Pz298VOI2Nl+vHA
UiZsjUnjRzEX41UaV7di7KNru7GTz3Qryv0CrmU3O8oYV6bKzCs/K0D+Aia7NsBH3wGNITXEYmZ/
2TRWuY/K+aaUgyhXFg/qaRgSd7O4EYGlYEznY1ZYyUk0Ob7M0Nf8QZgPg8S9GjhsNXVZXxi+l59s
uBQffFV59trsDaxe0levaT7ha4LdAIB36PL8QDyL/FL41J9mjn94LqJtjAjgOR/gQpadV+4lXeuP
Vpt39wl2lmu7R0VsDHLB3akK+amrQVzOXqCpZcJ4Ec1g8kazpvsyg8274ukJLutpUl/BlSMdLxLp
4S71ppORVOM+7iy6yn0LZx6/CQnVUj5MkIZvZ02qVe647J1sTu94s4knX2Ntw74OvqusgNnh9x0U
rij5OsFX2brZwrSzF3Svw+FC4afa0Obs15BKcHRHmqkbYvOZcJeU4wsUAKtcj4Aiy7W/GPAzESU8
MA3ot42m9XJKBtzraYYv3ka545wtH8MEpsXWbZLqi5Mk4b7WBOBBs4BHTQUuZ/jAKaBgRBWgYJXN
+41s4L68hnEX3eQAKa8KjRkemIMhtTD6q7g3QFe4hXc9lUQBGmM9PHJa9QGSaWYx2YYzXFKNMhZJ
F14uGm9s4gseVtFAei1mNfjH5dQbH9PU859kxvh6PoOSmzM0mU2b0a5Gp217TVUmzNi5piGFxA7R
9gbIPIbEXJOYA3g0ek1oQDMEPrmuLIaucxOEL4UmOZuZ8+IOXXNlEP/4IdTAZ8ucncupj1y2QWXf
cpSGchnXV/oGniTGl/3SD+tR1dmGgHT7aiCN9JjY+LfbtCZCCmvDp0AjqGcNo5ay8fbGmVAdwaoO
fV6OZQH/w2gIm1BnpLWXuK992uJGt3p8n8M0Rh8sD0RrLTubBIUWreCZkl0BEbgtzuxse5zBaGug
NjkDzXoyiW4+07Z9Dd7GewCB0J9PUW+HWysz5LcUJgLcewW0O9b47gAIB8IykN51rLpbsZQCtYKQ
hzy17cNM03m9aBz4dCaDx1YbPFIL2B9n0nUVxk0n+I4/ZXiqNFg8LsRn+OlkpuTRnWMDLeD3mT11
h4aS22c+ed7n6WnS0HL/zC+nj0DQZQAk9DUTLdmLnYad28O88Rpebwx7EpYmsRWVhqPH1KY7gH/V
xXBmp09hG+Qb58xUn9mErx2QNSQttMC22+pmnDSFPdZAdt539W7UkPayN9TOyKzgYDdleBNoyCc8
NLjuOstlbeQgqiTY94FsHiAABSj4wGqt4uiVibVmZZe30xkbjyk79wCNQAsCJ6pQyBTTvd+22CdJ
3D76pqpv+kJOPCcOcMyEttBXCt90i3TL3hcm2wodX4ppCAgw7XuNtx/NMvlkFk35ybWpAXELLqQn
xlLeiKKPLpZCK4ITLz6agRiqFYRBOPpFwxtsFY7xMRvGdtnMmrmf91EksShb2UCJGTWH6gzod/6B
6y96ZUHvd2R4GY8Q/UkmaHEOpvLON0grcN1WXZOfYW2iIkvWfSLJBaiJt0fvnnxe/PAid/2PiU4R
GIgTqDMPNz8BA1URWM8Z8vIVWOOSCF8f7yJOw8+WziZQaNVW45Q6G6mTC4SzvLSp+gID9i7U2QaQ
Mf1NqfMOOpmZGDfJQDBpJawLYhGIu7YvgJJW25JZIrfFIRGaFAXiPoeNU1LcYJO+Gd3Mueo898nS
6QuzzmEg8q3cFDqbQeiUhlznNZQVCuvQccSqIW77lOhch3oId2lC0gMgypuU3sGDc46BCGcSIUjZ
a3cWstv1ovMiYp0csegMiQZ9eqBTJRadL6FQze0Bjoo1XI19FJNCMes8CqGTKWqW34tBg9fWqRVV
3/kHYcTq5NlkWqQ63WJMyLlYdOKF0ZF9ASU63KmuX9biHIrhDoRXNH1yXevIjKjI1Y1n8uMYHQGm
6SvOCaLt174I3tOJvu1RRxxKmRFhYmLG8usQgjB3VWZDmB1J9eVYZ8xBfGohn+Py1Uk1UFrkKy28
sOaVbRabH47Mt3+fP39M03vbWtEfTogVgu3QYxT61vW3ZHXrq0VkR2tu2tclZzoosjK9YU5b3P/5
o3SX5ucDMOcZ4gIsffoNsYj+3DDLZJb7c1rxUcKWcPkt5tGrmjjAb3/+nF86OPwmxBuu7smZdMff
6tBAFikXu0FyBG+vdimzSFKAZ3tb1ll/K9sCCMoYpWa2Vm71IoKEE/W0JOkNKjx9uI5Tvt2fv9Kv
t1hPU84jZz2IeDvvIF2CdiynjKOcwbSaVav2Tj5xgnahsVgbM0nb13kYuc/QVf6WGv63f/Re/wgJ
FB3rP/SPXtgnX+qvPzWP/v5D/2geBZ7OMtXGAhM5AuISluw/CaDRX0yv8K0h7dY6UZ6rf7aQor/Y
quiMRq4e/f5IAHWCv5hFMZ5HrOcGTFOcf6ul9PZ50hJL7S1F0EOD6m1XtDYBOlZpsRyCxPIWEvDc
+hI/gPpUWUQZJ4n3HkbzlwcYyxdZXrSu+Oa/KhKJDUl7Y/HVYZ4Zl5rGCBvKn7L9DzfhNzuSHsn9
tE3wk3RkKa05Wuu/DFd6lN6j9NL5oHpoOZM9yztewkSJBq7YmsbE6aZDIuXK3LjvpmD+9OePJ0P0
ly+AzM2GYuWGdP7Isvt5nyJyjJeUCvpDU/rlTH5OuuzKgPbciNHmcrbT9jRDeej2cDRIwRGErOgQ
k4xJW0eL6QPlGoUHseWw8CgdoaVbIG3CZSp2yi74Z6EHcSZzSmMZV7MALgeJroORDLJBfUeZUtw7
eUgQEDibQ+rC0IsDX5LY4snP0OjUXqeH6YR4S6GYkfTGVwj2loMpZ+sjnk5x3ZKA8RFUJkQuB9bo
5HfiJawqXvtdM6rvaccvGutyfCiHWu27nC5ebIG8hOwUWutJ9xzT2EQ+mSnxRFgtf3CiAXDZgXve
suHG99FIqNWGk5vZHLlUdbVOyIS11jHNe2dPwjg/0ww62Kf0t8gUV8CV5ya98SB70M+MeM9BIYLP
EmTtXVOOToI8GchH3gecW3ycZQtNDIQs1bQh17U9FYMt78C1xycsXTMvY6s8SmxqW8vpx4ecHIYH
mS/+B+6OvcVRRQSaTWEz+LN8VQ1JtAmn8XU21eoTxufmaTAX7oykX3/wNZ41mNh4nb6OLn3LyA5S
pur7NAj1yWz5I8psu0cfwMdlPCfuEeaT9XEgo+Yx76f6cm6a6LKqGIbp84qbr9wK+svKHxbqR6aT
NL7icj3Vo70lUae4F34KLYWUNNoCvHTdmL9MCgym6wSuZnLg7AasxB3k69zxOIdGr/Z+NpTHJuTm
qkBMm3nICQjoHAABW9Mnl1Z0IbOKhWoz4OxHgy4u7hMsoGT1pPLaxUBHJFYyfitMRSgdoDa0V6bJ
pmE1z9ksxwfksjSI5ci/Snd5RcXsw5r5xdFkiOu40A+7Ib0bIzFHLMH8Ft/No1UfpdV6BEdT0UWj
mUw4ptqrzHZvEpc7EWM+XLm1UJuK9IgKvvXAdS2gzwdl5K1n2B1kNdFLrkHzxPG9b8byFfPCclXT
LPtkM4jZE6zEyaKVxY4onv6rmfvWxwye9oakZaIKDK5tl3Af80Ffar1Ey5pIA8W5YrfAyUnIBuFO
uD4MEtdi/bfFKJ7KhDKr7IqnyegGcgQ50iThd3I3oK9nRuVTJ8eVfUw779lE3/rZBnrykNisTZA9
Rba3oWptXLd8duNgJDooEERxeixKTUSfU24UQL5+F0tX3AjywW6ifvJuBhVbH+usE0+D5zfPQI9Y
rbq13tpx8+xAIrnI4Xl+mEOd/8V5CeJfPTUvCWRybKK0giB60F8//7gw5SHoOLDfz0rU/WbO8uUK
lV/3KJBx3Kumt4hEYyS9tnoLSmGZV2t/MrND39gB/dV4zvZQ9sgGLX2T21QVQ6Az7ORnK6NGgjgZ
wB2xHXnd+4AB7UeKQvrhT2NTT/1r1g7uUwbRp0gOo7PULjbdxai3GDWn4UrJKfZOU+IM7j1MP+hu
7qw+UfL168Yf0npleTO2U7n4O9ahRycbUSfhY3PP1jTU10PD2RCyVHRyjeK2NzvjrjHLe8Mbrt1K
VDvYQ97dQmbCyguIfmq9hAip+Jq8FFLn0IgdEntJj5VdfOLAYm0HnYE2uJyHQgIJ3XH4WqR2dTTq
5JWE0vSYLuiJa2sQl001TtvSG2eSlZL+qwWvbJtk3cXcy3iHW92C9lhEG0u1cHUDL8EEk2TX7uKS
uhGJUa1bMHR+Hp6MQshNVsp6WYkolkd8W7jcjZk4HBO2RpUVaNqqsvyeiIXoOtoBzAs6V60jt75X
dZBt7cqILnLor1dIPCeIRzywIAOti0zBORiiMCFvlxtpW6N5NEnwOlQBYDrRO+G2mQx7LZyQx7LW
iFzOtGvbqMyLycuiw5BYH5wqjnaIc7pLq46ccmtz7V87MU3+2kPWgPN14R4yuO7HAyg4glitibzG
mDiWjqCe2jYHPMCRhcou8uHLxb7cqLh7dZpp2Cd0XPChyyzcQSIbV6mNMTivfXmPvN+iC1N0O1x/
6YyI2yB2IJyfQ2+kVe0U80U9azRNWRRPUG6aYO3PvtqTFUjMTODT1icCFXfS6DpUiA5aYsvmNK/7
JUd0ara5UWwiwDQLYXcrwXN15ZaduCBWEW6qbdpHPDfdxklTnqpuS66CXNUIdlaESXkn4bfzp2Vy
cmZfcJoQMdME3jij0ZAD5S8vojQ91FrV8lHkogHn2EWHmT7tsRpidZsVzrIZmdSdikq4a98uoQX5
xbgqp6TYdq7j3gUdEsUm1q6VpIWkZ4pwJ40Rja5OrJw8R23cyMk/B34CZtFU086NFVSvaDR2Egou
RuvqrrQM3uXAxY9Z5szOCuftJjGS6AFKs7UvM1a87zTpMRzneBtNsXvVoBwjO20y7skaZWIhF3XS
GfHlyvUiOLnSb6tvbkKnPF6Cy2iGm7B2p6lNViW+Q0xeaXElusU6CtS6cp2lfntRLrHzNOSBcleB
N2Hvtqeyu0gVoX7r3MrNbwISVblx8bXNTAPM8bhIGdEpMNr9YJXe01QOGXmZRZZfun3SvVZO7uvR
F+1bTWktcu+JbvkCcafoQLA1NS4mY66LXZB645cmt5hulZOuC4S8A9lUboA91M02HKvswpi17xuy
XR6w/KqUyc/YXkaya1wc2gjPVlPjZQDuwrhb51nj3Sg7zg5LWosvtiAag4hBVeh7Q+6DLpHy3OE9
pENKmZfVl5FNlmZYi/4rI4RJoLVFgrEzCz2gxT2uvqPDIG1EGfG9QLXKM0D66mUQmyLeJJ5Om0iz
iow24d0s4EvvjUaIp2jMnHQ3FFkBog4lMd1UBbKURqP4MosBdXSKWQdoJG9nbPXy9HfxJTOmCMAG
u68CAHy4sb2U32dVWo00K2VvKUP9D3MhKct0wQgYdWRiTCOyPNKUqC9LyKEH1+yIom0mNuM2ZwRd
cU6PN6nX8XKPqsa4r5NoeMhsJ7lJKiqN2vPFdbKcv0UkPzMIoSyln6Y3ZXJNv/ew58nUDChPIimt
W7bB+qsjfFQURgJa6xzxyyyKDI6q5etoZuk+tYzhIc0Y4DICN2h6nE/LSeWrC3MkRjYdxmmTaJ5Y
Q7H1hE+5WndKl7/QZ56Cfi7B2fITEAZh3Ktm9R1QRbafl7ghFTeLyDuaICIrLzbJyhROCXQoku+4
ZazfnSF0PjjnJXwd7EA/nyFam/S3JDH6Q2LY8hQjAdTlcFCvZS5biM66vKc/uBm5Mc+daoEOMjCO
N0PvvXegsX5pPiCy1N/EIQaer/O2xTM0TlMRU9If3IzKn6nF4N0Efm9vkx52sXIpCNOIK9sn5nwb
JNj2884DVNk3z3TlWZi1I0+dM6qLehLy8zC47g1U8fnTRMX9jtLnF52bVoRqlg+eEdx9v1CoUP8U
wWg43cHI6L6OHSFMiqne2rRyGjQDq45XEQvMGlnxwKahVvCe0kGazUsuqJsDYM7vJL6f9Xw/H0kd
D60u0o2Qg/svmmT63qyRDF5UVTmECeJ50Uy1QV4uk8EMsh3SDVvzslUIlQjdHKigcsHhNUj1Y4pj
8D6fXHkCyUEERew1X2mxBXchE+tt1APyj422kSvZe++5+9Di/XKYDbAQat80g3xtPvh5IXroMESp
gOzMwAPXKshEvpVVpHYN6bVcS5z9UcqkgRD28QB0PdkZlv0C5OMRtrODWYFyyfCmZDNAdrgaW9t9
GgVg1mxxigvTrJxnRu7pDIpI1OMFDNSQBC6r2JiM1XYZI/x9xVZySCJg/aaVAh2cK+rVsoouKSBJ
L2O8eYH/adq0Ev9/o3cY2x2M+zFp/Q+GFyiythMTIFntusbK6dhjIYpR905NeRwGNjAClqjZOSxz
LkkK/qHF1SukhWeOmEbX6jTd5F2N7589BUzjxoXv/jkinmvlmhkdVqLAtvYcM26ngXmZM6TcjaRv
g1VMx4dkMUgBBA5VPrcODdlTXy7BeCnjKeEiZeTCGjPCiq2XFKm5HoQTl/A/nXwAeUswhNG5G35Q
bT80McD/TjqgZgN/KZNjQUmziRf9f8QU9PHG7GhnruMMw/CIrzK0L1DId9AnnVnwNqamb82U+W1M
ntS4Suqo2c5swjD0Z0r5YLaI9lAU+RynTahYHES60O0eTdC1axil3rrzyH6mfS7wfLcc3MLUFV9U
PhS7NuuzPVoEnqdiYkUSYNZv0tofHvqsfA5azo/kWouncCqdbNMqHberr12kUZinZeHi89Ix7uGC
OucG713hjNk+RgtSr0OvLxn2h83LzDT3xVUWtSGDW3vFY1vsHOYjt5xEw0slTcbDE4d+v6y7x5pw
7McZGurRnNmNen22q9OoXKfE7E5rdykRLoCQGnbWkiDt6HJOLXXgoNTIgrvKaYcH0yLRnEiu5sXr
WuLOXE5YwuL0vGnrhTdA31jdo53TUJKyFNd9kIHyjF12kz6uEfSGPSej2HUBMjbewjPSkXBqAdHl
b/bmIl+beuaqVIy1Ydt3Ky9zlwNKFXmSQtKVsxFkr+ZIv0LTiu3SU8wPSLyTn7HSh5fWRJuFsIno
MrFEe8pUUF/6CRcOzbra16btrZuwHh+Q0nO8n1S2Z9RNMRxy3KwK+kNBxjEZUfvyPeQpXbZZuIin
wq9uxzkQX4gf5LhtesmNVbvgkKcUh4PLv7Q2dOGsv/WMQMCCOt6wMBp045fKmcqjpR/VWe/vZlFM
G8JLxbMnZyJr2ioHB4vme8ukn86IPrxms8kBPp1deWciBgKgnlOKnN/Fok5qCH+JrS4KXIlkwLYT
fR0HxCmNVX5dGaiLJSEgYB7prp2XIZRFComkJr1iHgx15SZ0PJxOybtzx6d2WD6wjBjAI+NCasEp
GPB4dihdCqoSnfzlEPsYfHR7wEgMLgO2/mBNw5FLrxt5S0YKQyFoCCF6+t6GRF0vPG71elYJxcik
419ClHZbE2XGvRRY6MgmLCId1+HhhGaqKQcI5bDRucXJZJakwvOL8H3YNHEWHkFMObTgYj+l/VeY
ZI4P5IBGOUuQIARr2tbkjawhORJhUhDBQMFjtjS+xo5o6paO4OJC/10cl0aZ10/yFdSkve3MXn2q
QSevYrstj4ZurkBEYlvjRE8wou7U6IRMlCaIstb1kvFvqmyaPXJhi3MsPv7cvzm/JOeC3m3dpC65
5sY3Ey0b5XJgcPvKimJJdhj0/l6aJOruhEtrqNb6LtMqGRI1CHlAnISXYd/Jz41FmU76JT017N/1
5QSShHkhJy3C5Xo2d6SOX2EeNc9zQrHTmjK6nAL22WZKuYSpJ9tXkxwasLDFYMFbqmjl+JTnPRF7
l3o9y1Zvw4BvuouyK+lIRllAzVu0/HFeouoiY/7yMdVdb+oS/RbggPZshSwJdxm6r4Mkhy+14uQm
GARto1avH+DX0KzpQ5Y+PyfW3a9zeRtGdEihhRf31TTSRSKVfONjJ/x4fjdYSAlOQ8jEKGDLp+9E
E3U0PPcmSAyPV8UUhZcyogxBwml/nFri5qKKnAy/oRJ2OQ6vUz9H9ePDt88GbiQIRyKoS7O+JKeo
vvRsithK34OU8vCpwzQrdu3SUJxPFrsZsdEPaqJMFgX9ObMp7Y9GVbPZso99Jt1APIFgIaURgfr6
3BIce5qWIREBp6ROJ8IKKT87dhOx5phT7BJS8XaymSlOeg47FQ82XGKHLihD/HqtzLF5Lm2DBvVE
z9jJYo4KPYWz40u4QDSXtYaGxXPeZueAq0HnSF20jYu+wBuZBiNp0eeJbqYL1TroVWnafBIBVbux
TLQsxm7kYqJxItib56ggkfrR9EfBGc9hrRlmfD9P9MvscmZ+WLueROdQ0kTUWyXAH3vbFk5xQxIU
4VE+Ss4xYQbuoHXk2EXLhGeypTsN1EOHXFvWR0cGw7egRt3a89VXNQWeQ1Y3hxDCI8UX4gYoOWS3
lMe85iHLRJbeEBLzPI4eV20JULfaYcqjMiJCoAPCXLYeJ/mZqiR3V8NM1uMKZVtE3TJ42TWxkmyy
E5myD00TU0EqRDTjwA1XIfyVwqalfv7L84OpqpxXjEHk+6s38U4VvFSO9dLPtyQbqV2V5hnptg0P
dEZVmQQemwxa9eTGFQEWHUQly5XwF05kU6AIGSu+D+7S+ATtcoA9N4oDksRdUpLuJ10FqFlyJBP2
MuxpJPCLp2NQ5rCJQ/eJ2OAU6DPFbE9DZTt4pC0iihjCUx/3//DJ/ndU+e6okiyLH8ZUv0rdoeS/
vKYDedF99/O88vwn/5lYGP0V2aGPIcej22WZPyYWOn95AD0BRoSM1bTq/V8DS9c+TyVBWJJNiJlX
k43/GVlo/WU72ofJIdZnF2IA+v8TWcgn4BbRMnw+7JfBWuQooPPCEIcwK7+nlPp7qO3xKgtxsv9w
dW7/Ppr9SdVAFF9gw8AAF8LA6xeDd1nDO9Tl6iG0CSchJeFZ1M28muJ0eAcGwJxX/Hg01J/EZ0Sw
ADghuqH++z94oBIUkksrCgHxtRhIQjVvurHKkRovD//2T6KRAJVVe21MPuvnDxqDkqNLu4iD4nku
yuJ7bGTfc/73P/kYD0c3HvJfh5/gD8EoerPgTDpF2yhkuEjudbku5uw/uHSsVQw2AOYYob/lXiTC
rFyCQwTxklV7OZsD5UdjUwPW+Ts/yv/1JoU+8wPsy44FwvPNtQvGihlaNIlDOhGR7A/qXiXzA5kz
D2IkvPfPV/Btu4UVgcgFqhMkQhoYb2UuJKw3PJuNONBqpMnHq+SQE8q9aozsxQzpVmWEYq0sRSTc
nz/4N0sRrIdm6Z4dgm/n1n7bcBqme3mg9dB8GADXr7yIGCkQsM47z9dbJcD5N9ISYVfAbslT/fNi
XIZ8UPAdBTA28i4r5qTb3DbjD//BD/rhU3Rv44dnSyssRoOh3sGIZuLN2vlhrKb6VLf/2aX74ZPe
tOumokobBuIskHJQG3/OXxa0iOv/h8fL/PUuAXMKQ1ZGELlgOfVa/eFHNXHlhVUjKuxlGD+EORrF
Sgne7YtbqW3E2H1jRa21I0XPO5jt3Gzy0omoZZDSoYuAZjJx/tiGgL3WLYO413MbOchj56hTXHdD
UHxHuucck8Uar0TQxWgTlg5lMJpfGp78Iwqp+ZZjvs14nDiXYJbVnWoj+7EI7OaIEDZ+HisKlKma
vUMckAbZKMKdp5z1XAQzwZCdGhhw03SjgympLfseJttQlPUW12P9gSQk90Rcy/QqY3Z5q/f57mTK
3KncbS4QrI75Og3CtNkqtzS/5Dh9IE3xfQz8eC9VzI8uRhTZTZSIGwZ5zaYHcoqv2YljBO9DGSEj
dfpo75NUtZMm07Bc0lE3WmGsK5Nft1RsXMgx+zXiBBsBBZtLmmRECJEbQkTVbO1wSzf9eoQQcnIr
ykhIRs0Fwm+MzxXlThhVxjooAR0k6ehdzImVPydhUz74Ex0l2TniSfqV/Rjz28UqmOiNiMr9H/bO
a7luY1vXr7JfAC6kbgC3mJFzMifRukFRloScGrmf/nyg7VMWubZU3terXOVS2SKROoz+xx8GzT2N
EQaIXhP0G8dZmOuzdDnPGpzlnruJoD6K7vKO5O7+c8SrIaCobW7kkH03Lb7pQFDHp9JPv8/dFD30
UtcX07o0Jl1Xn5di7TEoys2YuR0UCVmMcr7HENm9YEXvN1BD0sMYF05IGZCu4YpDRcw1vtGhO9Cn
jJ0GQrmMq++SENhri7DUgxwKvDJsYwKtfxv2RUc0JlmM/mUieWV5yktAoUGup5ssG8jp8aOvya3B
zj7NPwcIPsKyneotmZMZLX7ysjQRakoWh5QuYXNlgSsFW5lE40sSNUawo2HZ+djs5qkOJYjBJbkD
+pNPQsUj3Z3yu+0l9YlnXHYE80QhhKH26GZW8Fwj7Xl0yPLNNoRlCEQM0GNyuK3JSMbRDKio8NOD
22/zCfpozgVhoE1ch0Q/GZhVyeAZAjPTzjW1sYo9AjzMIJP2TrMGyRBpkjxj7BaPh8GvstcAZfs+
qJhHGCnD6UmDsSABPZqpm4PxRSudH3De7nG+MZSd7rPGEXqnIe+0oeriaQglIqMv+Ch2X23N3HKh
pFrbYhLd0+j1ze9x5oqztxSsoQBhAhGx4Zwgo6U0ASeo4VbOlxBJnH9uY7s6zRFSHHpX9iZX2XcO
IAG8HemcuBFrTzTjsjWQZUCMgL5wTUggTeK4WBOj+EKDw9aHSTjgmc8JnMTl6CEb1ZAT1jsn36om
QF+RS/A0mUh96VrDS9Mt4wFLHLLXUA0QSzb5FRkt6fcOGhLyLWKqulV2ouJv/aC8bdLND1VrQy8Y
vwzJkp7KSgITRY08sxV6d8mqYKTZPO+AEMYr5BvBLs6Z53iZIZ9qvPyTbzX6TEjJvtScz2M9N/2m
nHLkaTQJ09DpCwY1q+J8mxSQSqohC24cikradMz6fCg4Vo1NBE5MMrBWrG7l1I8Ha913G5fntsvs
Ne0M/8bHyOy1mMkXdMbewrNgAk1wI+cED5OrsaB+HgKoE2aBSGfESWknOs00Kv02wPxvIAbAUIUK
CZIyNglxxHeWVC2AcvGKjAGIQ7F+kKToofAjaNJWatlGXgsYJpzBvyMoToH+EQBBwAbDcAiQSBVm
OWyzJWMRs4d6KycurQDmjinZN7T5remPBKuaBq0OcVUdAVt46+5UWtw4DSFfyeT4fISyuenata6u
7fpcWA2DiZPnkIalBdubTEaSpAKwBAnQ8rbqQlL7vc9965s5sVqN6xgRprau86hPrzMxx/txweuF
ZMCsRWHWC9KLxb6j0bIh2sjeCEezIvb1vBm1rJ+gEwU32ouq7Wx6auMaxOYi4WDlLkyl8AaV1ePY
xNHGl1V1Qg9a3nUDa48Rs3pMAZM+H0veeVAPeyfD1ieuxvTaiWzzS2AN/RmohXq0HuAod8Wxk+Z4
yBLMLcogNq56ld44qTO+GFnW3SxzglYm05+I4Jugr0BD85GTHlxtiaMOUg2c3JY3jaGi2yL/3WuJ
dKMB+72O19yDPn1iPqN4M+OjjdstQbxlu+lNB7OoBQ4E22J8YHH/Yoh6CG2PTW91Qrgw0qR4Jkyt
OqmKFcdEMvSYmlazehECuvy5yJKqiWkE32DP2WsKc0k2Nft2he6lmIcjLhmuOgB2IwdOminsuyBD
/FgULGYZhzx0NnYWlBvYefkFkkwzIC/PW923VKm2y9hqFRaNk5Y0QtvehJ4xtWuGqf3UlXZ5mlqn
PNVebzbgy9AVnKIbtoOFS0cBDIZ6R56XyZ5LzeZTKNa/0pui+xY0G3O6PCOe0E3HErVJFjhEJBKq
O/onaDU1SmA5OB5aIIzuByRE2N1/75YsIZR2zMtvjYBoY6WxdzGDYUM2XAK1IjXCBHCcWdcXfxXc
b3rV97eV9Ei2y1yCJOlkxBlWFolC0+YM1kjX1+o++7mZwyiai4cpc2b4hJZctdNLBNmh8ZbxVKFe
3aaN+cX1h2OTZRAIFqScrsCkwJbMLxaO8U6IzLiynMqAjOaV6NRcezkwT20nrDO6xUPh94hssE6d
2+g1T0ROqLudE99LN6n2WusFu4f5emCPpjcQE9FeufZgbILC0ddM1/iPuPBgfORWh9zLmwNKS8O4
SGeBPNmLS9Y3V7J8uzHVCacldwonop/EFomoOiLFhC/qL2L8BdX2A1PeD9g7fUr4QNByRSX/YzHa
aUKwh84sjiBTrDf2NF4RtWB6+HdRJ5B4nV4vmBJBedPUFXlARDwTXpyxfYCdYgW/OqjBz/7xNL3e
DwgByQX4Zn9wX16p+MwB7keV1vNggiHmrKmTl75WxXAfLWxzPz9ifDgZBqthmc2VLOpxPCbevQB3
FGUMlHgcW4qwikxmNii246pK6rPhkrn48+t9NIBaL+iJ1T0G484PdpaVosBxZY622icKO2SVQHTd
VWOzhcz92pPhscs73Oik8Kfbt21nIo1WHhJ7svbw/QzkMYV4JVx0PMxkOf/iYLf6Hbz/AmirbVhY
K+/9w6G8wbafvKchPyZl6Z6GsSu/1w6pduHUT52JKsql2C6KgomUZFZ/PUpqTSvnjhuLQhsa5Sul
THXybdgNi83JEwMH6MHFMoizS7rmZaUyBaLfBbt+bOkX9HTEjyirAXJJe693rldGD45ruq+OxBol
DPjXwTcs7w7uJBtwtMyYEKZp9vltV6wqQpA2k87tX9nbWOsp9gdsh28lqCjh2UsBqezd4IgH2Kns
Xvmxx2ExFEZXh/2MqdLkuC8twiqc6huIarBo9kLBZiXs4N/aRJM6hK0ThFc+CcP03R1gUjhJXJNS
lKFg48KI63PjTr9aBj4gFlwFoIJkAcRjePi9O5IOKNsiWdXpUboUzxLHaGzBZb9pYbGQBZojvFwy
Dg90wMaXn88H++M7pkSBXeGvDq8fk1cWK3dHVUzJ0e2mOKKFB0fKiKLgczlQGnf1JJabwBDBMyLD
5zxY2u9GI6Zdv4wC6VxdJem63qo+bIvBd6C0NJSTbq6O1N80g6GMfW0jK+ovjAjL2D8Rl//i1b/C
qxmLQEL/u7TmuibF9X+2r3ndv/4AV//5g3/B1YH8TWBFbOKBzgjA3RcpyF/yGjxbkN5I9id7dfx5
U978pa9xg9+IegGbdFFpwAz2GM5/w9XiNwA+3Pv5sTXXDZD7X8DVrvejFAVXJ2IAVgB5NQIGEXXe
wUL03JuOusy+1KZwY30gInLpoy0kUlzNuivY28GuKT1kxaOPuUcI7KJ/N+xCwslNrWM3NsZlxL3v
ltYo9/HS1huv1t1VHVfHBDLJiT3A26IBk+d6qIyHFqsW4ipj49wjxAixy5APo9/MT/DA+yoc6sw4
WE0LbbjL2o3sqEz4fdbebtsUTfcYOUSnEjbDfUOsFfExT5Mr6ZTqBK7S0AmL7ibd3sxdvWUPhhJf
NtaxJY81pGmeg3bIk+VGuDFAcE7i9usgLDSoWdNtylHBiHWq5Qobing34acyj+YfiSFTZl5HZDhx
BvvF1PogVvl+RcQ0x/nqE52uDP1DDs2zION5VjcqX9wd53EcN+zeQVlT+ptGNOSalZLrlwTa86bc
bV/5AWD3kN57Mc4kpQXxsoGHBf610KNvmpGjRHajlsDctF2ud6A2VjhgocYhDFP9xBTONk4NEU7l
QNZeXXSnPPWuEitgk3fK+wBxyY5IiUNQUhq6HI8jvATCBZh948Kg2dqReTDSzNpg4PqM5wZ9yn59
COTC236AA8amFm+UMOSu8IcvZRdsnXkuTw1khHOj0mXj2OT7aQ9JdNHshSZ2EwKREWIB6+GIKo9B
FJz6pTY3fm43YUro6jNueXWIF6rYdXVDe3+Y5z0d3wCNf7lc2HWSPXoZPncdHKGt5+FC0c2WwOPG
WLbdbLp4u2ADIHxOJgMh2i2b6C4Au2rmxj1DqLxYqqiEq+O02wEdVegU8SFxBm9N/MWctTB2edY+
1p189md9mdmTF8ajdPdGRWSVZerk4DXlqxbZZyiF7iGDEE76+LTGM2fGiS3jm4stwpZAYLFlTGD5
PIdyYkj4Kr4L6gycJs6Xjb3KEvIYAM639MbtChNSuLho7cz6vHA8A+GAc2/kX/Tizpic+c0uS7Pl
KCpO8pqsChTJjIW0ytqtFzfuMdGkSINPzZzY+W+5pV6Mri9XwDLa4loIF6peWpAAvmCNQdNeZuQu
Rk72pGwZXxFjXO4d/8t6rD4RqtNuRCONR3zjStLZ8TDaekWa3pcj3OaKM2cIaIlKJg3Uo7nCoFhJ
5fca77Jt1+mrrlfF3s/yaWdHiUSFMpRbYZOwXhHMCPXJMG9TqfTOxERxh9VPsoHZaG+T3snC2svk
hWUTKZ7GPtR7O4Y6NdrnzjCHrWEnzRNUd94iKXIQyzLo8TGneYEpUmgKItI6kZlPHIBg8RqwyYiB
0ivW6W2CAWdEIKvqITecBb3/YJ6svptEGICKYrSM9edONj7qor6Um6Go8p1Dt2nPrQ6XHjRQ/qJx
SaGAB0ourw03/5KO5GVllV9cjC1ntcEfja2HluIKyBlkOSmyEB7n9zlKsIeEb31qRtypMtk/mAie
8ZKQ+J9ybHWVuJdR1u4m04H2EMxtqKeC/Gh37kO7Df4AZLtPl/k2soZbVGt9aGaphdDI+Eb+yLKH
v3xWvXeZTvx9yC+HSaI5oQ1YcbwyoLzhGIQ6YewAZh2ETW762gL5hLGvH7rano/eSKlT5J4RTv7Q
bxCzLeTk1jY0sZYhFUt1tdjefijt1wAKH4SpbE2n7sRDZBNPX3pAOIhzCOfLDvCgvo1dMYWeXqJr
QWLYwSws6xShadhnhT3usIHo0BvkDXhH6R8Tx7yBxfFZyu4yi93sohPzsz91Xuil1GEFLrUXAxSr
R6KVPxWYUHAu9L5JulmbMUr7zRQXj7Y1nD23V9eNb5/SWpWhqOviCtfIEL+G2yIBj4mcxN9A0P4O
ZdXcQncAjNJDfcBpHCKiWKCGkj98uYYyHtxZ+UBVUXAsAB46J/mMFVPwCF34WMO2OmuJLTes0Xbf
+8W4nX2uWGn92OIScNvl8jKz2IRmIyLGFZXIBvOZYq8GQUpvKR4aOi5bCa3gvLTdRawwPBkBnsK4
H+ywSNhekrKVv+Ms+DJFw3D0Fu8r7S3YHASK7we7nyB1zsYecpnYeOXIYbUYb80Y8l5Ll5Ybn66a
tos2vbDxC4ju60zXu0mme84YOJ1KCDdWYnwagiYDyZy/OmmDw1AxDGgmtGKtSdVuiSJJQPOcnhKg
YsxTWeUmHx7MoNDV+IXtHKDBin3sTc7eBm0hCK6xDrGXfZrGVFxow39c+u7c5a0KGyP+7hiNdyqq
ItobHmIPt5HWXtQe/iFuaZ78ZmWku+zkmlV1r2jobdERaKf6Usiu6p8w749ACmLfaDH5ntGP48CB
Lsmvp+ce5N9jKpIdnhUwV4qp9G8ijiVYZHiJna+TrM6gvDrH1q7T0SIuQ9rRkzNMlYN8Z1kUCAsY
Z83qjV23bqY0Dys0Dvfo9jypfq9HaLRAWs7YeeAXiCE9EVZZkRoJBJpGaaX+5F3/t7z+VXltvfkw
/O/l9VX6BxEbr9UPpfWfP/RXae3bv6GdBtJAmY7pKSYP/7+0DszfXKS4ATF9a+3tSqrev0tr/zci
KNA+S7jiJjwNToJ/l9aYJQZrMNbKDOBMSlrrvyit3we6UJ1bjrMW13hsukRRvDtytrPBuC0661zB
K+zbzRiX6XxUgj4c3OYK5+86Wcr6MsstYwJRJoYLLnnSwJEMGvHqpThrWQi9CKmZsY+XmgQ8kt3c
7BzbrYE3YlSxnlNPI9P+x0Hm9iO15B1iZAM/sYDwaknNgU3z/s79bphYgbU6UyHO91ZSGRsBCnq5
jJ4Jz2uh8fTzC4J7/YhDcEnC+FZIDNqM5Gu+oy9QPDqNgZPcWUqcvnp8hTbFCHRzICIibtEYt0Z7
tJSJfGhqA7arwR099xhIzvV7ESdWfRF5yNNDPRIhGFZ4j+mD3cv51q9SJJ51NdBPWemThW31+uBG
VX0m0J5oQ1qmQDBWHim8D1Vb6o2YBwRY8VTxrg05zveFBumxLS1e+6qpcY9sfS4V0O2Ld8qLVkwf
pzU7nDC/8Tm0qA7suu+GYY/Z+HK1SATiChV3C64CsqUckMaF2BdyFfvGulY+bcKNF6cLx440mOId
PdP51kzcAv1oEtuPFmxhHaZex7N1Ck2QQRV4G0vWx3C2U3/eOWwCv9vjlGs4mHab3GBDwh0Fi8Ck
Ekuc+UnhOEDWQGugKrGzxOrw04Xwc00KhWfspbfI5sWGm5mcetUx/uKu0HSrPTHea1XZj8St2vOn
xrdm47Nj97y5tCNtlD2+nusL1aC+34xk2eJuIxFYAM2v9UYz5NydnY0AZLNu4fQbZpYlKxeehn2t
qlX6hSQyXUNixWsGQvI8LLQUxkHx41CM6Ve0qbzD959fbXYtLyld8E4LpQuT7CVBdN4cXW2W5Y73
iM2nSB1eS4rHDWWeQHzysOiazzquOb9nfL+L5KTXT+KtLydo05zv1zj1OcAQ1ELP2hveRhP0eZXE
k74zfBMNJ/3n+bgKrnxY9KlFwJhamIQFamHwe/J0vG092sUOqXS8LURrrVLBeXlEhNRfA+7Q+iiz
CIK6xrDyNc56cbUssXw2Rs+6nsamuHVwIXy16T0e4WW4/ia1K++1ivPxU+OY2Qz/nyGbTAiY8KXq
/Q1+dbzxsojy5WTPEmNB9tngGXPJrr+zU417mhg9hs2oPF7vlJZS3Zj9LDCSFrFRYXw+tI6lUe/4
iXZoyrmG/QeECL5d6nBY/L5kC9Zy/LHMvpMsMd+npUkHUWK+vMGlVbx20GGHDY0p6xHbBz5PkRut
DI1o4tuisShgKXh1w75qM7m8rGJS5k09RfvONJruBVei+R6IgolgsHvPx9TGMv+QQys9C8TNTRjN
He20MYMSkK0usHCD2uOQ6GW+dKqBV+/VA1ehB51pItI6Ou84d/BevGDV3A0COL/CS1Q95lobxrMx
eLq97G1lqNtlRja6p/Jk+dUlXZqn1DXL/D4aM7REKDhbuAaOc6HHFaPVS8m7pGXDu5zNCVQXez1e
BBQvdYxwvJwB5SJmT9Pi/LF5G8j5bPDhamSvaivHdVL0Ch5xOE8oaFjMcUJLBwNTBPhWiXyZOWLb
N1kE1xtuvpXXf3jOZF0n0geb9QucMEMjjzMq+ShW2WdlKfQ5OCih4XYiv88/KVYIK0H1roW6qcuq
kj7QoREFO6/giLCzcwzzQ5PhdOpaj2/eF8q6znrtzJ/8IWrzb8KrbJsW79LG0a40R9u+Kdl/dAvJ
F4nNRVTZfkkJV0vTvEhshxYcCavQZwzCenBZ0NC9OdNdV3hqv4hxiGBJWA/eGM/Txirr4QmfDI7f
fZdsGRjdxhni5MIpgggLjIhqrEyx07ccaxHbxCvFkcaqXENystZIYanQydm79NcqzpDNElUsMvVF
0/jmcycae+OU5meDTmrYV3C184UzVJpMs3+0cjv+UnSR9w1zswgVvMJbrZCXw6RanNcKNd/J2os/
C2esdiWb1BZU1bmH01Z9tlyOzXZl0s31dElt33vqNogxTvSaHPDf1nlxlTZx8WRnHGcCs+v32sCG
1hhn0ocUihU4Xc3NWOjyUtBA3A0IO+5Y1pvPWTAkD6OLJZxnztlBtZ27b5d25uhXV4cxrdOHuJPF
E9FuXbxXGNReEl4JvSJv9akwgnyPxUsaju1UrboPCuB0dOpHNp3mpRJlk2wz3a3ekWb9CWvZ9dWW
iHV8KYZqI71hvm7k7IQxjc5tHHnd91R5alsgfzzaa/LfhIDpWsSd527BmqoFpS3lwLZT9gjfoawP
ftEuK4nMqS+8ZLb3sbDusqhuDuacDFvFM76gX6C5i2WEvKhob4y7pfSGa4CV6CFoEnkwOp3vhUGm
A0HTGsOyRXLwTvr2zIK9HIlKWS4mwwqIPQBsWDqlNj1qs02L9TLylE4+jumov5pgImfMhTkkVyoo
fsF4fNe1oz4h845/3lpoDq0t6pd/UNraunT8rEBdMPfAeHm1siYmh03INWBcoPuuzxGz/Pjzuugd
B/HtqqsfPM5HFrHT7+mObqQTL5lEgGMkqyiGICwMTW9TY/z8Ou86Ym/XQT9LfibV3koq/vHpxqSW
QxfE0cmFhsKaairW7FX0JeaIBePfX2xlVPI6LYjX783nLeawgTtrcPILSCH1Ks55o98a6RDsfn6p
j4UsLUh0Y9TiJkkK73mqbRx4jTGb8uTIxbquVtGHIC6FRntfnzuPxva/vp7FOcRimJgSp6R3nFHL
B/urilKc9JxEz39uQVVismOIaiUtdenC6/35NdeR948OHt+Oh1sd12zH5eO9L9aXMnb7QPXuCUkV
1ZVnmBQ/LKjswNUMaYGuOz+1McqRP5tQRuZ/PUjh2eF77JuYvtnCfPfQdeW25lwgGh0GnKWnCd3I
bE2/Svb9OBW4CikM4HQ0LDmZ/DhEi8ieqijt5ClGmXRcUrRAnv/L1JP/dBUOlL4QK635QztU9o7d
CoNneSM2yxSCFvqu/8MwESSemvgR8vFwG/vxWfIWGL/BjeFkR6jVyMpgUIwLPl/AMfC0+mbG2/fn
o+Tj+sWazhrGY+Fsz2V/vGSVjphCF9I9GXUkXyyUXbAfR0qRgWytXYWgzg5lpxkiP7/ux5WFSAsa
VsSeExn6YUaQlJzikCtszK2Y3VHNOtlL+Og6Q8L480v9h0dkcNDLogbH9vX9YumB6HGp0kZ+tQp+
Sqs+6w4CYuGu/JL1BDevo+bnF/1Pz0ealY9uRNBBf98+G0EsnSSQ1gn3eigVJaTkwvSTAwedX870
tyb1j1M9AJ0Qrksbz/M/zrSV1WiynkCG7FBsZVYpyEf0zOIeyFld1/hlwU1aKJPniboOat3SXY8t
Bil7evwuh4saPiAS3q/kRDlUnbqCXuvnElP2n7+WjwsvvUvHW+UICASs90oO/FynFFcQRngJQ2ST
Rmj8stlgvySTmaGWBZT1P7+k9XHurqHM1JV0+pGRvGedxwV4ScQedzJ8g1p39h3ODz2WKV99Rf9h
kzTROt7B1K/boWh/R+emra2TBvN929ktbt7xoNs9VRJCMOTbyb/eHODeIExCBuLw7d5oAv8oIcwW
S7rRZ9aX2qfoNmkvWTFc2I6c7BThnPkrGOfD2ESzs84GoByGKN5LP875Nu3Won/RJ9Is3NcOiXwW
Lm3FMJ1XusrPX/9/uhi4kQOPJGCpeb8LQJYOiJINFhpLMFezCnMtpP6ccoTZcEr6+cU+fGqezF8j
GU1n3fHe54yUuWHhaGsuJwn8S7JF2jOymIicEn9+IXtlh/0w5VCboEViR+DhJLjYj++wcJJ0xg93
ooJQSXdrcoYbNobf9SROEtzXnZtsBAlxY1TCyZTAqysaz1E0jNdtsG7n+yTNwQmMicMSdD6U69qD
IWoaEigL1MvZm8WKfkxtzuF4ghx221c4GZX/diF+Sy2H9sS+hrbqfSmUVpiteWXXnWwNQ3SCk3VG
Kp8eYnP511UXl2IMYE8LXZdW07txh8eK3Y8z+mGFWg9Nbsbzt3Ub7DA3rs9uNf8SP1x3r398JZdt
DSXSGtPkk6jz4StVunSsVgn3JNvZ/UaA9XhSbhQ8vwEi0utAdTDlF0/1PNu/WOns90PEXTVQaKGc
NcsHTplwfhwibgGFGCZ7drKwlCs1LlD4s+OciQmNY2/IG/S/4BaSu9uxhs55HcSQnStHxemRvAC4
0radLffmUIIi6nzFa1rlrQeLQfHnNxmuKul4YCdlpbdevxgVv2lKxTGAYQARlLiY+k5kHSzedXgV
BpvBYemV1ZxGtTbhkC/Pt2Kagca6CHrmOQc4giHdjvEaqwXJ80qYRq62ppWXdxNow7WSvUGPL5W3
9WIZmjyICvrm2GP0Znr4j10CS5vVpvPEEISJq5rLPnexafMKooO3NKE1B2idnjDOsDao6sWA54WV
0NMJhzYVPdi3OeL55+hsFS0WVgZ4NDRWYX2dlJ8DihsZ8yWYmxUMxW0ruR2XmT+vTu/1hayBKCHl
B6RHyjHnVFS1mv+rW++v4nPMI5CXoFjrmrZhriVVIXAerToc1ujTKQ7ui5qD/IJW03zfzLpMbtEB
FPUlMQxjf9dBry+3EPaZ3bVVNvl9rSGMb9XQE3kA4XK+z2HoXMZS1vm911jdV0JGeAp81YT+5shq
cK9Ua61Q1FTwmfGP4Ad5dPEq8EHSDw26QZiQduZejqtzGIgGXe898Q35vJcNJidbcBCQq14nAOE+
GRvODnkQv5FmfYTmYnKqi3bOBuNhpmGtN22u2bUCE2JuGyaF09k31TSK/h7v/qTb5gyX5JbzKuQP
a/Hw80Kg416Mo+q8fDv0o7HRTYUPhbRZwoWOGUEV1vToqrwp9S7dMbKmiwTniIh91YKwXqsCTMtv
hk4fZngEdgj7EZQRfu2sHq1KECXip4IBRmietK+NVLE3vNUBYPaMPlwxgBoSCcnthMMTPjkRQIhP
Z3yp5+9Br6NbPG8Qjr1BcKIYuBknma1HN7PFaxolSbTrCGZAifg2rWj3rS5UrL2Th8Hsa0WAuwKc
X6xHa7YSSIbsiu3G7qEub5QUjKLWl6ucpBC8V7tbMXMn64YvaP+mcT8jPbr9szVj+e5rJJy1kCAe
BzwO5/fX0spWJFYBz4cNIe5H/GlA4N+2P08OgIwJ2JV3KTz6EWFupnO2xxjL7M4w+ZmmZWPQaSgW
lxfr4m7s7LPAjtO7rmq5EYvcEbVvCru7r7TVzp+H2XMISsGTMc/v/TqYhysxF9ajzLLKpWUbpcs3
36CTsUOOabt3i9WAAicLtbHD/Ju8kv2YNkBShwlwBWPFpZuD8MrtHe8ThXneQwJVPZ5hYZFC7crC
KIIWvWEJJzalUB1o/VIASmIuUWkfSAI9yak0zRmoDYS89wHI9DBm0587/n/7pL/skzJr/lGzfJTN
p1X1rXvPQYTmzk/93SjFx9tfrdFoh67a4H9YfAfem/jdJMpt7YW+9VD/bpQGv2GAvZIWwYQ4uv2T
g+hgDB442EqDPIiA3/yvGqXwfH/cv2GMcAi2PTCMldtov7GU/1EaO7BuS1KxzXNlGnXSDhj4SGOL
AVGE4ao1N7vcdXBiWJyxUfvZAFeCxNM73+a5wGqoxOGfPhNsRTwp3KCGEJbpTzNkPPfZCqiutlNn
fYl9O34qyXOCcyTFpxG/IxJO4v5Wk0YZ7dM6EzhaI2a6iif+52aUc9AcjCzJj6rPqrOXYR6CWvSu
UL3zxZiwrDzTjZoxlZV2fzlmeJo+OXk0eJedXuNehkJOZGy4pTN8zd6at3Y30xurCQEilkUvOBHq
vFu2jjIdtKLO8Dt6rYle04D59VXupNi+oNbxmn3Ot32ATQZlybHRFO6aIkqfrGRBOET/S29UmgGv
YtaOJRE+aw/SHeyLzuuTgz1nXwvq8h3hfKt5NwkF0FBs+5DZ6eOCo8itzOhgHvkrzhVGklGJVzG+
KH3lEFuP9tDZ9ZbxSjrKHPom4RdYUHlsFFXg7FqO/giiMAnZAlS2Yqc5Zt5bZiGuoMYRdNUPnnUx
BEHLqV8H0bMufe+hWdMrVL/Y/gUqZ8fYZl0jChxvXFZmT0XZy4hlx86As7ohfQkWoWrGsB3m6iSD
ujj3jUcjfCindK1sInrDyzKd+6GP/Y0RN8kOQpG+J8XOTc1DFNOdyS3YH70CLYJUQ3TrpKst4NGY
bNyozfY+JJijS9rUS6MdTKx0Z+jHoPAKN+zjyUuPrmH6xXOq/KF6iok+8MzdwB47G5BEi6DrDvRG
FrO7SGJRlUhyC5Far0SvqJgvV1ihEEWwKzt3Y+OzdK3RKe1mcoZ2hJtYF2DX934SyR0WpdAF83rK
NqnAlNStW6LkZNAjmcQEMCy04ZDEJ2y8e3U0YvDpN2FleI/5jHmpsC/iQV2Jxc+glWlYVfW12+p2
Zd1BdCqjE/lG+4rK9MkwkrsZfUqouMw+1tDJkEL/bpmT3tNCiPbRuDyApncXLWZ3O8wvs8u2NMyL
Rrj5vo9a+xSQzRrmlLO7zkA2V7oQiFygpP3k19iSFou+MFumpi0L+ylY7M9VT9RKa8VemCW9sXH7
bNzXldf3J/IFIIOl0xdFNXEi5TE+t3QmtlqX5g570gPtM8KemmHvEouS02DcpqVRbeLWIGSswTOR
lJ3kG8zTFyTP+OzSfcCbwsQyiYQMf4MdCP5/wxJfVoKYHCDY5oDp10OfGsQ01fBpaTNEG1dl1i13
n50zsRiKxmPfXEDwGL5hwrNs/YTQOUi607FtRgiXbJBVrPHPb1ukaeKhdYr73E8vtRVRlw4mtuf6
EWLboTa74OTF030X4OqjS3uL4e0uxrBVxfAK/dF96tr24C/zVYZzMiZ8w7xXTdHvxkhDE47cZ4n2
MJyqsttaZfGtcHHRsquJbKwiGR5Sg9j01rI2QY+rEP6KLIKpf+U2KFqzcqaT5AdWSBS9e2fiSb0r
Z1XRHB0nxlZDijPfQx6oe0guSoLh6KviD+2RBkuRH5wky+VpUHTMZlik10nQZzjmkE/LrLDuSL25
G7NuZ/g8lK6r69l3s9diXc3yIfIgEGadcW4a271P7Vae6qZPNnwwSpq5CVAiJi+m0VHO2PP3pC+t
Y+x1HFFSchJxB1w2gsblCVHI/+PuzHYjR9bt/Cp+ATY4D4DhCzLnlFKzVKobQlJVcWaQwQhOT+8v
a3efs3sD9vEBji/suy5USS1lJiP+Ya1vOduBY/1BOei8QLFGx6oMHlNfPrAGN3ccE+EZ1fgUJEjy
1Bvnit7YY5COceeo8lLaekx6Vam9yRu1M0Wv2Wh5+SM65uhWzibqBkNt3LJ5h25nJ6zk8FQ2xGbB
uZzLLojXdngc/JbTBZcY+JNyByXX4ccT7kfuFhAVc26HPk0wQkf7olTPyEr9nd2s6dNUIdIzepnM
lipfkLW8eHAi49oYP4Y1+uZnoJo1YuYOLje4+hpNuz3toGEdhV/uI7tMeRV790LOU78nruqr9RZv
6xHkeDCV/dylQcUHuGKT0eT1ePb6ybzklvOI6O+mHvJXksIA9MHtNIW7xJy0W0zx391oYvXqekl1
PUs7I7wPB2c/FOX8OPPWYaIcMwDI/hp+r9LM+lZ7ob+RDuK7zEBQaQfjLcbD7dhXJ7pjtfPG3j5L
iOBxP3YFa/NI5Em11OEen+d6zIU6qK48jUVa7QFJFQnxiGjBwT1zmdXJmkbY8XAD0ha62v1yDd4v
eG9GeCHbzH3ImyvrLJD9LTBlI1mmUWwB0eef3ey7yWTrm7lAfthO9YvljocWHHY0rlysZYQRX6qn
kTkobqbmC33fIQqXb2VQ1duR3wfhgKgSMtCL87hAdcSUt3NBmtpJ5nkr4X0k3WMs7buNpgs7e4WX
7RakxfGgM+c9Fbp7ZHpUtbHBcrbbhhUn09g47X1mjOgYhYRGqLjXOmIZDovwyo1lWWSy6U7f2Cg7
UXnYNC8oX+PUMV5yY7pez7BIhY8cPvQuE5ycV8Qa7Z2ZdeO8cZfazQqir0v92JZo3SN8Aad5dF7c
2ew+DTka2SFt0EbsPDSbA4JPa5Kx6wrAjtyz9pb8xa/GGO+tPMCD6k7qcfDa+6k1DBpI46FZcn0H
CudtkI7c6dknjm/138LBrZ/nojrZBuIXBpfjxgY3+p3j1T1MuFE/ytWSW3RQ8ujMhr0txZjvfUhl
cRh2VdJULr/sML5HxONtWzM0bjPUSq8gJCZsHUP4y9eQ5jVr/NjLnfpDhMHyFEwGQhIdvjuVh8Y1
bIJXiGrFxkh9MwGhUD7DXjTRUzA8jQKCxx0HsMbsXh8i3rAyhhwO9439N881P15GB7Ntyh+drD4X
0wgeo6gd35xhRNqv8wvQCQ9jMVc2/gMLP2oh3ZymWLpxZ8r6jJlUwMLTLjVCm91adn1QVVolMFzh
hulIPCKOwAcAtkA/gOkPD2vg92/GGh0E2ZDPI9SJnRUVUZFEIMFvCKn40VfhF6czIX9IFjf0cPoF
P8bZb51o30U46j1EXlsAA1wQNNcbZYMQzFHat8Q3ljZKCwc1ju31qJGHNa7VsNw0LgF9k7BmANz9
V501VqLnugBP3Y3WEwfkgGBMO3UY+2rK673bZugqGrfi8hqM9r1ndXnO/MXb1dSCr1fP/IKJug6v
tuHFeWpyx/pkoOJ/IuVFjrwqzBtkSgF0qykYNK+5DbACrROed8gjp0CvWEIQZLeOjWQX4BfPbSsJ
bgF1ummoPEA2FGOWo2O2mEueJRqJHYG22VNkUIgSRFhHSQMlVEbrERPvD9ZY/n6w+k+GKGBQ2JlB
YciuAhVhx+vskdHmmnveuZNXugSA0s1uaiFKYKD6+6hcWANrpxH1YjHwalACMu25AytBHE0LzS/t
VIzWrT44iA3iXJb4rM1pm0rnUualg1TIl/u6I8muyBukhIqdUxVESM3yXT328lEiqN6b1qeuc4om
NBHbsklfmDw1cd3bm9RwHXghXbcZPIlvvCQQzV/abdDXh7Xls9cAwYhZrlmJIFsaotK4QWPUc6TA
/kNEOcLZxZm5Vvl3gqNvfIr8nRnyMoO+fcGeKraAylAHFc0ZTfiyKa0QId1MeYi+DVZ3FnTci7U4
CuE+RghM9mDKv+pWv6CsIQPFXx9UQ69iKw/AHlpIWPFq07lLHjudJ28NOY8QG0m0ZvE2xKpumpdZ
DQxRQDRCGTVcFlQSnLFAH5KzVI3tUjBda9YX8CqootBqJYVIC0INrY01BysUCT7pc+2TGuuSLTOH
6Utg1TeAHdyLdGHN6L79RQEMPTEfthZy9yQ3Kpu3dETuOOS7tdbNi3TLYlODgiFJuo22rkvBg1PX
I4u7rG/JZbHjBRrSjuir/uKH6ac5yIycwhkHMmmpD/2CHDIafCtZ6oDKx8ImbnblpZ0XfbFNkTSi
n5J1kNe5iblcYBScDCs0IR8IJwnGkSV8FEw3bH5/CHoOggze7XD9yDp/H1iDJtaYq9guK9Q16zEN
q3GLMm1f57+MsNex5Q/mjTWU3aGv5H1fOGRF5ByReR8mCBjMXdfR4iKoc/bEAu1tQXSiU5ZniONc
oqUJVCZ8AWHoxE6xfsyB/kp19ilExedHOA9a3QYiJZ16VTAc2+y7YcBQ1ngFoESuSeYEN2sUfgtJ
H5ZRJPYVF2RMMgr5OLA3Y6M1rRvX7R5KZPuJMZRmovRKcgFBmyY0DYHfZDXuwfaPYVw188q1UKb8
utwGPfKDLt8tYTgcJZ/g74vMfzoVFnEnnZY4d+yB/F0XuA7Gvua9RssvtkVhNReuLeIdZ+HUFHkC
DAsRSO3DhLTyMBpzf6XeVMQmGhkZjTb86ESAXHnHTo5UjwEojU7Xv0z6auEBd32ksq4gSeXt3o1a
d9cta3YGQOTvZKufF7miqhbRXRTq8r4tDOuXVwz6vOaFf+qcUB7seqlOmnyLnTe58tltQSyE0v6g
jy9vq9alyc/MO7gDI9BPkd04TO0SjYr9lrExMRTrPO8dgaGqHOmYRsKMdorNxkYWGUVAi+6rddxN
hnYQ5hA7u2JQ2Yb5hsGKyyRzSCMx7kpna+d1eucjFT4E9fJJ6EsUN3aAcLfmFaOwvW3xNx1kuRw9
OSJdnMYLEjxKiyFHjFpF3yEVFJs+DNB+NjnC3I64VpfacjNVfPshgmnCs5P5MyUfnf/OtQFzq9lO
2KOUu5ywmiO14zFoWtTadTPuOK48nE31wlvvtVsiasGWdHc0VOGjLg13TzvM1MWZy/exiqIrhdqs
brmuuYkmOobLMkTndsD51lUlTPEU+4WumsRg7B0Ly+4BCQ0m9u26OAyVayVS4m1BTWieSUpVxLU7
v/qVZB6kWPG1v7DX4mJxum9n4Nn3peRtxNbF+rkiVauup8RAWRb7olCbCk33eXLL+8JG4FiJ5jbz
g1cRRsOeGrtP5o6P/4BTsbXMfTYx86iVRz+DcfIaZsG3QryJ+FH9XEWHmlDdLszwY0lW8wplnkkD
vZbttEkDyDaeVM6vByoXQG6CvphT2TPTQy5qNOFV51G4LKeJJzXR14ALUyvOSM+SRPGMn2NQfpIQ
cAzd/n5GfX0shsXe0EaeOaJfu3Rsd66et7RbfJKZ9CdqHKBtWIV5WS1t74kbZZSycvEy90W5bZGs
TgJ0qbfr6FcJORZtRLOztm+9azA6maYpxPxjPXN2PtpLtvAbjWpb+RPdVzgBBaAlVIZJmDJsZKYC
GystplNOZkTsue1nq0T0UGYGb2To7fupxxc1O+sLqor7YI1IdeosG/q1uVODF2CUk6WfUCwbINKD
hfS5oHxu0vxnaPWXYbXPVeh/OJbNZPxDWc1eq/CXHJeOVreArGOtZTI00aYv28Qqu3IDR+JXp2SV
1Eb1Pe+NfNtfx/9XqFFlC8FgJWRespZRtmlb5gG5tVK6AEcqRXkvcw7oZNDSn5H6usEd6GD7ZFDX
d0hrazT/OOQgxC2Sf8RNjuidJBGz67ftMLcSv2PAbt8/d2QagfNK/HJmfzNXtd4xyUGFU2svrlYr
6Lmhl17DCVtxpoHeiWJsEvJY1D1LEE41smIHS3qY3vIe1MxMVa6eDZgqhBuHKD53kgBhmTis2cTZ
p09YOD5sDbLLjaweDj2vkZd2zB0Ajps3GhvM51DNQaUgbEUDU4t/rJz/q2f2+5/i8tH8HP779Rt/
UVxwzuXqf/z9j8M//pz9FNcJ+N/+ACCtUMuD/imXx5+DrvlSvtGf//L/9C//28/f3+U/msa7DKj/
d9P4u6r+yEXzdyDAP77oLyCA+4eLHCpgqG5BR0EH9m+uJdQM2P6RMHmAXW1kG/zVn8N4J7j+zZUd
wYge6cWfjiXH+QM1HDo1WAX29evC/8wg3vP+Re1goZ0JmNlGFj+B5Vj/qnKVOH/b2bf6k6uMeePQ
lKh8VDunUeGDl8OLOXoAqMiaRsribSvJhouoQY8Jc+Db7Kxn6IQrJ1wTFeneAPQmn/XS1+eQmUd5
DxRLfh/RqL97K7TEHLfkWU2lvYHgic8F3kmDkSEl/AIIB+7qkjyirjfEewvG8HbEi8DCbMF8OF25
8mtuMzFhVBy9j8VCq4VNAyeG6hefAfKsw/uFpQYq8yLH4i2Uu3X8sW0TeIth8TEqI/8Gl3xoDkKK
Ktt1A7b1G+WZuSIfpG5M9mkIN5nGM2iGXnWpc1gOwS7s67W7CChI+GwxJwQJMHCWYAfimB05bykO
TaM5tcAcQ2QPdsqVuKk0wJdLaK+pnnDg83oSrb00emJUAhgFAMGIDSSx2OqaXxMJUyRlVzkiKobb
7eAhsm+xS9JEawruJfZ167RxGxJ2hjcSiyssxnDtXWtD3ru7MjUfM1oGyXGdBxVFoRZr+WNNl2Xw
qkSRSO8RFS0KMq1sd8z2djWn8kLapXE06cruUTCkUK0Mh8PNZYw45O0xN4iByejOcVb7gNY4rXGW
WO30YMH62/lRt3wEXVltCbyqk6Va8k0hhn43hk11I0m62YvBbWg2lN5X7dhDM2mFH9djfbWjzkmg
aZOaphUbx8+zO4+kvGTM63njE3iycZXnYKnOxIGpWfogm6l5I7dHwenGehGvxtjd1aX/wrWdPUAD
G+65oIMHMAbje96E8yaLSAeUXT4/8HkQu2UUxSu2fZBotljeYPsYSDU0k8I0sNMNV2VwiaIqfc27
2TnMuW/cGWQJ4ruWRkTJJp2b1E9r1kP4sjZWICs4u9ceI0hr/6X3rfZpWBgHxlxb2ZwAznDmpGhk
MCdiWddjK23fh+nPNELrVh2nmUN/qqvs1emEc47WK4Lc6rzpmbMbBEbYsRcBrCDrX9bk+nXsQEGf
40y0sCttgYeH8vIewUhwlJP3XPbBZii1CxGT4vPGWrosi4kVh6mXSj3e6Syzz9Y8i4PrRjpWJSOt
WNeDfMhrv32V3Fz7kXrsc7LzN5Q1IxlkYXjinW62S0fvToxVeLtCcXtI/SE/UfPK58xy1m/aWRta
q2m2v0ohzbOxtgHu494JTlM9Rzu37H6OUZ8eLM/st/lcsRXneidjJdTfTL+s35ZqLd6cSRVe4vVh
9dYbbURByhPmG0ruzQASPu2V2hH3dQZFj/0f1va+ZERx10atd5pmKte4XaoSu0wbGXdWibFk9dYy
j3GLFvct0pDTbHQzaSBZBQ3QosjOvRC2WqGMYcP4cSFcUHfJlE759XVRcRDU1+GnSb03TCdhRu3G
WTz71UVrcKcM+VKs8qnsjODH7AlaUjMaTQIDJ3anid2tAC1gvJ0bc0lvTAWnxC+HdBMU2TFyh+CW
8KKeR0MPTytGog3cT/Hla1JZumkV9xjU10/go2DCSLBlRdBM3TnDRP+CIYaKoqc7AgDSU5atUXaL
Kku/K4qnVtQZKK2GzrSCLJKUszxpjCofON2LnzVz02QY+xtbs4/y/Gne5KN2vtk5CXGOEdiUGNO0
3PzWP7vUevT4UB144tzcJFwPZ7oUlkEWhBmKh6ocrlNOZUXbWs/WZRyKayZKWqBryZsJ0bmdq/lR
TC4CiiqbnKdRIYxCiYQ4DDoTYp/fdgBif5ZHEKLhDbBi74OKClseCFxmAuR78k9NohUyFsMUmmHO
gmlyzX/EHaBTGi4B2UpLnAEC3SDCpAkYivwomhBLULcQ/GJYtrgMBcCHaPJI1jPnL+Zv7aM1+csR
o9RAXNCQkVGbDkev6iISAdz5xlA2A7uwC79cIb1fwnB/FF1v31jBOKhk6ZsFwT1gAQnVkt1UdTsB
87iNnKq6yU3m+HG5fuUmmhyif0TszvOLMOUTBRxQFEvmCbQS5FiIenaFZXl7s1ijh96SYmv4du4k
YKOGQ2YwnqzGjMq+SCE2SOut6D3gJJln7njev0qAIY+9DYgyZ6rzTBYwJ0guO/iFADikTL361oPw
mhDsN94K/EwHA4NiEfsNayrXshCRCZyQsMam+2IR8kc/w+OAWWrVlD1u+Jr5qXviJ1w29tS1ZAWB
tIEn4TX3TWowKrRByVmtshNzMGeS7szixpBs/EBgir3Ss97Qlah3W8p8U4dgFLHqfleD9Vn2DIhX
rscb1lIZRFkype/dEJhjSxbWZm5yO1mcefhlOWO11dain0rT97ajOyHOysJq54ZsQBxppE/Y/oeL
bwZqP0XwX5ahkHdjVjrWtoTTyFbVhsVD+W4cJ31m25hjzWD3aJJy28+kLGVTWP1gTW1tWT3wvobh
9zysf8qqGI6OwXVvBtU1FYb/Sr0gImQPxs1YKNJJyxqNX0FfYqvCullRz3xFJWE6qoYlqbzWiN0h
rR9KVTsneyiLXafKnvU4EWm6r6ODg6l1F2Ab3xgItffQ3sZzgSSN52iGW8Ma3tiYy6poRcW4dUjL
/VLeVLDhrLERZsx4l9w/TKPD6sa7Xd2pO7QE3sZmF9k7YXlfvdk9aKi/MajXMoFtuueINpBVGKTh
MpPKYSGjP1upMGrT31amuASdfAiuw/Wh369ToyFbkJVk5u0juPnqVIo127V4f+M+QmkHStmO3Tw/
kSqS7VK3vnUaw3iMgPjta19HBxfIGmxL0NBVe08jkO9Uw+oDJDN2tHp5iEZtbUiGBEGsmEAp9GgA
IwWwi1xb+5YMXg7hwLnDXkdDE7H8RslFoCXjVZiS1s8e6/EWyEcTFw3aC7voPC6yivlZ6+iHCTzX
V9Es/TYw+PgxgTz489g++AbDKsRmOREj2koYm+rj3MjoUMKpQl28hqeGDqQuvO/Ye19+Nwj/1V0S
PAQpBvFL/b0v+t3r/HvT9P9SL8W44j9QNlFEI3L9OwHi9xf9u7AJqmeESf3PtuhPslrk/RFc+5jf
CIe/WijXpFeCGHDVGf3mpvE//6uN8umu0McH/AMzRFru/qfaKOdf5MjIkGmfMISw3cDk5v2rV0la
Pqj2PsNl7plM7AHa+qOKXQzMDDN8d3w3sybAFO6Jx6Jb2stVgRT3IebqpI10ubWCwnwqFQ/iVtpz
dZeHCl6Jb+B6jQK5n6PCOYFnprocuYc2VC4hEFcSOBmoYeYHfu/l57GexI1J3RvEwq5vgKxW94Fw
wn1jRvk+DYCCuRzrKskag6hHup/9WuTyiNTKv9XDdWy1DkDrHY2WmCaIpD7Q7P4bd7XQ8GjsMpnx
IScOaaXgt6+jWJKTHwVsmgnz/TQftflZVav4YNdKsVg5qROjWVFM5JHqTuirdlU6+3dTOkNlsfyo
NpNrzuHxirY9VNI2vq41z68AAtWdA4DpSLCA/JnNdtonedNZ90Xeabjmjnx0B3c6lVVgouqtyqVJ
nNL+WZpQx0oPYzgSDoflFH77S2a22XnoVuOr9YFZUmQLdKlgy45L0X8boTIRZHn1oOfh+JJ3Sj1F
kSIbrTZW+Xk1939jzFJFyGo4MH1IvBp9QISvJGxx/qDfjm2zkMfci6qAVYglP3qEyzqx3enNt33G
dLqtP+tCqUO0FmoHpqn4Wk1d3xSmvDPWzDtVUnUnma7ruUvrMWm94HothAOgJhY5sMEXbUve1Kz6
xioRlQKvkua7NcawswenPi9WkBKc0Pj8onPE1NJK9Y1VeAapvma+h+9bP2Pby98qVeQVi7jOYScy
C7FtfK+02K5i2kCI4FS4ufkAogNy9a12oxVOmDAdUDoW2I18vToNM5RPyTS03OmrA/kL1MH0q0B1
wSx+vjpb2hp1cFfmLTwwehaX/cpNJsW6IWsQpLQMm9uONIUbG13fklTNxLIfsQKDP0902SvhDDat
ks7cTy5oSmemoyxSalZLJD00h7VbERIzRWewHbbWBYt29JClS57AMdoS5cy2dBk3vvQuRR2NX2Qn
VkdTUq1OJUqozTjohQVoPp/XFQkNAlzVvgBxS78ZjZ8ZJ+ROfbmN2sD6gbhi0HFuTvpxJNMr3Y5L
Zb2rqE6Zkre9frB023+XaM6TqJusj4oNOjuARS2PA5bv8EAKJ2W0DCMB6WAZqOSd2Y1TRQZarFPL
eXVGMz/3gD8+2aCYRMCiz82SQK71ocva8HsZmMFt5c2LeUS7Hj2vSD8QRKDgu6b30UxvumwQJMe3
zQcK6+iFCufTMKdu43fSIaXAX356nUQ3OFDwtds0TNtvZcbMNqllyagSoYF8VwE7sxgxYHcMU6E2
qAW4TJXnRTfXkPMNw9QHHFUR6L2C55mxZg/TWrrbEPl/wg4CJvaoB/bwXbFxkRWB1VcE2AorOHnm
AFzDydGKSORCe0H/y5TcYUpNtry5H0k4fLRHw9uLwqwohSKVugBzpfluVzlZBi4n6mibHSHybVOU
+0B19TFbnP5Cj4jNIBKOepRh4fLCBk35BlS/XxiDK3qClQHMMc3IwyYVbuq+j8GCm9vFz3OALp6B
CjOX4c6lyf8SXoCCarDK8X7pFz4GWcSOu3TsiKQA1x13Rpj332GdTz/7Op/eF7e1bp2hANGvpiFc
Ysdb4NtFqdPf5UuUVpvQ7poNTcp40oEC6GiZ3VNWwWwLq2hCPSMLYB5VD8gvOLndoiDyt/VDRMo1
w5oiPYLay7bCcvv9bDbPWevpPXBDGgcsYCyDJdZ98BALEy41+ls8ueuPFXRDsx0tYuuFowlEEfkI
mMUMy7vZJJ9An92691uF+m3qijdSYFkYLYHbVua3cKkQD7H5diylSERehvIunVODkJXSp6cGnbFa
tXz0m9p89K0gu+dYnDHlVutxzKZXBv/tY4+N61FbQ0pHXJTp64RJ+RtldMjmPWhZEWDteA2JUOCQ
mnisQkDK9yYpF/fAicA+Zg3lc1G5uGZQqLG0RFeCaJFjmysvmZuluGg70ig8gr5kg9A0lzIy+XH9
ythZQ81Wa8AQw6Me0SNbcvBvILP4d2ge7VvPa1PWYqtKn9xQ+kfGBNMzw/EQ88TIusFh1nZHUoZu
9sroBZ4XUHcREeZPyPiCY8Yv/oXaCX78Ir09sCeiQ9N+/V655QwHvzfWQ2bVC/P3hR01Ythtr1IN
/MLjPNKFtZ5txcAmZyBFAER539camkZvO3cpIE+XQ7YivW5Nr1IwG6WayAR5l+6Voa/FfQYwZX99
PZ+lmK0bshjlgeMiAI8qjbuqGkc2hPaEXjla8x+pgitTzKy7YtnPMKY8Uy2nBanfg13JaR8tUXQc
LT28ylSQrGp544HnyQcwqIVk4x8gzhomsgixZizmBkV0znrQifqHyTEbdKmlEyWgXCzS2wsCI/va
vWN1l96uQTQfBy5GWnB7uhA1+GWKIvqyBscWsTd4/bcCjcR3c0qr4yCMbo+RzyCPcOSo4eOXc0m7
teMljmkGu2Isq3vkZdP3DjDoplKW/w7rLbyzl5YnL78emjj87YJuZSKoRErbFk/tEn0DpwPSZMzD
vANd0V/rfCaoOWqtKXovjLR6wtU29Pe+ZD5wYE7eoznz/Yp8+tLqzRvbZ0GOIsdqzZ5hRF6QkUjO
h3Uj7HV5kn22mSOHzFUn94NdF/lBksNfSZMymx5Wxg7lGWAm42Z9nTx7neMVH/bvgTTkHNPbygm5
MFon/7rXubUYzo2IRzOCafSJj6wtkdqNLXypjz5d36l95ze0sO1XOc72a4TQ+tnqs+4Em+i5b4Nl
2zh9cwx6YLuBJkggEPOjX6/vHIC/yEj/KJX/HuhJf8KwoIJwJeL3wdPvQWSUBz8I6/veqreT2xg3
vDl4fAiAO7Y4rX45qzeyAej6isUgEieQI7qAZi8W9eB4E9xT9FHs+juJ0us59LXcNqu9PuQr9Q6i
vslrjP87i6b/71oohzgDlkH/a4je88/5Y/jn/unPr/hrF+UQmIhFO4LFh2rdcf95F+X/4Tv2FbSA
ZTQMr1j2v3ZRPu4Pn7/CS43VEkzcvzVStvdH6KDeCl0TIMVvpPVfy7g/sXPs8f6xnPvzz/+ccGi5
v+3z/2TstJhauzanho3Vl/WXfaVX/5MxxFRsHXpBTzD1tnwbDTfgPF++wtmuWWUbTJANWMpzc7Xg
TeHtMHTjN38s+6dOgJqmykM/TCAz18N66wptHBdimdP9KDDCUasZHzoIBMhXYZK+FKagNeHhZcN9
G3iL8+C6RWU3DJFrKziibgztC6R+U7wMKLg0Yhi6G2cPKrnrbpnQm0GZ4GpE3hGzwFINBUiKjGGH
EsQMUCNPUvYvpM0qquCgbWoL8dvs409kSaS2QW66wy6vXbs7KSSerJaxkYUm6kZ7waNbEK1tnQKx
MHResqFnpC0swfVIWkG4D21gZkddCFQEGCIKNubpYhgasF1Qjf0mF574KNs0/JEB+sd4Zw/z0G8l
Io7RT8hSpuNkB1F2G8WPMCD7EfY5NJ1rxe9H+TktLZZukwq8YYdbsUSzRAA2UTOiPDQZcJq5LXB1
1rhGDmQxhdsJ59A7BHs3Dp0sJ90HklFd40addXnbY2I5wF1+LQWLoZIlYGxhiDtQ4eR4Xposfyvm
gnJnGYtjEM63wpWgz7R+oyJocdYM904zs+5rRyRuY+Z/qTmd8ElM72vpDci9ItIcyYebq1fO0Svw
2ipPGMo/M7CxWyet9NOKChKaq4F+gJfUIHErRsU57YcgZ8tnt3v2pJT5xSsWhl+Chg2aBOom4gIu
a94joNHqXTTDqRlFe6CR6hjnOxt8pHY8LKwmuo4YOtmv9yTqiLiykbpCZkHgSUg2wsafzMr828bH
4ThFLMIYmRp0OYRzDFC3q0Xj2hhdklbW8c4uHZ/MJ7ZkGTPwxJ3G/IZSV96GiozywHPNI2vOYtfO
RONqMqRRp/XhJ536uG9Gr/ikVGXjIZdl24E3ecy6xWWjmP1MnVTceYZ68lRBrlWz1Huz4zJvwZMc
0LD7jOZNHJdi8RAfeXqnIJocORfyHRdrtKM8cyGHG9F+9Kefwquao8pJl2OJxlWWEaiVpHPxKZhs
JiPemG2WMYIFSj5shCCiBuIrMn9IdZQjY72lOEYtbM/PloeoV9bkOtbpERI24WtD15MSbrx5C44f
p5rLU957qFQ6sroc1gTf9RokpHUArZ7cKmaxARlcL2Z1A89an31f8cRrGfastVfjl2AZzeaHEEgP
GnVoZhsUnusCNmQ2DlzI+pEWdwqearfq7pkpIdnpU1lcOszgO4eCY3udoAyJVevyefAbxS7BWjPU
/8I+tRqVJxNrxf+NDxY7rnRSXzAnnMRMx/G+nCorGQmAijPS1kimn+flB9Yg09xmgbuctCpazOH0
Fiwg+GjNibH45pz0/LRoyodJ/bL6Hv9TNqXdDpOGzmH1DfRj4RT1QHfNvpsupOQO74PHp4Uqnkju
nTU25jlvo2bPRrtjTWDYe9NmENpXpCEvJV11LjglZlIKhZkxSHVIjHPorxkh986WNdQVkpEy4gjX
b7PlRq9B0c2XujQ+eKTeEFuZNJAVYwS0WJTMLpQLMsdlbZfn1ih+pEMoNyD+itdGlmxC/M4rbm2y
w5lkaWh0K2T8+x6VLButiokspI+bzq3FyYoQIQTOeDOyv3p0nch4qtibfdiNV2wIgeuTtYlkGQOT
4zFm+WiDmmnnHRoY89ZPFwEDXw2bTCl1wRUhtnyfFi6fuezl9am9VroPpNU7u7THt2bQ0TFhGCFK
uwWwyQGBu0kRlF5HxH24hsiDffSHzvJOdewd3LGJvqQ9PARI2aZ4qJzx4ITqm/97EG2axhbN9tGt
YUdWGk9RrKxO/UqF625LQxlncmPyXXgdfbfmStyCmBH4Z+F1gm5xHoTLpWArcbca5ni7FAx02kUH
mwK8UzwPJY9WYOstg3Ao9xE2PXOywyQqmUx1ltwvqCI5g9VtpDm1MLgtMaNTPolqbo+49r3Yn6QX
Z9b0qKF4IOTEXyiuewN+t+jQI1Y0lj46SnME5mfNJrKkqPlarjsIE202ykb2Eh0AaFSE12XF/2Tv
zJYcN5Is+ivzA5AFAvsrQXBLMve1XmBVmZXYgcC+fP0cZKt7pOoZ9fR7m8lkMlUlmQSBCA/3e8/1
XNk+ovcgKYA0sm1N9sO27eqjp3noMzT1OdXOU5E4VbB4DFxEq6BfzB6sUUwKQYzaddf3xXTSsvpj
IDk859DEsDrP8bXRaMilU95IKhMmk3yxpZjT3bjOX5Z1EoMS38PwD62A03MCRTGDveHymfsMZrQs
Mta72v62rLOdcp3yxFn3jcDJ7MpSIZkJc5mjwUSNinZPP3MPtNhiGBKNGQnjdu7tJrV8ixSvmn2N
k1IkVZew0jngDumqG/SiH7QmRwj9XXMbZjL043UiNZruwOZOAoItojeGMZ/Kq38Sv5bvcouCYZjM
l6Lp0b9nbf2cu7zU0pjIyZiYfTa9iS+pJeXLXA2Gzjoeq6w8vfNkpY7ia3CWdVwG5ml9EYotiykB
CyCwX4iCY8PojIcksRFURFMPydRlXbeT/Idch3XFOrbrieHYpbRDaEBr5a5NQRVKHadhNy9YYY35
Rxuj4h0QIXG84ncY4yzDM1G7z62Qy21mtBUXdFlzGWIHXTEXTPHrD12WvvHYZ92lG0v3sXYsftYQ
HJj68GjnUCG13IvuemDetxb5eW8kAzxAWhp9htfXpqw4igGr4qwfpyqwWkTIGw7M5pNnZaM/WXbD
WcwNzCW0pV+3TsQ3PYxMwtehbGITfepHlfywyqnE2cH3vM4zq5tBx7snlsk5OJPlfhuzVrzBLHhP
VdjdLMLQ0mBVCh9S1Rk3VmEPAapC3IOkbqBORvLpe3JY9auWxR0hivva9az7kVaoICpw0CgxJDxK
i9CHT3w0rrk+qBHfKWA8fMxOY++V0i0emdLuqgM4p4VYVFA32zkyHogzpMPeiTMJW+lrS07MjzKq
T0QIhcs2rWDx15HxATDdeijh2L6jX0AJtMDEWjmc/XRUX2KBJIvTHgLuPL2LVVagvgQGq9QADq1z
GWKNYMvSvkWMdRUSlEcXle1gOgD8SLmd7cH5CCMHn6BsnRuvs5IXWocmTcTE2qLAyQNAu8pXlUJJ
2tROEVSdUd03hkknix5Bez1lGGE2IqzQxXSqZ/LXuMRVDFNLX2UVbUR6k+7CVcwBUk8Git9r3zW2
tqdrHxb7mjyKF1az7IUtrn/Nx0k8ZGkXHkTqJEdhjVS8IcbCuhzQSuPnBGVAnFT+HElyNAhRxMxL
86PBrip5IGjc4pymCXySq6QFWI+e4R0oaY4OkQgWfAB3HZ2hF2wU/YelxuHgtpWHuTDtboita54q
w0L177RV2m2N2t6ickanQ3W1PIPgK3CXWMhDUMKwwvqck3pvSzCqQVoLHtIhwKTdZTAqzRVVvAqF
xtBd7FdyWxERDe7EzurSZedBbGh9zEhOo8DMTPvaNrL4bXDAS1Os9A/5UkK0QZWlXfJySt7IWy53
TegW5rZYpvxIS1VsU6CxmG/MjF5Ku+qliBAO7wb+Kmxbltem8B7GgtoY1kT/o1yVV1rspDu7Qw3f
fGmzvmRaHeDARx220WaNbN+Pq54rXZVdc4GGuYrq3Ffakrcbq1HWblwVYTki8ob2Pk3pdEiyYEh1
XA/l0jN9T8tD70zRrVRGON+7TtpUN1MUY2H2oknUyI8he0mKBeCl3oztue9xyLUflJuJ20ekltaj
+VB1EU5mlrEZm1jTHlIvLrzNmM7DcpVPJqmkbaoH6MAIijT1jHV0wjxD6WQbhy7G/i9dBsRbmDHK
OTQZz+IPponhVmhpGJ2TYUjo8cyiSQMJIAcgCvG+fqY5I6tP11Rn5IPq0Leefj/VHWcBvdb2i2Uz
TYDPc6rHRh0x4qHY6ozkjFUx8UPZO59FU5nvgnQ82o4JVIH9VKjHNvPC5E2Hi+kXGDMvHc/jxsVq
Zm3t1nV/Vq6KDnZfUILrHQO5mkbv85KOIkhsVufAa4ncaGW7fBcU1lfjjHo853xcObTT6Rf3p0XW
3Z1SiXqNJ7O4H0cdQiWORF8WpiImVyfsQ48LosUypE6VCKkOahBGUzasEvsUJ7lZrzQa3XxqqSID
qGoe3S89DSL2OopzBFOTbLqgz52jpsphW3Fwv++ixNs1YHK+W+ZkHgpAsAwokTFBM3VXh3q8J7d5
IP/Vcs8GfGq+3jYef+QeWkNETTfGFHsfokTBwW+CtpPBipJyPtCbIv6m76MzJFZ32kDSGQPum5rG
22QF9ZxxvuGmJHAnTeJgDIs48OAAchpBAt5S028qzykOWhIaiC3YSfBT4zpwcc/5ADRnxBGQuaoQ
G1LpOdpNZyzzvSLCrUe5fcEjW/pWVBpE445aHuQzBnTFZPcCwzhhoa2xYJKlCk2Vhb9XJH7mMTbX
BlJ1k3UDm84435EA4l0PU5QFaZnYh8xOrEDmggWzrapTIvRb1y3oX7ct3eR+lW05ZYqoi0wVCrva
vcYKj9GqEBlWhhC3Ve4Zb1/zXoNxHAayJC7eoGy/Ib7DqjS4e9MCT8PUbPgQExsrrsjlOBdNzvWD
3Yn4oes3WIJW+SYDwdSJ7K29kPXrGXEAi5iIzHJ6VS6HiIjgw6X+IBrjtU0x2JDBLaqg70rMQpMB
nQPcBwQZLzylCZzwDKXlpogEwe7GrAtfK6c0Z7bNnhcxzznT4C65W1pnDz6HsSmQ7HMeRdkt/Qch
tr2JnDcYlBiu2456G1iS3NZr+4epqILgXudMmAba7akrfo4lR7QUwMABe0O/HbVaorkhzyNTzXsX
T93JYW6EWSBzMIz02ziemXMpG1SC1PC3ErVyh6sOMkJS/+C8Rik2l2ta9ZIWR4y7Q+ZHQzu/IGBr
N/R7Lgak8WdKqcdEq1eCRedcxbYx+vW0UDhW8TEclxq1cK8123Lov6HGv4z6bJAuKZ9LDBZ+OpjY
kOzG9UcyQ18AHOFkrZsSlpM7+Aj0rEd8KxZJNpm8Kuf4jOv/rSP4nvCw+KGx9U+DlXQ3zlRHZaTK
h7iSbwZRmkd41uZHixJuK6LG2CqteJ7QR3wqVWgL0TKujbYRlaGvTarH9WAX9+7cCUgoEYPgTrnh
t4Fo9mEzDQMTV28e72u0hJgm3DCk7dSN485qzTmh+C90zjgTwiXGAvcAOiwclIZV2Xw8wulpIa/k
h3mltYuMuLaSUnJJoomjTrg6URSTzdSCk43rgfzcTMN3hkkWe45EuBoMbg5uohexwgxvu0f+gz/K
SvdTRvLeTCsWDzeJTwwRs9NssbnqxvgeZqqv9xnY9GCy8e06DlgtK59OS+Lg2xX6c8OW5Oc6UuJe
rr1AVUb+7BEW5uh4LHkmqPISVHnSohKOWvnlTGyG8ZBWZPYM9TfylU4TN7yfJ0ocs0i7hF5LrUMI
QIAw76R0JPQkHDiBk9n5SVm0/1BLtX5JqY/6DD9VaNbnJhruvLT9YJjCHR/i8vem8q42UUDRmHGO
pck0ztFAunB2oYHIuP9mlOZLopvtVRdq5CwhD/AjaJL7WChCEiqQChMz7m1j9e2xhMtH5wKMDibn
DzWG3l2vCdpwIRKyuJq/ZZFO56ybjZ2TNckmhXITWtiFR9fK8OvMeEsQko8/rdYZHlj7kHvZVuMz
p+tPTU0zSuipr+NrveQN8T2QNROCu0WWkdJRXswub/1wMUzgDMnISNiJ9AIaiIizU83+qHtLtcuA
c3xv9ap6A8doEGymLcs7Orhw8vU5075XdtHcwDtFyMCGx1jKcaaDmxG26mQckRyPoFIor9Gp0cwo
MIoZW1yY82hF5LnhqnZvKsj7l6WL+3ctsT+jBmk01kqtPdW0oe+WCZO6lThj6atEjE/uZPW3Usbm
co1ypVIbCFrVni5ogey1M9QquLV3K0TE2dpZMm2VTMrGT5ZZIU8mrdUUoXatJ401+BabwSEJh8c5
sp6oEKyHOoyqXVTP3YHnYA4YPOkcrtznEX7gRsWlfIhErvw2Nm5cRqiEzhLEgonY9XVHytXjCgjz
apQUNee8pLVad0N8RQ3RTTvCvCq/SRO7P5kl68/G7vCw7qNwnNYmUR5vRnph1DSFrYPDX7XRxlgp
gqbsqnlulFlf1bXrIt4lU0Igu6XHN6s09GfWhTe7YtZ1DYNQPA68gL1163556bMuZzAE6oxA7nWq
FJUwmYwVdeBw92DTVCOyzLoEk6KUgjNPg2fTNX1ExTSPDHVlV0C76dZKiFXmrQD/883EgcWj3afd
QbmAy0iywknXuiY6xkhDHwP7anqwekUCeCkyZW84hrl8E5r3DDkt+rBitNJbhn/RtKWnNt/P2TBl
jBOLBGDgqoAFO0JoAnZKnxK0UNvBUJ8j5XXAiOBuxmWP3d8WJwVeZGupnpisJKzvpmiQL2lKBb61
TBbspbH0W1LpdUQxuF/v8XWzn7KWVbege4YXzUz6kxHX9GUKLLYX8kO6l0xp4pqQxnkvcZt7HF5b
464lL/QeKBXHl0YPvStkKvLHnANf6Fp3eJDSoBk6obAh76pkWd0Ulovw0m1jTBdWi/3aGU12rH6k
K7gxGMSl13T4O/YTr0EflOoSa39njxbfdJEGYddE6XbK2tslas10Y89KBhgRpkexONEpNVkqIQXP
nzkutreQ4JaInaKDOUKDCSqMh3E1SpP6pbctEEAau25UmWxm3FJbDjtJICIAlkobXbGhNXrVhJNz
HEbRBaq1s7PSS+ILMkcX52qpxieGyx2JilNSbGNAW74NzJPlpNPuCFxQ19Y8uocC+1DQDovak9ls
+obCgAyEY+wubl4Yr3RvNTaxUT0K6rtzg2V713dU/7QzHbo0Wnw/x+nAxDoi2I1Zhh+ptrj0nfeu
DTpHB73AcBBb3VYjPQecCI8GmrI4SGrjWMW6e4tRamLybw0nW3OWcYMdBJsKp46eitGn39ycWqQv
+OSd7Azu/kfpTjpQnxm5tjt/j+Yi9qUJ+TV0U9qKekg2et3Mz1hlwp3T6HGg5GIA1zHdfTyo1h+a
WR4zUHB0Z7MSSYHnLtvYmPStrQsHeU5FLSuW5i3JzdnnqLAcIFzaWBsxnd+6TkUfWPfyfFtacsjv
JytOtnPMZpNaMFDoZw3ZWcOGOFqMb+ixElw1V/FOz3BHetVybWUL/1+Edy3e1JuxQ9olh+zZa+Wr
EbFYW1oZJKTDwvaevnslkn28Ysl2HONo22o57AdUtztJGvKBufLejNL7xQWmVBEKRXAjdqIoWm6w
JsAeTOsX1dbpLUHNh1CTBwqrbj8s5vBNmxiDSBTLYFfETixUyBPZIHs1sFFPbv+98FI0CX191yN7
nDek17O162q1YubaDerP2Q+FjI91KSRIS+0DzUR/qWQJ7Yz1f0OGCeIn0zNfu9HqN1ExnQelpmOT
1y//Uf7+v1yUOqPhvxpb4z7ovpd/NlH+7Wd+H1x/RSfTDcNPTsOMnDdMmX9PVdYR85qeEKS7cdub
Epnv/xANhRD8EThsmi/2am/8XQFsmr8ZBDZ4Dspg2sS2+e+lKhu/GCkFPiJbN/jHsBidfzk5/zi3
VlTrMkSDeOMoFCMYjwsaVCCgV0+Tnc0Hh6CqEtt4FKfoJwx1iWSuUUBG8UdLT6jaOFFBqCOWxno6
xjQzV7W6Y78vtEGCokxoKBJsPJ8rGBH5S7JQP1btIj5SI5q8jd5n9HmFpTvzqt0bjH2i2dUTtDVH
HtvaG4YTWJdmvDTKLoMY3iwT0vVhyWY7uyhO077eh90G3/5Z9LNKNij8I8zU5cK5a8bEiQAVcVGM
f32YBFOz1NV/AgXHyjyTkbXz3DBmBDOWGORNclcvOcTiY5/3zkFr+uY4VAXmrIYJxt1A50SmvSRx
2nsZy8nY05bsOL1G1fpbwTl6mSxULEZPudUT+xR71FOHFTak6/jCyD3f9lWeAktxjIYjh15KADz4
6Ft/QdWz6Bu+ea6yWHoUwzKxThgf2ttWjSn+Md2x3rki81XWemnYPC42ucOENLWaeeU0zI+DtFlT
qkd7UvvGVXEeyEmOlyo188TMV/ICmvJyByqroFkyYn7ojEOaTDHsb4Bkauidq4WGONwaX0d0SVoy
vfM+RZnmRQ2pOEe9ABs2XBGGQrkGRRUltPuFJXYcRRljmW+DIfX7FkPhLZAXgjwRo6r004P388k0
VI7GtcQlWugPuEx1GnjMVtoNdZjzqnBjotIsvOE8Rll2sjm/cqGaLIw5ifXpMYGAYQSMWu/QgzaB
wKMIyCcbb9oZ8BWWXCxNOQiQ7ayyiDQ4Il7J/K0Y5IpltyRJts+q+EZnDHjfcb4iYpXMYmJXm5hD
Vd1FDN1Rk/qmwdX2Jb7SgyClpAty3HPHYhLNDllQ+72SKn+XXa0bO4++HsSOmj2xc4mTJS8Vbx9O
IE8/tQawKHKr81PKEV4/mGX/LU7NofMXdpFbjSvIONdU0beoMQUeObPYgezU9oNhgnzk7S65bai9
vujTXVl1+kp8QQzJmM3BLO+OPYN6kV2ttDWACbKFmZLZ5VqqoB5mPMHArcvNM4js5YR4EOJBKmY6
UQiqGgOSpAAf1jO4sGME9fQt7LNwHDLqpiz8hpTN25FDNyCGNswgq7Py1OuOegLdfW2hOLlb7+wb
yiuxdYQBHrLWL0uKDhqtWee7Bu1V9JFIv01Dic9Kn0nUtbLoNVIJoUe1SU7WkOWHNgdNMCd2tEem
ke0JTQk3AMzaD8mYY0+XwXuITCLDbVIazzRBnhcpbkqDtHUHrNaZOsA6I2vkjJW244tVV7R+02wa
gawZ8q1gnAChlES9aDPmwrjHmt4Hetkan5rjAkHquBq7bEm7I3nG7wQTeNBJGQFtNazg3ibjeP+g
DBxy8LuG6t105+gRRFNEYyprrB900ZN9CVST11DakbkFsV6Gwh/RD/lxFODIsgkwppumFK4DkG+j
jNwDk6A1ML3EyNPbwEk6i9PsxmGSfqV7cf/YYX/wc67PYzvVd9zWoLrkfPZGGqpWRgKwhuOWBqDB
gd1tNDKyPDN3Pya7jG+93E0OAwPlD1Qy3jYXKPY2CuixHcwVGdSz0I+hnd53RUP0OJLbbcbd/aBr
lSo2+jhL+G5GiHgG4oWgqzJPFq44x6mT65TQik2FqfEb4y4aqfSIyJDWTapxYVucgkemqLpa7jlw
JT4q6BGvcluS/ZtWF4m9mUANZ3rXphIanzS6zwicjp9Z9RJUeUwHl8igVwl28mbRcVEMk7vcziVF
up5H3a0En3IVaqN4cHRCs/22brJ6V1UtlTU29u+u6mmfT311n5pahdNxxI3ITAkjm95FnzBVxKEc
SufNQMiqbRdurWBhyfHjbh7sjRvFI/1KVn53pHfkuIN9kfUSMbbTjJ0Z6fIpqj115Y5WfKq8Rt3W
OliVrkaSFMxePP9M5gZtCizC1EckFW9bMeeIc3UoU+FE0KCuD/K4oGvpfZDnPzlpGIE+VR7ia1ld
gDemvkYf7UxyIlMJRwv6OfMu9SAtDn1zEodHw8auGQu93kKXSb/l7SAf0zZXF0e5QFBHnWh3zY69
e9ObcLi43XSsmNOY2G1Mkqkpn2+aQWUvhVfVL5GLeR7oTvissjC56ieC3OLRXZ70xpwDrKDpfgbC
EYQz/n9BYDvRl3zaChO/FN2xzJcBwqXTPzHdZj6dmG251RKgPLbFZBxbgLhdR5xG4CDLP5WjhnsH
O958ZWF5yfykYYbmVqbBdezGV3OCnmMN4D3BWcK6hVC5nPREt98lr6/5VVgmt1GHjNdOhfcyL1Z7
EObCRu+W+FE2bdQmOzuBioDKQz2GzkBbTrMamhNRiL5+647Tua+rZtcqk4b4f4rj/1dxvKZY/FVx
fP1z/K/D90K1cdL8/KO2U/7tJ38vkZ0vu5v7hfuWiER/L48d+ZsF3EMSGIY37Uuh+Y/y2PrNoGq1
PKpg3TSttaj9e3ks12Rk/rphODoVrTD+HYPcmpnyB1GnCSGZF2LlR7zIBNte7XN/EHWCFJqiVZFJ
jB71obGwcks7ev7DRflfxKN8xH9+E1JIPMvic/5TGlRXDZoiJ2g59BnG68lpOSs7g+OrzOyCv36r
VYT66+cxuSyr0M4R1q8ZUFXBWpRGxnKY8AFvEvo0V7RoEJOs638eJd2h0BviNBbEkMBHq3/x9v90
OVHoIrlFWo853IDh/ufLCdzVtUZb1rhVx0dZOC9u0m7/+hP+EudkIoOTuHskrT6+N2n/kujSNNrc
i1CvD5Y+PhIg+0wxxkxK4i0US/3zr9+M0cSvF9TVTYk+1LRNIESeWE9Xf7hB4HeY9kQJcDBHoz5F
WaErv/KgqmRWWJzywXwywxF3OMnQNP0sA1DcBgP1gk0xa5j4tlAFN45kDM+IhVoalqRHNnEFeMJH
RxRVDNW8tNzIWieZsoi9TYM/5AjjzPghU9p72Po/S3PNeF5njs9QycjKYCiwdqRL4zquGewDrTe2
Pa3455mDw5l6a4w2hnQwt5u1VzzaVh69JPM6Uiga445er3VjMSC7ty3OgnBVCuRqXXTdD6VOl4EE
1Mrt0ThiptoNPYwQGlqXPtUG8DvFp+nk9wBb3jln3DGALjhpuMVJielbhAuet0jtgLUZ+jjs+22m
FoYea1u9KYHCtOn4k+KzPjppfKNm0PqJR7FvyqIPxmq0rycoqb6n2eFJRsazo8FKSeOkWwU1K6Z3
IM5E8x4nwlO2s56m14tXR4+dDa+8dzP80kMEZwf71DSGw2FJ8jBIxRRfOJT4fQy9LCSp78pi/gce
Btjy7EfjHHnHDjLNBHnf8RAGEQoXu5buM5l3zgqJMWkASuc8U05NYz+ZdI9e4mxobsoKnHuAZlI+
VnrGwalJ+oMwLLyKTYMGmQQ/9MoFE4kqx1ghyxqwzIh9hdg9TDZVNRPOW9KKm3u5G5JcPJtVxjxz
4MCmxYns3xC9gir3xayfiSWOHhMEHkGZVPomtNFYxLUN2ndM1khSrQnPMCuaO7hHzW3RtOcQkP5b
vbjdowkH9QBuTL/ok2EfipJ7AXNHQiOynPZlYbzFVLycujHv71LHmA5mm3h3AlPpXjNUc1kirbrt
c3gLeBQv0VSpGmNhLnbNSAR4ZVtQXRJbMSybrGTfeGZ/lYRjtiE21L5NcI2GoVEVyBYdfePp0be0
z6BhoH6YhuhkFmENeG28U3P2xFGSvX1Itb0JZPUKllFGcu5AddljXyHPWd9LA1sPnrX8gPDDPFqq
ra9mtALkrURWdVPM7Bvc0fReyH+OxJ0R1vP3VsOCSyh0eR7QKF2h2pB7Y/Lgv+WaVTIzJP0kC6HV
1KLm3aCxwGPzNM2AaEtqXahiAsU0N3xDQYaWGI4UI4xwvJqo/vG09NQutHL37YDqvcgwlkiT2SU+
wMkvrIw60M5H5A+xfl7NObswtb3nCgosZVNSbm0nRrhqvHg6TmvEoeI+wVl5kIPxjRyCs+bm0UNW
CYxjDlcanCbCfLzPAAWazWICDQ/HARaES+SyvaQXra3hYmKu3RLv85FELuoVwj+h94TRcAwxkqFw
FndgRHcdZi508ngIKg/N+ZLxslFo10+NrjnootsRSWXdVDvM1sb3diDNuIqVHbTTrlaR8WhZyvNL
hC3lsXSG9rbXlPGddds9JsVogJ1lljEN9GDiGH7gxjLVch3mWUe4Tajmp0p38zML0nLUycDe0GR4
ayqcqThBtM1IcekTdYtVWcRnatp9zAaA15xzOy1aUCV5oZfXbeEe80E+ZUUMJCTUscC6zclk9MdU
DEd5iPDoEoXZzxALMm64NnB6aX7vhal+pL0x3CgTSt/Gynn2WBLsm2ROp7NnM7S2C9kgoE2ybTUu
42s1kV5DNcQ7Cy+dZz+3eYCwZUxrE0TLX3TC86hPF/OOPCl7S5w0LK28YPaBStJAyRt3gU2QEc+J
PX0UxYw/rkbo2balnzVO+mzFqKJmL0ErWTf5Gj8ymX5qsnrkLsGASMvNc24kY72qoYebonW1A8RX
G1Si8+7oRtRtBo/vvQ6tFI6i6zzCloJXAXwXlQPdeGeYiftiRhnQ3UFFklTVVTX11sHCVXtjJ3p2
iLUo+uZaQREl8x5FCZd/iKcnnZVrK03P3XGR8keDXHDfErpC1tpl8sGs7cAmzuulQ/PybRrs+Npu
7OWlLY1tBZWSOa5qmuteVx045ZQ7D1vvAeN/syGeRNuyeX4yh0bbzNlvZ0dwb9gfx+MAMWXj1VPl
2FcwFukObmXe9n+rK/7DvvhXHEGkUv+yyD/9bNqf858r/K8f+3uFb/wGU8V2cBvTZv5K4flHlW9R
5bOgOTAtBCRMiuO/98B1Gt2647hyLef+Zvn6vcg33N88Xk4I/kTgtyJ+9Bez1l+ZtzgZ/FLFecIS
jsXQEveYY/I4/LmKQ2PJFocz4+ANzLQIQje6YI6qJruKw8G6ohlXDw8Rkl5wWkncH4ek7O4AsQ3F
PgOFmaE8GyC6kw2U+MyUDaIXkPhLNcFnIhYjARbTij2pJuSXe3QIFtyt11Gmx8YWgkT4OMnSeuWx
/56DFYh4qceB5/Ohy6rlrm28R+ACYGtLDgSbys7R8tAvx5xP/XTpR4TWcPNc2q5AnRlqd+LVy3AO
b4hMk/dlOWantqGPCVsqgcbLD442/QWCBKbrAnHVVtd0/T5cpEbwi+Z9trKBpQ3bbRo3Q7E0xwi5
OJ28KVPfjQGi/jK2SOrMFnH/eqG+8mobJ/7B95+Q09by06M+NFCpmgXdDaa9Ci1Af1xwmPlkB/GD
rTXCiJDlip21C6/wXoZ0qSNGt654he63XGw1oEuVHkFG2MMPGNXpxWs97667I4ycFIpom3SePyb4
xZE6ejgDAFTQ7xpbDjhN6lIDSxVpb31vWA9wSQpA3b2hnxu39cR+tPT8ec5yaMZD1OuvTbEW0dkk
eLW8iKcbV+Xa5xKPnj8ZdXjK4in+0FgsrxUwlf3X79euvxV3dkNeBf8+Sji7IItonCJOwDS+E01f
7vt+HkDSq4X6kYuMSaILymVAw+R0iWTbgnUAu63LsvFMKlwcH8Jcz5aD3XaNsYstJ0v2xrKWG2kI
NL3Uquy0mNVxaEx2SdRjLJVJJF+Zz7tIPNTsQpNHuIl/t+BeINLglPZtC+RwZYO1rZUEpmNZDzR4
8+dGM/KHWDXza63i9uzC8n9MCX/dxYZs7C2FqAEhso+uwhoKRwpSD4DYbF1xZMWzYKcginGJJxxZ
+JDpYmHFwbBX7nFzmhu6e3TByQWy13gSLL0l6gHXbL19nkvjc0R6pvywKbAXQeSb4m0kcbbvvFR0
8XWWV7yW1+f4hipb4vQxjYFveDM0lZMGHQrQ+7Dw5kuyjGgk2EK2SydCjGoFNiR8/e5e7zyMbXls
POdU/3voiii1Mnpk+XbqksLdZ7poH7rKfLW6HN2vJV4Yfc+IIId6bSX3i7YENKovRRQCs2p1294l
7kIEj8PIC+hmeaK/ZMJS7t0GjHZe3bb2Uty1mmEjcZuLWysx9VMflUy6SFsICji5a9BCF0jsmafY
rFd7BmMRf8wt44mBCofEYkYnCkeOB3WizW+Sc++Xsky4qTCe78pumIKVEko5G6ZkUY6ttq+V0V4Q
s0FLcI0MC9No3dJYJkIDKuqaM9iKdUCch+nG1TxKBNIFERxOwnkdYKNcQl2P3ucmTYHPVscGQfd2
UV62LW3DHqHjVwRUzHj7Sl/wM9+XGj/FVksbQkqiqqgfUImpFFIOWoA+Hgh/gpq1PCHoR6ye1vH1
wCHhtAhVPWu2hYKkdgS6DQQriGgi3IZBiXYBf2TewdKOy5bMh9JCY8RCoYM1HMV2sO35ChNZdRdP
S/vi8fkNggiXKT2qonJa9J8R0MCQkCUsaGuEIUYk4qLWXMUNwq/eJ/irIvezVI3f5DJ+tB0mQ5yy
abfLpkivBtBFM9qFBF1rKkkDMWy0DI03TKjUInwic/GdZE2sqAnyhoqzwHU199pjlkEUR5KHbw2a
ZApYv8w7LPfu0tySEIobnl4/9SGLOTZ6VqXW7sO3r5Wlzrrw05uK7JTDad1Kpj1wgNanSNksWhPY
iudmLNytjf5NYGqBTU87mB2mqexyP0Usz6pEf8zjMMp7UAi8EQOEaVuCbTP8fHUljWKkWRuPmlde
s9vP1+QBVDO2xqULQPwslwaz3tVXZ+Q/5dK/LpfWptr/7XNfe6KXn1PyXv1SLq0/9g/NgLFSvmzL
8Ghz/ikFEe7xb8JCMGBSKnkrY/kf9dIXeJnaBtMaVdOf6yVKKekhNQXkzIMFr/nfqZesX9p4wvN4
e4umF1hmupbmL+VSzUAZO0KZnpFFJ/N3k4Em/mTT6cxAxJiyOMyOnPvnQwKyodCOlYwV8kvatuWB
OGCxhw0xfzQGuBJ0rciVpi83xFTazk8ONfgFbcdulvqAEPTLO5Hl42w+aKCcV18FI/3VZpE7JXpw
gfvQAfC8oAv0bkSidc7dUPUDuYsKYZOaH4yS7D7fHodOvJEHmifzeiJG0L06ysvilMDX8SfX4USO
5WRemBksVjbFZ5AXtXIfYumg9MIv7xqsWTryX7p3aamK9rF1qWADNzWNXLwktdMt/b5UgysLvxUF
IZEJOcsghUT9jnCz+W/2zmQ7buRa169y1p1DC4E+BneSfSbJJJmkKLEmWJRZQg8EegSe/nxIVV1L
Kh/V8bpTD1wuyyKRCQQi9v733+z8WukH18pL1I16hIAVeNqYf1Ol6Sd3/3kB/3dDCeEBwv76BXyl
dP/p9Vt+6M9uRXwAvbNwhXCE/4cz358zCfnB90zL8TCGuhJzANj/bFfcD+byUjBLpY0OPJ/3+c+Z
hPn/E0JKR/Qjhu9iL+G7NFK0P4H3M8ItBq8eTDOi/iM/N1lnZeTe282oznM+Bv8ums61CN27OmTg
q/qzyzpdC35zgSiPPkG653nQ4gwgIl80d+C2rlEAf/co/sUo5Cc7Qidw2e0gQuENhoPGX/LYKUYt
ppkm1ysEwcUjEv8QFegszt3k2BDDQ4Kl7SkQzwQFWc+/vvjPXSAXpw30ACh4euD6Pw17asNEvtKC
U80NYVdFXqDaysUQ3GoxkzYXzvIltMy/+8p/GVhwVe6W7Xj2staWZfP9BKFr4YyMgV8cm0JMDxkA
0PuAWxhExoQE6n8/8560GgyrOV24IjMSKGQ/XjA10U/ASJfAOGF14wcKQJn2aVsEtvGbHQ7e669v
6wIX/Lhgffc6i2Fcx82FY/bjBXUrzDkKp+HQVxNeIL0XkvY9z8zO4Xc7yH80DlPnIC8dpP2ZuNT4
L7yUSvn4A3vZDHfab/0LKaxWv2qwPcWfZGlVwAOnz0Qo/s0qcP1/8XkhN/HuM9kBtlisZr5/ImUh
gygtuv7g+jDEno2C0M2bNspx+Yoqyl6SbsR4oiTWOU5EnSueeQf1xSDJ5WCZseedEg6GY4G67S2y
W9ilsZezlrAWq26KORDnCb1TfBpMC4UJWRfiXJCRVpBp585i08MEx7ClSQjs0NYc7JQ7iTPcXKPZ
9r5Z3ShDTxfREfcdIltCa94MlfsloMTWeAfO07ANshofg8Z2pwePXcLbJAEhNosYyfhEFKcML3VD
yUuoLW7vJaRylPeLhCUW4ndWKbKElYB4Mt11jhycx6nU421pxjn4gZuCCoDzILpaNoKGaX6E4qad
Hoyxmx5kViMNwltMvfappV7nxrSP33LvkeWo16CwhwcTN9Vijf0D29dkpnKbEhbyFjQmrtvNEtNe
DKFCFIQLt1Eb4hmxV7BJ5sRF3+Va4MhaThD7O85w6JEQyNrQnS690/BNaXyZk+GDzvyhTMIXwqtI
bOghbrxd3b6vGe1h44hn3Iw1tN5avoz17L55zHovSdTKbW2PhNtrknbwJpgMZLPtEE6Xb2s1Znza
r2MQ1v4uySbKkLQCN3BcvqylIT/v23Eg4N5odIbCxw+T4pjVRo1awAOzvpofxJ/iYZQvMIrRxkJC
8sli0A7rBNcs561qA/UaR4qXHzbcrdSNfFFAxAwLyoSVAQ5DKi0jlpsGlzf89WG/4xei1UiPZHFL
ebsxuZnAOxCUg84wo2t4SBLx5LGHxYk2RC3fdXRkDvOlgqK43H9n6iCO94GD0YDvb8DX43Zdl9I8
X/9OF2IdWWgzZd+Y44PBd32M/W7YjJGUu75edHwwCWlVugw757ZNw/BGMO5QREuNPaFFUyAvCHMF
FLmOWgozf9Ce9Nwxo0IHiljXmp5geZpwN0KYK8Muh7G2ZE0unDoiAbFWEp0/kCVAqC7GzS25uHtt
9um4qSPC4S9KlS75EhUjh1UZ9114a81SvzJxH98HbdS4AkFgSx5GbVjjp5bbzzymLId9S8s5rmYT
SaARDPBNiNOAPzK43Of2GflvvJ0WO9OwlHonbaD3hezKxBe9TpDaZzdYZi0IrZioTYyOkCN4RU/k
m2K6i0RYnx0389b49YjPrWnVG4ZF3oqYRUF4XdxdxrhmqNWBNf7WORmc1thuwQSIIpluBt8YDpiG
R7SYaN6peCG4ByhR3uuWbROwwz+VSeydlVnKcNXPjr5F2VzwwCewOGh/ESw1NXfvkuHgCL+9j5IN
i1uenBBjjY10hhZ4wvfDF7tsUV4Iw/lIHhMG8U39VgqfYFqmk86hxg1hMWmyWXRYbLCkdEaKdyz4
Hyv25enCMcdatsIyTohACDml5ybZ67ZTry5YzMsS2JlCGA6Khe4zTBcwn/CFzDhxVo5Qr5qQn5yM
2PFtqoLoJXU9NszKyp5Tw0w/pXiLzmvAJ/sYmm2yT3zbRg0p0aFKGZYbjtGKWXaxnRPCv1q+RrQT
dhG4JzefoQ3NrRK/FY1hzMc5dvrgaBfNjPhRKGZVdiPwrfMs2/5CYpTrbZuSplyq8HY0VPTQtGl8
jAL57Mcxphdd84b9zrL7J+KF2VC/SXvuE+Mj9nlXieSE+aL1W2+QorLGc9O8UxKLHiaOGd3NMB5d
uyeW1B5r0pBj4d84YdUEOwnMcz/11tTvZsd6KeJAbaqpRYM9FBDUMGesMc5Esz4wPA/LM4Nm50su
bP6+4sRqPrqxtMIvMhiTZlXXKqx2MynXuIlEWe+sszYzbos86bl1BbEEMwjRZ+0HWLw6ZXBPEB8K
C77S3hekjq61Fbav1RRQi6hukT2PJNpmYuCx1qhztgnOj2wWTh41ZzBVDaEwDc7GpDkWMBgoNga+
D++kc8tbN4SMBfI2s2iAYqZLGyF8IjduWUrAYyB/cSXONLHspbVnsaen+Dy+DPjT7/FDkrftyKMh
uk2yDxY9ASGQ9EgsTJTDH8QZTF3UvJEkXFKhxYmsjP2+GZqDjgf2wcGNyD7H8iO4ZSqNNC2ouHLK
YYL/Mq5dD8rm8p47MkLzNed41XBhO5ydtxnYq8edhW3SZ0LZbH0jWpb+aObxw+IUUq56NTq3WH4B
8efuPMDEMNr3EiME1Bx2w4qw5tp9I09uemgTzBo2eAEhc9U1xMclms2nYtC28PbfPpYo3Qb3ojil
kgiNJXDIx1Hzps6b5gATYHroBmrfAsIlVh95qU9gozD0YLoSbn4nCGpGFN/I6nW0wHTvLXfgUyeF
4ruiPOaSJQCWf3FqlbecFh6TYsg/cbRgkcieBt9HXOZ4pz5rYdoS3aCfQqNyX71YsLHqBgPkUTUY
/5AMlhLO3IvoeaRHJnfVzL1bZ7aDln3RF085vkUnxLrG166p5T7uR4kCnrdYbBLDly/WhBAUKTs4
wrqWnXi2m5rjKQJWzHaN72R46E/Jckfriieeu7AR0ZcHGB/BX+jKp3B5oikc5be5L1hxectjNATG
TKvOms3GhFGiSOrMAzc0X4ShHYhNHJX++OTZidE/Dd4EB3mdoPyJgwsDXulxVCk54zMQRLVOdjoj
rFF8TAOq5Wg/jR0OIYJyIzcrd5uYDllHYV4k6PUwFBo9be0LANYRUk9snjIkgWcylIZ1YsR6y38g
MiDuOOXprCB9xPWlQgh6zHA4+TwZMjkZHeSUoY05enRQHCApCPyuifnM+/E64/VwXgpBKH154+g2
XNeF/YgBU7KxSUvbCTMSmwZ3qlUzTQS1DB16ty4Xl9Jhi4FX0oFdAHEiWqYi6bwi+2okDmztoQrx
5a4KfC/rodrwBo4EuZZfS2zNjVzfy8kZj6xrCoO+NvFYUSZuM7jDDmaBhYUuDsyIa+y0ovBp8nqs
ZDlEN0C/43ZynHvH7Jw7dIDlI0+bc7mc8hMnH9oqhKFohTFnCgpvG8n8rscva2Vzq+5NraKPigwn
Rv6Wfa6GAgcpOzIpIKd6n8scXsSAvZ64UPmVWwt68FfI1e7J/jYoKPD/xWS1RGIYBgcjnX9H0sID
cTCeI3Patcd4U/QmfitUBLhmGJzA7UoTXcoOEi98Ec4rdsMurW762jKOnq1rdddmyKfhYrHbJF7D
ipyHJfgwnKAxP+hsTJmGUHZvft1GLV3HD9S9ABwLi36ABaYAfyG2zYOVSk48dVDutehHzWKRBMxK
/PV1/tL9BFDoBJI0l7bfoXH7sfuRYdz1adWpQ46FK17fvi+ea2ymcyaAoiKtb2ldrtvhr6/7l9af
6y4TXc+jM8W186eui5Y8hyk+KXTguffWGUVzKNopn7CKitm/qqLUF8+L2YshRVPl/vrqfyFGcvVl
loxOy+NDMFD+oefDMRr0RHjVgVRwGpA5aKznYNl1U5/xy6rDR2uxlmtoS5bK23Lw5l1dP8J/IPO/
hcw98WvEjsM2/q/1W4N15U9SO+DV73A79wNtlueDcCy84Ss2/gduFyCa47WBiy5gaiLIZ/X9gdvZ
3gfmtSAwbmDaFj/Go/+TZmB/4K8KFoYtIapItHv/Bs0Afu1Pr7CEK2rb0nc9KyBB0UcK+D2w4C9q
EIyV08PULctHyCzG3rSNqMqtoZHTthsUnluB6cekg1s6co4UhJIM3Zk5zdoaSeTcMSctcL1zsTM6
GHklxiXIsyzMlUnT8F4kFGo6jJ2jQjN0hlTkHDunZ0lrCyIeKeA27IUlnmpMc97pDF+zq8b7VsYh
8YVL76nMmRduSNulUyxFcCti2FDfcApJ67Wuymjx26ysQO2t3I+bLYXl8iN2SK2VpYl+wMZHvjBs
58Ij4z1OlTaYLhFh5y9FIqZLQ77skcAvDmpbTX5zH1kYspwqQrSCkyf99r3FpOE5Lxd4QWAftRa4
vVCtOEjLCHNjG8j6ZR9UcmmcLStqDiY5kc/L5OLNt6bpoaqM/mAPsf1xHqnwSpsKrrVNSkuvaMU5
smq+v/Kj8CX1cn41ftSL4IwSHukRSq/3tEm4A6VTYZeCzuIVmuC1ymz4a9e9sKDTfNPRUrIQU9cs
lGM+7Uj2/INpR6gzQgI41z0pgZgayIlv7WRcM8hs9Upvy3eX13qxH0377DnEn5exT72QUWEFQ4iN
0JhMd2mYDEe7kphaL2U7h+VyP0k6XirhqQDzYF3zJ98eaG5GFIyo/qmu+uUJXytGHmnbfvZ0hSpx
VCGwA4Zn1EsmhkzJIwgXX6HSKb9FUYng7dXmtFou+YgYHqYGFVg8YXDKOYkcC/GVT09ZdwXO62oh
1X1iWO3Yu7yYma9jK/w1DhGMrsyhBCrOx0s3t+5Ol7HnrMlZC5FxtemjP6BcJi+qNtZKFNZzSYHy
eu0FK7dgoWeT04c7SgB+0xxa/JODgM8WL4uoM+3pIYYWBnu6G1gNVrPEXEq78+3ttUUE3O/x9/B9
DmiSJlh8OKvFm3BgGLXyR9W9+1hYRVuzU+IcjzUvoS8nHjCGT5ysqO0p3Anmo74uCWEGaEeQTkIB
SxQ1D6/lbYV1unPw09A+GimSJkRHNp87mXtq1YLAGNCOiGg5mnFWTCj69n2iioogfxg8u2FZJyBZ
IGVLUR/YHZgh5hCvOGjwy7raTOhYENH64D57PQzYbS5NMjnS4ct1CV9raI3O/oasSpD5ZZGGHm31
aPfcktGK9MMU8Srgal7dODEmzTscceXLtz6rqxQtlcqDBSBbgMVvJ/71lYB1QeOVLPX2tQaqTTYO
pln16+zThtSuKmDG9p54dkgXeTEWaHGlaJIhqdRRQUQH8ZKkVeMGPUOT3uexOw4QkQu+jpk4xEBP
PND6CmChvWCB4T5roEIduD9XeO7a+mkTP3qs2AARMXyVt2OVy9u59niEXaL5DZUShObkRgDq2Ptt
bD+k9YBptNGgQWUoPssNxiT+AfsXJPjXVpQ4QBrv2GhWU4Wd3cqemmjcza3ucd7ipUDi0cDgWdHG
TJfCQlN40e2E7jntsbbWNX0husIL9pnOMSgzA+Rc5PweB8L1kTADwtI7tgwTFcJzhwcHd5C+7KIW
7f/KirP6NTPD+iDhMe/JU7Ger7MVjxlnSBoKIMdTKxm6Uk+zRdozX3jKMlaUIYk/2OQWgGhozrM6
RZVPI2Rjzx2fijAlwNyck33vWLRNAw7ehzwJnbc2sdiaRahZU3BVWODam3msTZu7byb+KmCwpaDG
67V4TjGsQCTaFKDChVmxXkTLaACDWvU6QmLzVgVSz3NSSfGMiRKfJy3UklUgl1rRJ79co1leamIL
fuZ7lKGQTGKX1S25BOpmoIHEFemNg17vgKQUTP265h0Ledna7PjOWGIv67/3PXHuk0G+MIUGVSJT
gUsMo6g7lNgMaHdmglfDij4w2EDxWdbj4sK3VnUgMcmeeZDftrS0FRT09HwsJTcEOjumQUtkQo0c
odkq6G8PjsfblecZ9N9+5Pba1J3XN64YAudlLLtJrKfabWKctthZK2w1vP0YB/WLSOyyfBmjSGef
XKyTknXuLLuUGMZk78Sd+yaRS2/Tvi4eRdxbIAnlOxE+8tgotRwGtbkczmHEDixpjM/j7LKR5dQP
oA6wxvDVjuNS0MfrWB/YfuyCxMiop4RYQlVhtHjVLG8KoDtcz/wQVIpYCJk/zmn+e2omENzWeWdE
LxylDRN1mjZ8dkzemqxnrsA8HhlKzBYD9jlabrpGhei9V2XxUkUCP8pw6s1xpVHQUYfYzTOl73Fx
pMPt1ytJ89ORuuGMCR5E6Zsh7y7WxE0NA6gWojszGapuSMKO1gMay4+JX4PQ6jL8re6srWFV9W1L
btq6wZnQ9FPegVVfiMIYD12nj23cqxs/ldCpHwgaIjdPdp+wgNwpGP07A77hg3KGVVr4l9ByIG9p
0B+8VHzypMIjKvGCXRU9PZMw6EwgztZGMVHcWNh0lWuf0U208monxRjUKg6CVIoYJaMKsPfN7F1W
WoPE+m/emT0p9G6Kj+waX0U9YC4HgLvTns79g2RZNuuo7fHKsvxY3nS4dt8HU+ef2lRyzCVTvcSZ
KLhIo/joiKG6M1BU3idzFpyI8GX14ou18uIArXqQKnp7hV0yEWGkPk6DeccUirCw1nCnt9yp0o/a
Lz46qV/nt3ndOo91hv2P0bVjsHbmRtLK28PXlqnBlziA+tWOkn6GRbatXT/ZBHC7dtpI5cEc6mGj
p65g8qfQODsOyW293aZ3+PSk+o775b2nXVDu5n4MOccTPL+T8aOUqcL+inQ3Pxx/YzKCDVXqf4nw
J7rErgY/JnJgh4kYDNjObR5bk9vqydLbulOBb21vPRukQCE3bts7bNBm7Ky1u8YttNhV2nD2oRyQ
1cjEWVwxn2vZI0JqPCqjbVvUFaaTIVtUVlCfjLHaRtQNp75oxImhpnFwZdUeM9k7t5VNaCk3DT82
9EWAEhAop7oOtoaE45GyYyF7K7IHhzgen6rTIHr2nkMAc2BnKHcRc7Nj3tj6MarstU2M9cGCw7EP
lhPC1rjBTCS4HtyMB9Ym2nht0dZtoLBLlPDuY58U1qYrS/OSQUW9rXTefcSOwbjVhUIYbAQ+PzdS
u37phhyVSWhZaDamst6nSVd9TinfF6CT2DzWNwi4hWnqwR9t42x6tbnm5PU3WeDset9dsBbs7Ef0
+29GVoAjLUie8HNwz6Zpd4bPssHJd0T/PZNpbZIyuXaZEa7Z/HF/Q/21D8m5PxJj+67iyNlaHbbQ
Qpn5sluJo8Yx4C1scFbfhFU7faYi3lJdN1SCiVludIavY4cQ7jms2VHY+ZsCSzfMpSAg+wfAGntf
xGiDWgtFhDvmYrxFPY7SR9l9Sqhz69FqkxrqmpdhzHIsjXABJHPMr2H3XZJQYBEi0mLxsJjbAZus
bIp2OBLWG4apCh+HgQjxCMdhouYiO9x3XmywMTVYVQZZP74YqAYwQvdCy4OpKeJNozo6kJhwTbzH
7hIMpzYJfg0vygvy4+wx6ZGM70jD6GbojMt8ARffnYfl5ccxmgKWuF1UjnFK0MdhVZT1BSlBeMBH
t4zszjAu208Ghko3qOzv8P0DI6UaeCp6Czru2HoNTrEy7E5ZDcD4qfVUbx4xEJPdyajFbPUHdi25
gxzW1yOzUYPKKaJxC+/DTpLDrpAHrpBRVcFrWOds6mGajkqzfWuTCZCLQB4lSUrgKYHOuUMwbtQS
rAYXHdsT+xXnA05dQkE0aRrkxUc7aKVucVMDl9Y7RESgs6ZbMPwcGiLEtm5PDYojBNVWObYUIt7g
cDYlwMf6RJLAdNHWKJ7Bc/N1UY+U5eic/gBH/seAlZ/RIVpnl8beooG2fNron7gZSPPA3LokxaxU
Ap0XZDJMn2Zn7tvPDinl9c4pJNVIxQAQRvKYcfj+GiBaAj9/wN/4BNDnHP5rCeW0rZ/wqTH2RDVb
XXRwJ/gBjAJbMNeerHbrTBhEHFFshmqf2Ekc3XQqnEv4Z214jkpg7cDsxRnpHlXlrz/Vv7gtsGRg
AlG2o0D9mTxCUmwIM9eJDljI0pGR+455ZFJRky4inzX0ciqfvpgpjowhUn/H7FhQse8xSW4Gl/eW
/1CCkyP6I6BRah972WHmnuicVojwKY3ap62DIuWBxBofYAZsgf2c+aFxFEv5XTq5A9WW4YN173ga
fiomjx2xK93SQWNHW6Zfr+P8scSr9G9u1794iNA9BDAqWB+T5p/v1yCjxLARyx1KzFJJx9NT3y4k
E4SJDdyCeg2tDzcT8mbeCifTl7oDq6hjevmkmppLUdZ/gzuKBfP58RZCOrIde+F02YJj+MdbaLhk
r+HmGSNYQK+xurIQOiCplxaIp4WsvbS/o2W17xBW7KMa6C/KEZrEXjQcyWtyhJYejDv765Vl/6sP
tvhMeV4A3vwXRNRncI9AuY4PysP+glKT3qtfyXFsfCw9E7stn7AYCpwjtv3sGBNUz+w0ONYAEWOQ
eMguFAe8IeiW0UZTF4uONhbPd7mNnJnyPVm4Fjnmw9TwC9YD04A32yhC0JKMiVd/pwEG3781pWgF
YXjMCwpQajVdSH6HCoFoZHpY6ri3pMxYWzP2/UTZ+4oO6Ne3w/oZFoc966MN8gS4gePJn8lhsTDq
RDOL39uxyx5oVTMUhKBfWp1y4tNfuRqwkQbjqcQEFl55EfOxdNLPT5P0uFuRTRDlEiGTr4nf5l+5
Wfxzwpcp2l7hIdtaUOaxSUFpCDyLkkNFymGxTnw1RNtoqJvDrBdqmGtlgDe4czGuCGgI3q9f9j9I
9N8h0Y77a+7oPZm9VfkDc/Tbj/xJ3MbRjcUh2Vikzyu9HFN/INAQyj4sZMoA2rQMGDR8xxz1PtBx
SH4O2uMfGrg/maPig5SkRvvssA6rz5T/DgJtWz9t2LA0lgGSa3FgYPdmWj9t2Fnbz9nYy+QhzSQ1
xpodiYzSJsq8exkqx3l0vLpp96jRywZJNmls7mocEm+dhdiiTecaQB70DEOohfqQdfaFxHkjnz65
LPzMXHtABwscnR2iuTTHhy6vzfcCM1VaSL/FDG6NWyTOmlYvKrqCKrayYNhXEgvcArvRU5GWGETD
B0BazTHyxVgmPTgWRydcc+tVVUW8WB0GA9gNhftoJprXJoyZDMmkIn7Y9vp+VQPfkDiWKwRhmPga
H33T+BJMON7jS49mDYAe0yvSuhI442ArDrldsFd+G+lMMI0E1Fs1pRdfGj/I8PGpJv2AyUEoMTgb
i2ZrK74x4QczWR5tnSuMr+P4pkaYQ+JktEaH4X1JIJt/bFG4pmfXAm4CSffvk8ZkLKzxWwMj8Oh4
OrgkcIrkJLFON8Gznny3W5xP0T1/JgmoXBn4FfSMf8PoyXfsUK6ILmHeTE7ccEy8ML6Zx4lyPEkw
ffacyTxi9D5sJZx5dDpUzGLnUwvTEOPb90k3E30qBkXtOvCH4mS0JcMGw8U6aV2Ec3AfEMiNH26+
xNamc0LQqT/FmJGkbts2yOB9/dphjIVev2Flra1sKKYN/rzTJqGu3LYmWz3mgfFXv8nhhURJdiCQ
pt+NEWEh7qI36qvYf6xnB4yipJ7cWLqrHjOvaE64UyGZxkr30XDluC3x6j2Fjq/JAG1c733EmnAz
8dKcmY7OiFl0VcQQ9bUMxK4uDXWLKxc9q1n2pq9OyJdHYqOkyzwj2C6tg1rjK1SqByer4+o4l4lw
VqYNeFGu4oApLrBDC4cjzEraFuCWIFic6x17iang7j32bcSzmsXgP0GkSMCKjUmqFygmPkYYFT5o
Opa4wzTmAvnb07QIkqyorU5pFTbQUlQUvxe1rxWbv5/5mJJrAitJPIvwmg6m6twaQXI7lF1844Xl
+GYVsUeANMy5rYa5oY9TRFb6ur26f0KsMeODTnOrAn9wyOXqhO7w9MOGgbCYpvB3ZZQkD3gEiJn0
rAH1VtWEBW92GNB6wxRNOmLEFlcCFVJT3M5z0tcby3CwM4h5mhs1LCaBZmk08ypF0hE9wMxLkEPR
k/p301yMxFO55r4BptjEkR1pVpxjoAH0IRTnhp+cjarKh90Qhlg4M2z2KNvzYPxsJW217+RUY+xg
tlDAunR+pMn/hzHLkncK/8dpHeAT5Z67ym7nXVfHRbeLCND4PBG6TnQYXfrzPAdWtXdC1ZR7/hBA
HeVJ1x3YifQTtiZTdbRcj+M5QWvo7UkrsIgOW8B6u1LNVxypPro97BE7cdv5acisQR3GLBao30I9
bQJliBu7bc27GS+9R4eaq1yFjkyLbRqxm7k9zIJM1+l+nuzglJLcRG7yaEzT7SRGeNUUSPOGK2X7
IAjbbS6iEEYdzwojbTWnG2t27EdDaRPXlD7ON55MrRtEXXJrBykFvJEsELsTT+JZzbgVgklaPOcM
M9ovTe2nb4gkjY92kw+vrTkNzZbADod3zZkGhHnY8RbCM7pjE0UMXeiz2y1Of1Fzw19waKeNBXxk
mqo0GFhAg3DCSNJFuKLRHihzlercAeJAmbq2cJQmLN1rIniYgxqwuG3sCivmYsRNgGENc5aqVD2e
dCVx7UJH9gtDoE90AJhEfkP6JRa2By8Y/UfPTQTxZmA4nRXj8yKBDZmIAAfisxFGaywUpksZts45
Lyy43kWDFuBubKoKM/TZS/dBXdmf6276zGQDgK7zEspPkYQ5FdVgdvCgsNrr7woMoM+zFu0F1gg+
05i7TdGjmCBDAa45uZ71obCJEgLydLABCU+AaWNwdoJM7P5TT/1vtDjYyi7qgv9Zi3N4G9+S5Pt6
6o8f+bOecp0PTLuXUblru4K5+T/rKc/8YNHzCuT6QAOUTf9vom9ZHyx7KcFQczhIdRYH3z/qKYFx
AHgylc9CNOb/+bfMc90f22/qOFgDDqzBxa4kcFCv/Ni8mR6IfYrK9okuTJFhNxctyWMC5sF6zuFu
KydqHmO4fv9QfmY9x3FmXCxZ633pGJwEeRK4axTlhOhANho3hifWnTQID5sGxVtt8ns8I8Ik1hgq
arZmUqRmKfivFTadOyY9FuMLWj/LMBfYpRw3CRLWfWXp7DKnqOAl0glMCI3+d2aOwGOxMzr3BvKD
+wlGNVzpthvfZKT0m2/HJGPAevLFOo4GWtEG+f7OR/VwwlxXfUHfmr5R3egHktvFxgpS/aqbGVkf
E1p/bQMt/o7tnsD2AM5BZJniMYq9R9EZSLYJCbc+9vY0Z5vv1svDt0b5vwjgeKiwVGj/7/+5Opb9
s3++PgI6VNy+MEvmsA9YBt9zKooZ2NoIW+9pbmy50GrdrbImKhFZEaCzsiEi+KvEKuQDIUPWbTku
o3JwPuJok8wc9jNQ99b33epIrtnAZu/GZ6t3qneUewbDBre9xNqYCBBL07ve7URMiFaXv+Q5mSIE
bald39rVfRA0H7vcxiVFjbc+WtxnK7b2jAPe09qrv/z6Sy8ue9+BBnxp3NuWBYwlnelAWfwJDVMB
FXFoqvIJ5mb4ilMPWoGqEp9pQtBh+DgR9KndHIt07LZOXBILUxjdvGttDCOmfjK/qExwG6Q7Tvfg
59lpJC7sKdT8Ww1H5ndLVeKGefl4HwM039pg+w9uEL5wdlh7SW7QS1aOA9V+bh6ScsR2x8A1LhuW
UDh6dgSPBWva7szhxpzt99Lrb8fGEoeOeJiDDhjZYXxkbyhPsu3kEgxL1R3v3AR+ikxPZCuO/yBp
HqeBjlwU1XBmX0m5TScGLH/jAQh08TzgoOClzM4+Bnq8R1lyyOwllCRtsLiHkrDJkFLfBA7z6IQa
q98kSVuvMA+Qe8znrbWFbH/jl+V0AXf36hUARXpXxHZ9q/Fy/aS7Uv0e5HB2AD4bZp8YmdSHafYx
+oqxfGN0n9zkXWfehTGslKAUw52b1Xw5y+6hCtTxnB40s5TFLSOyLkbSTfdtJ7ihVhLBE8Dyb3SX
d5N05sdiGNtPTtzWXySQz63jNHJtcsSdf712ftqzXHwMaTWZHtoCANlCZPfjC2NFFGQRQMYl7sz5
sZMYVBBMjRXGhHqw8Xu5BvNj7TTV/A/SOed127WKlKlRx+9MJbC/wKPihJtd/cmvyeQiLsrc14H6
PEkHh6neKz4WmM6ts6Fh1JcOZLzA7yV7Hu+xlclEftu60bTV8Povk9lgaeIzq0IDZug7B1hnzXal
dwNMr2VDxeqicVUntgTqWtBt+5rfia/+GQn7/HhdtiolQjkhYOyuqV1xK1QVEoKMj0hgFPgEpKL9
BDpan8l1xpSFrDbKKtsuky9EcOzxBDWg6EwSNw677709aDLxN1kQ0w+ZdaX/RuB47bD/uV8ttx+T
G4iOCDfxKUTv9+Pth/DfGqj2w4vVKNztOtIEoVTXxlOKVOWuEfiIrL26NZ5TnaD1dycl1d3UMDHe
B9TfmmEmNNqVlWNJEmSDesOlGPsRWY8qgkfThK+NQ3m8QlsmjvRcxrda5n8E4v/VFwCE52MtkK9v
LX7232+45Zy19PCRf8mhEWynVIAKqCja1aRKNCT0sc+EyxSA2pItpozxMvCCUr2ZoeneiNELv/Lu
2WzMunqzJ1/ceuOUnWJLQfapiWp6zv2Fvh1D9wr+Bv69nsc/3XxQFB/WGf6QTIR/+uy070kzO6N7
qXoXoxYGkOFXVjOTtaZt8hcxJ/Md9uzTfe4P5b67OsJYZemhMkmG09VAh2lqc8zdsTlWfm3gLFjI
vRxJR103dV/ez0Gb3PoW338sJLnojGXbrwPHBI8ocb604dgfIW8QlZXVYJe9M2bl3h/8Zk303rya
LCLnOqK1P2EElx6MwAhObVJjUE9k3C5vGdYoGu7XxivnfTMO4RFZUrOdS78M1p1lTb+LiCBB0mOX
VqxVltjCZGeWVGVfBIxaCDIlzmCZUkfK+/C19HnVqQmmh+urF0ojem9CIx62XsYf9mUWnuapsS7E
0+h+U6T2QJxoHb+bisaMRKTwlZU3/O7kxbKDLLeG0e6JyGJC7E2MRVZOwc6nQAwgIBb/zd6ZLMdt
bFv7VW7cORxIAIlmcCcFoFqySBYpktIEQdMi+r7H0/8faPv8Eu0jhef24NhxpGKxUEBm7r3X+lb6
oJIUgpGtNmMwP8krzL/ywNh9OqSjRnHZaAPD90y7iqax9aSVTWfS3NlLfrwIckj8bgflMXR0aJ2O
wMT9fhz8cGxgrc57xEb1JSJPy3JnlQeMlhZrM9Gd9W4O6sj9Q262kK/GUax6MUFH3y0kiqV+mLeH
SAEGGGVJdqxxwtDZydU4dYlSjHPYcwVla7o+rmhcfl3NIp9Y/rtftdEYvvaxZSieg1XJIhoTg86O
zNfsmuIfppqlztwHRqFnm0zPAkJ3BUXvxlly5oKhMpFmV1kHwhE/TWMpgI1E8O9dRUMsVpvKnc6D
hcmrV/vfEMmwRKaYa8iUKfeTWNqdwVNLEgAJuxt1/V6rMe6e0GLtpZIOszdp8eI7+vwk8NJ5emnr
G36fCMxfwgOB4ombNdFacm4Qc7/qlpF7zTCkx1Ik6n5xMvo1pg7Qc6m1qLyGiwhSvQLl+Mg+ED+2
SrJGI1ejbm/KOE+eiEZyUG+ltRniKrRUUIg6q8GmjSpYS2BkL8owrgcclNhH1Z7YqtrcxN+wms90
HH5+NzHN5ONCcieqseVCtSPZxIAkkQQg39eA9diIEw2PIUXxEIZdi3mMpFJ6OYn+a6QHMcQtYVbp
Sem69fjjMPDvGKH5S1irv+bkP9LUq0GwzKzsCAqKRVyFEqgWXHmSv8MRPp5izFHpSqHrzwwJ6XLi
SlzuEvx4VNpWgvCTs+W+W9sokPyW5U0zU/tAD1Hxs57J78Y2A4FesllG3xgAX9mtGUNqbGD9QyHl
MYprTpmbKWy8jjhhBY8Z2ckx6rA3y0JfWdaMgiTHViSaqUWewZjmZ4vsr1stx0bNZkAyVuvMy937
g/TvpOBnkwJqPjaP/17Z3n4lB4rciZcifvm2vqXltL7wT9KEAawaLbi1VjCw59bq5U/FuvqLFIji
4NxpMFY4NPynvjWob01YASpVrHBWoN5/6lsdPoVgZ6U04Hi3Kt3/ybzgd1PJNxsm/OuV2GcJVVt3
TfOjdZ94qnbJK3XGCl8QkE7XnuaNzNYYjwB4/aqXZAkCZt/k27Eza2eDCIcdxS5JPFpqIDAux0PF
cTkVZ9KLqKUVQufD3muc14pYypvRBOuUz0L1yBybxGbBrykoV9oW5cNseIu5JpErOnZO31pmVFRk
7CFmQr6xcHDVykeUnvSPV8gUnQIVe96yfAo0BQWagTbdb5yVTEVXtr5HGQ2vSn1nV4lpxVi9E63S
d7pV+U66ohBJ8QRNgddHxT62lvgrdLzwdVwhWROveZZzSVQ1CfHGVfTO0xLvbC1Gzm226VfkVrnC
t9AIZKdhBXKRRtpdc7hXdmLFdQVqALmrXCFezDBSaLoh4V5yhXxNK+5LoXABQJfjlMN9CvNpBYPZ
DZcZ3iq6Hupw9ViQNuUXsCz22ooVo6fgAL8DNTYuTn7brfixbgWRqSuSLFnhZNE7p2xYkWWYJ+hC
rxizdIysrcasvHMbO78uLEG49GyZsM9IGl4St0BUhzO4u+phpHFu7+4FJFJ7ZzcBDDUNGTNGqB60
WtH0+uOUpdoWLIC9QxSawGBbguAa2QMoZl1N3bzkVCDl0F5I7rMT33y3aq2mLXq+hW/k4mINtxyb
MO+ORr2jpX9rkPZarl1vfVVZ9J/FaglDnjrdDG1CFheeMaW1O1e+28giDGX6ai1DIxLg9EyKO6l2
xjU00yfs7qRgr6Y06GDztliNavNqWTMVme9HXGxqKTo3TZPkEqwWt341uwWr7S00SziPuu3nxgiT
gvxYL3i3yjmray5xArml7EnfGI6/EoKnbOnEYrajTSAu3OSs+asXr11dech5yX2w5UjwhmZ4ZiHv
Su42FxDNCUIx+Xg2Yd04758XrBybZXX+RRoeQLm6AcfVFxj2OARFj8c4W12DDA/DA4fC+iKzqrrG
4egcLfStXoKFzm9oeKJIXV2IQ819825NnFaXYjWDu+5xanvJu4mxMmmd2KuzkXxDuRnC2MDvaBr5
HIpPRFNO8RaU+ogvUgry23E8/+6ZHH93UM4KcIN7Dd/teC9pGOOzlCgTxaMg4ybxVZnEJ7NRrTt0
q0H0NBkL/sNeJJm+LZyVoJChNuf9h/gMeF57csAaqKSrCeLPaQBwyIX0oEiqTL1IDuOKlGLDJ1sa
sqC6cC5pEKQN90McGyPgzLjHqhqGCub8FNd68jlNu2YpPE4OhbVsItlq7lyZDmHmrTaxsvVxGH7O
RUykcBIJBjyEuuY4CccShN00L4JxpYin1RY6zlboZUnBaAnzZZeG+7mzjc99WYzdq5U6IjWxu0Mu
HDZZ35GP3BWQODZFwLx0WjXwyj5EiILglklLFzwUaW8yPaHzQu5Q12gBD5aYfi88/92pf7ZTWwDU
frRTX6Lyt6//c2izlwKZBHjDGGXxb//3vxCe1hf+uVOLX4QGOY1NwFk7yip97T92agtcFMATiok/
YVF/OMvYp3kFsrFVQWOo1Pv/2acNfhyC5NVStiJv/4GrDKXg96UMiQfkY6iGzu/A70VJ/n1BXmP7
bXLHKckFIm4n4SR676T45hETO+gwNfk85sNwnSmEoyV99ZyFUjmoo3XWyj5jVV6i1KtaIwdSmxe3
Wa8+4pUOaZJmdcJKRldo6RX90CAoxZOsWFvkKSMOIetcgRfcaJO4TfBxvzh6fm2O2bWujPgaqsDr
kFQhp4f1kA0Mh3Adv1GWxOec6+jWVoVxvijrjaqQ2jhJDTO/upxKR701RaujwBxf1lnQBoysPxtz
iq0+fmuzhP2ZaaOPZPds6dNuRB2Dwad4c9KCrOrhEhAXyWbYbzFCXJP+dGsk80kN+VtIrBDTxy+c
IkqvrJdXyYk/G8Qr6Ojnem63JfUWE85IfwpqEnAbGymhikqpbIMF7qp9Fp3+nA7Zi4VIcquG44UG
FmWOuO3YBT1Y1W8YhrCxEAS21bO59BDrI6oOrQjnwvAQ6uPFJo3TtUkRIabReeUE4OxEZOwxEJxS
EOqHZfWiKSONShICXUPGR221DUwpTJFovoyV8Rzp6TGcspemTgBSyjPgBhreptH6Bh+IPNW3sptv
DYaw21nvtrVDBiuSdqCxPcEHHeUcwXOos0sulBY1WJfJf91wDCAzNHU6FzRFiYaR9ThU1msZ5S+9
ALZAZZpuOlZEsDstZiT+glIvt2Or3nbauOuj5SRsmq3KoJ4qq1TcIY3edIB7vhTxdZpOJ06Ncm+X
SCwIW6/JP5sfl6AD096ZGUkPuuJRMwMYiu2Ew6KxXDUyOZbz8tgYNT0hOT3kqvSmuRjdImqg2pfx
S4HQzM+06dUul9OghTELeBOf09p6jml127V+45CA4Jqj2M5at18k1pN6Gh6WWu5x+HXcqPo+zPmO
AOhmbtoBj+/75YR7KfLHke/ToZkKy4c7YVq6DoVJrmN2Uh+LULw6+oiynw4dJuHsKKzhoW76B2PK
3nIUCS4pYKT+5dODHjA6SOOu2jK1xxVlKpEroCzRT+G6i8I8IwR6Lusi2SLLAzJsWNtufR2fE8+b
xa2om8/I7uc93j/sQDTeKk2pviQB52viMmavUYLhTsfl52VTSP5xbUjywbthj+5gONalHA6Uz/Zh
GhSw8tGc+fVS5TfIJ+YtdKfhiAaHXG0l01870X6Zh8a8EjbiSO6aMq4NrwFpkXgOTGDPSpfxJbBo
n6JN1jLYFUZdMBYIHvMJx763GK0TbzAWuiBezkaRfkFKT9dryvwpYrtb9Nirurnxa2OKQBZgC08I
NG2I4Ss7oNBWfc6U6LYoiZNiVv9YKsRcYLKQ/tDLF4hUzWtR0AgtEJz4Gc1724IlXa0h13mck9w9
l8Gt6EhZDAtu/yXRXktSbhCn5shHBpqskya2usVUn99i5eZwG9YBdciEwwVegdXvJo2bbk6tZ0sx
z71Wj4dgaN6UsTkZZnr8ZtP5m0EW+8c3Ix1GOGtAKDg/NM4mPv+PBvQ4MQ1ARmm5J+eVsVVfd6ss
5BzLmpmUMH/SAFsHk9/Vdbybw4amA+9kgPqRIQifoi/MGRxnyKPukc5w1DIdl4bOgv7jz/X9iPT9
c1GhAvtAcIso7n33+iYgZ7SsSU+g9u61Ln1x1siPdTlOxDi7OuCu8sB/qT/pUVP/fvx0OomAFnI7
kO78mz//5j1DvXAiuw3ISehk5Mt2eIBiQ49MJ85XkdmaRnHE33pqWla3H3/cv8hm+R6xeK8gQQpx
EHIfR3NpOC7JbBd72rC6l9Azvp0D8N4sFyd0COledabXsZ2GbToSbpoMLc+tAxi+iebXCAVRWCyn
PkTluzBNdPBbu0lPgqk9nkawwXSKKN5SxFJ1mVwXZoN9brhMefioyghJ6GSce/Rp7lSWzk7Ksvoc
QgAkeJzl4cef9G9uIR30voYyWKhS+ygl1LLYYYRjFPtIa7dGqd6qzoLRlP71T95nbcp/uFd5I50W
icSNj1f/+2/TGQXiPXu9Vx0Gy5RSt7PAG6TSnNgUqGY8RL/XXSjyu2yYb61Oze+i1SpuLOFbPbAu
r0cVxuIprt2JqSYZk87YPyiOedabYRfZLPcSaBDaOALo6klDWSK1eUfjulqxX6TjqU17KdLpcWrY
9nstNo5dbOf+aHbYaov4LYiluSnSjG9xssvdpCRvQbk82gBZlo5KY6r0PWr4PUa+2A3z5d30fkot
pMBav9xac61jYednA1370kgo1JbgjPXjC/k3Kwwa8zV8C5ynhgbi++u4EGldG7hs98uImZHjxMTK
JiuNoIBR3//4vTgo/+U7kyr7FG1gC5Py+uffPIGNNseYjuYCe9RwMdr4mDPI+8lb/M3KggVUM4z1
f/+KlQRmlnaZqoIUJvKcLIAJQHywvK4rfbzo865rgPZrxt5RtPMYOJEPlvuoTMFTmyS/2sB9mZIM
DfShRN8PTMo3kcPqVM35NQ2ft8UcCS8M0DBmOsHkCbAY+GtLe0Xv3B/s6pNNg2VjtnZ4MGZ6yLCJ
xo0QcGxoL1VbrdEYKDq1tusnelaqFr/JgluwjtPrgXlXKsOZxjSSgllQwkpiwwpqcRcB06UsCG8n
nfx3JPd/ndwZf/PE8l0gXSe2b5UNaN9/KYVWkeUz58VeZBQKQ5THbtz1nOAxjV2LiCsQc9zystk+
5xIoUtAytaFpcYNA79FGGunTpkHOGSwjqitR0iJTn8ek0j1bpaZmEHkOcO26DPnPEZ1BD4wV3n6M
A56VzI+qNr4urbqJrfgetwCnqpoP3CjTLo3Ux5mD2KYKomqnZ+OOpKFLKM1+kzTcnwazQUxiA+Fh
CnmjeZA5O00uj07VDL9jk//rRfqbh4Q9Y/2H/inV24drNIa1lXXjUOxHXF4ccbA6jPw6BrTCoAp/
8o2QevfX58RmF2ZZYyZp/+WZrA19pg3UF/uGzARfmG3p2UFyDNipHMH3A3gaKfNMgTRoLFNJwgkw
zPCUcQDsy8DclAV5b3E+1Kh+l5xEP9QHxWz/2qbiShnsm8zJMbg4KzayKHVPr9rXPFkuU0bT1Vo3
Y26zUE9fgnE9pZKxkCzqNYNML5lKzeW46kPFt7cdX+l7eYl2F90Gkg3XWXF5SscrqnHYVkHfbbKl
iw4TVIP3IigoptIbyTA5Fv34EHcUkjadX5fZEPLJZXxoupCpoEF+rT48aKm4xSAPuonTmkBTiqNj
9tb/UHL+H7C03JBVP2yF0bT++hi1kzyX1vhgIiYEDZYqPE+QMbOa0xLBCNewZlF3VPzthr5RnUge
sS6orxw5vQL49UZce4hx4+tYp2ZxJo7ieJOek2iAn2CYrl7KPWCVI1ljxyWvV5k8D3DXZUeK4l0e
sLPEiCkYjS2P5thdZ0J+idqxOKZCngfymHWtmRnKjsQpQkEcychCiyLPRBw8axDYfrIfm3/zeHPW
YZ4JQ4k7Sv2wT2bQ92pm3vm+tebXoh0urcq+N1BmBZLHej1/vZfaZUcoRudw0nt/5ouo284j88s6
4WU0tDzyyxLfSR3PHhrdAlAXYufX7MJ3pn7eZwgYKNDSvN6ERuwTThW+QlJxrqsGG+sC29HvFoB9
BXu8u1hMChTWmKSbHwed45ba6JVrqnHvTmGXIoPmZB1SGFbTKdJLvhBoOMh0+4cOUMem0TBq2pSk
xIBcD31/MSRArjIzJz9uCDWsx+UEGRHSCgO6XChYY8r51WyXatvg8bSoDvZpbJ4HNhGKzP5Bh5q7
nuY768/99d8O2086bDpCEO61/z4Le/radv/zGDdh/GEY9scr/2yxWb9Y0JdwExIOqnEH80P/HIYR
6iqh4xomI7E/Oml/NtnUX0xdFarFBI3z/rfYdd36heO/idEP0DU4cSw3/6DRBt/942Ktr3M1xKaM
wtBAfSzRwtkYsyIJI4porPmlXUgOoFrVnnQAH15mdPj1nGTJL7qlwPwIQbXGU0wItxj3aQQ20Q/Y
H7dN5zT3SBkV1r3MeYwx6e+wzK6pfb2zZq3Jeh0ndCmHtEgeaD1ZzbZP+gDDu2KMKBttmZF1lErT
GxxU57LKp30dGMcCtzOsxDlsQOTa4SeizvEDD7IJXMdMsB6Pjyi92DWMoJ0/Ld2wIOvK5m08KKrX
GUl/xzRbHLsSniz7RTv6XaBkg0tGHtMFyCdXvATDNW18kuFL5S4OqqT1oikZ942ONX8Z52Iztbr6
tDTNcEp0dX7AzAJMuWkZRTstdbqzrJ88I8nN13IT4zUzgC0lMeexiISV+zCScqvpEyOqlj+GECJO
pM1/KtNSbkK7G65tY97aJMW4Ss0kJsQNzYQlNrr7tEqs2wBRxF3A+jhtShPO85aMFj5xZisL6EI8
NJhfcLhXg9iYc515/M6pp7ed4RqlQySnYlmg/PSnPk2rvYijKwvs6k700U0IO7qjsYDhwrNILKQ5
NxqQicPFuOoYPrAVFAjebXPpNkHe7Z2x6D4Z7ZzQl0Cj7iuD1rhUvzpwxpbAL2eU/RUuhn2XqJ/j
RJNez2fx06B7DIpZPTpj82lOZwPkrVp8YZY6H0VUWRvygSKPIsEP6W8wiAjDS4tepPAGq8yu4RPQ
Oiki1meHHCtrQzqOeRP2rXmb6oQdKpE1fA6aQLuDP5r4MjSnKyQlXzuNripnh8X0gzoObxdYyccJ
QnSTmPAPbDFdZZw7IJOYDEcLJbjjsPuMw6VwZWelhwi1QngaOzUb7iYHUPoL1oP2izrW/VucDOLO
zCt5YnnX71OTUxyhmv0VzqLadDtixjo4YXlzjUX+y4hB4azQ2/K1Uf0KIP4LZ7CydXNZ1KT94V7I
Yl29mTNLtF7ezPZn0CL9w6JAXE5AMfomwZacM/K+z/eq0ctkG5hlkZGgNo5fIlxjqidgzld4TWpC
09OkYe7Mt+xLCxpGzN6pkiGy0Aokx/yqqvH6uRNBbXdDpd2SG/Z5aZ3PagONXtUdv7HUvNo7ZkzO
pWFFdbOjptd2KujOJ3AzD9jCv6paH5ARZmWV33A+38sMH+9NlBnwxRxi2ZLI1KhvdXHhJ+DX0tvo
3NbxCe/1eJhEkZMPCXlxcvuwHbXr1mmXcGcHtMvcHiZhHitVf2kITORXarekdQa3A831TVOnjAQB
gni40aZtrzq72dDhjWJFr+800Ez5vg9EjuKkn5MTo7Ik9eOWSKHNBN/0upV64Ft6GR2iPBB+XXXE
eVmK4gkk1E8EA89y0y0n8kuYaXVttEsJIiV6VlO2MgCU4qjzuC0MGCz0q9PnSeozIrJ6PNmxtTUK
InBXGFlPiW6kG0AZ8o5BfYpzPh02TKFzF2498ZakkB2TVMdP0/fVbqCgdAeRh9fjIMEa9MmyPNQg
qg+ys5vrCV8MQB4v6jMqd1xm0OBxpcdhafuToufbpDqZ8/RML9r0yqbVDtMSLL7kb50yqZbXItPr
eCMNZQKiXNYaENle6tYhNYlFM62mvtOdRn/gOI9Ex8TtFElOUowTl3kXQIm14Gqk6edlRVsYk0Wc
sCFWoP/wBb5sQvOxR2smLafZohYB77MM52wJ5zf653DWwO+S+RaiESDLnh5k0L4axK16JMA6KUkC
pCSXmtofghzZV4m57CrO+i9r4YUCIxv2xVKPPKX4qhfCAMfRXOUZ3SvAMj3zEUe2V8TpOtshFPch
upS9ruTk1OCaI4DZTnaZpRBkuCAVBINGQevY6Azo+IsCDLnWFOpBnbEIBLALD+ZoTL5p2erJ7ICL
sGPb27ZStaveEs5pKqzYn7TsEpgLDY02tHbY+AiaDdZBUDz3K5PENlDksvYyuMk89Mr1oabwod4O
09pTJ/22Ib1bKScNcAiP6HVUhfE5VmERpaB+XAYSjie1WBwhlQXbsa9PU57XvrpA5pdlM9FtqWBo
ZFl11ek6ILneiA7N4vzKoTI/hLL5rXaQUvTp+GueG72viln4DIPJnW2iA0r1cN+PmU7NaZ8HEVy6
llBtPdfoKvWDvGPWkm8bpT2Hc3Lp1Va5G6Pklma9fWTSAZ9Vzc6hlS/byUwdtsYYBAf8jNbcygVP
pQFErNjIoUd/YUzzJ5AD82bsua6XmoG0eVw4N+ODB6FTIvJYBMrO9xl0p+ozA2nYa0ynzcJeVD8K
nGq5z2PVUZ7H95l2TLbmQrFGAwpa+zr2nlKRYc200DnOe3Kj79MUNTxD8YWjDFhb4zykouG2Qsq2
0QguLjeqaPKvcykmuUHTVt9opaZEXgWm7Emv+ukpL9XpCCFXnPq6aHf1TAyEO+QWQy6CMYcjQdoj
S39WcA2GqCORWV18kbNi2qlivswJkx7MOwlpGA6xZlKz8ou99HSM1Lz1aC1jznBGBjc2wHutV3Y4
VuRtO9v1drRrOvhNRzx6XrC8prXOBaLRN23JawsfjTmo6DygM2iqlKLFySmrVwHw4KkMgTZj2dN7
YXejn1EalX5qqj6P/A5ltiBgeO4de8POpW4lyBY6r3NkJzD8+3izENNyJNekgJ5jtwOS3mjuTxn2
noNS1yYHv0Cl6KHwd26EVMzOLbuljreprBkm2s4CcUvvkaMgMfzcQpbC3JqoyZ0dNfUFaNTIQdKc
Y7dkgLxr42DaQkgw94uIpmFTp0ChmMU1FoScZu6eMroZXoA44ypPVrI+s7D5mfmKsTVbudM71Cyb
GPAP6c4F8cR1GgcoavRhDwwDtIwSt6GvT0p+NmYTGyUnoBqSC1PwA5Ii9QndfuKGFeIUpCe6nW6r
2ShwLKedSkJA1z2zeC++zkVieCt+NSwQDLMl1XzDNxrUyDtJnmecmzJMAy08A3yXmtvRPqtcw4yY
P9WtzXgujQjHkNF1JceKIL28A6luyQNcLOwHBU6suzZr+hT7QJHtDFrfvsOXBoOhhWNFeMz82xTY
0RcyE+JP2mxapwDri+mu1AYgYxzNvCAUoXPNBBHG3Gw9d6jbnvBTY4AMpbHNlCV0tUmqB9qX+Jpo
E5qfdQBjowsVtSHMzGIdyDTnOiPZ+auGZxBhaCxeWE/jYzwqwmfiZj6jh21nwppzK9gCjYhsD6MF
AI0uB7xVYJlHRaf70hwL+HRW6mNAd3ZkAPar7Ws4LdYwnueW2XJrpcC6i3FyE5lqmxLS1MtcI09m
clsaWxGX5GpWomKGRnMIeRVIdj3oatp0kbnVBtX6TSu06aoC2nO2GfXdV6OwpMt6njAhFu0Drszs
ORRqFnpyThwmrdgg6dyqR7UK6q3F/XpS69C805dudEljwlO7BiAqJBTSpDEqf0YzxtlfBe4lgx6I
VxelLM15sR3NSu5gzBaHSeUsXjnZ+AC2RN8qauN3VY0wLmzI2Ezy4ZxYlnZikRjoQUU8LNawRkqz
8ulpgyFEqSufRGgTGYDIS5wlc70p85ZnvYElU8WcUTKYRhyguuw1Sk25SpwBj8e4Ud6Grhx/M/Mp
ggyYOdP1gEpe346NUf4+dfq3/v9Z/Y+6/of1/33Zw2/2XtKy+04LCzBofeEf5b8DOsNAKCMZoElp
ICD/T/kvVOMXhglkZNG9pkewmkr/LP/lL44BrtRm6MZ0yKJm/8PqifoGQybDVFOH3QLO/B9lROMP
/b76x19IV0JVUcGiyYWH88G447CCEIFTKyfDEMMdvlByRoxGHvJsSX2r6ls2lUG76Jk57OySFVEM
s3PAsUi2RVqODzOcAwzlOKwhWNp0pdRBbiB3FS4Mx4S84CLyASFdQmZFBhoEzObsxIYBXLJPb0f4
mCSahrAJU/piAhI0/fm1d5qv6fBGikO7xjhx3xU1w8ZKI2GQtubZGIf2AeQFjDqLaNW5b7LfVAWm
hK1/Yhz5plddvSGy+m525u6SlKbc1aM0MO8lfX6Jk6U/lpVdn2Yrov881Xm6G/QFzWBWUDYSJH3I
wwlLfLJ0RwNR6LZre91NMGeZhHCo6rkxFQ3RG3uxN0xTlcOUqJk0U9HO+wXiGNY/I3ArWcsrtbH3
ePUvlSoszIOOuM5TcSqCKacbzVma4l/z0yidiTaxg22nVrnLDVP6uDk4qYcpCiLwaGGqs3hTW5wW
wnS2llQsuCKJ6QZlQIaOYVXbSQsRAk+FLqQrW5hZabbc15SXHi63R2cW2idkSyYuC2rlQpQaRtka
kuysl8G5amZN9bMyirGt1Uok1NNQBPpyTxp2StpjPJa28ppmk+DEBTNJWWjntHgSKcjaxVVlCbNS
AXdK/oJMYEzphX12QocQXE40KASbNX14l6Ok3tPvnXZWXhT0mgGT3Ux50V0UZpwdIBGFtXJjL60+
ID2J5RXbBeGxYopTH0MhKoJucHLscr2RnpUZBIhCL30iM3ZXVhh3m+uS7rcSAQEvGePJDT+otfBr
DFOxFEcrKDqz+VxqgcS+gE8kBclSxgqQyKYrm2S8C7o03xV1aVvhjW4t5B9tSQ/glLgzlqrpLg5l
8Gx+GtW+Ve+VYca06itOgjEaOiwaa22rMj+csCGnZinV6XqMYTvV25rRfe8K+mZP8E+nO3Y8Rhtz
UoCV5KhPBkSqhEBHhHQCV+lbZDls8spjlMo4hatg5TPzqXy6Jt1ZtSmw698kZg6qx1oLLkUW4RZl
JakrGJtV9BjIArOEksyacHN4DDfLMJqETylg8dweXEixAV1VIDEX0Z42guLHtLVDd6Rkvm+CyKJz
h0HlKY0zCjRZm/qXOjI0Lwvz8KYm8ePGrGPb74aKxndENBNu2QqshNri9uEA6OP9WfbxDJ3EJH3w
0ZlqeIdWLYj9MWagzhuaomSLJ0lwiDCKYEazFCYoLV0XThWTJLBJdGDUALDylS9pvk4ruxkEbaT5
kdp2l36wils8muEOyyZ+8EHeOMkQPgQZbfcqqzS5qXElfn7v8v67If5sQ4SuxNzwvzfEH7+Sf1R0
36pNV4Qfr/mzFS5+gQaHjITO9u/uj//shZb+C9QZQFGgD953NV71//fCdY/SmAIhOv24GVoIftgi
8Zwi1zCsf9IK/zDdB6yANcUBSkWTHoOI+mG6j0i7X6BPouSzGTfmUWRTryNh+Oaa3P6u8PjW2s9+
/72GwBToPkBC20xiuRLrn3+jIQj6odb0Mgz2fVIUYkN9CGAEAMyXNQD9Njeh4WVLvUIfl+5nZMP1
2v/lzSVUB3XVSVlc7O/fnMBGMgZIA9qHhlOyiTQt6XqT4H2lml4SfCcvoZNXEJmKWPfaZY6/Tgqr
hG82pu5ljVjIkUniXTcgPNJrpSZNqYxuWjtBTphkAfSnuaEBGYbLdd9awSU3AUD8+AL+7YewGHyw
EHJg0cwPV1BtqI/ybnH2WE01fzLKZZsrQMpja5w/1cji3UCk8PIVcnxcob4zvpGxEi2x0qlih/RI
6ofbEogSLP8l3jkOGeeDnWYHmFUpTXi4n3ncM0AE4EKLK4fw9+PP8JeZCzcB1laMmgA2LCZN338P
LaTRHnKtQ/VFblaDn4WwyWberSXMj9/pL5P/9Z2IAEGyRoovbqzv30kOos0rwTsN4JZRjsF570y7
PjadXt+pkhHxj9/vw0OEKlxwX9PgAt3JTfYOtvjm9tYEyYM5c9M9TovmjtWhpTlFpNCP3+Vvrp8B
d0mXQEtthmofrp/TsFxko4LBWQOJanPVKt2Bk9DaDz9+o3cC63cyLZO1hw3V4sEjwOfjopCEiHRG
7sE9OiYgulbL3uNwz8xrMOWcAypi3oy1iaiC9DIPxJRUzBM8I6GrFpFCf8qlrO+aeXWNmwOB4qTo
qeQKCjAmYVYFx5Kos13MvfkJwH+BfHBRDcSnCRmDGyPkTabKIJ/b1uJ9q5nt02gu8f7HH1J/F0l9
9ylx3aHiwSJl0Xt35IcqINCYLNAdnfZjomNTg4p5IEGkpe3TpNsybTU0lOXblDUKExr88Ny8yT7L
k347iKrbplXTnKs0HglEKRhfw9R6EjDuztKZDcYcef7EAQLXzqjdC3S2TF/AJbsN3voHTU2dbbTE
hdcN0fQpCgvNg/I171JiDtnNv7CcpXuzk5Jpj4Z2IcaZyu4S7fMq0Hw9NOM9DlRS2mSc+5FmiB2e
UvuBDKnkkCgAJQtRc6LEGPUaUU65OZ60g1Etw00FsrneDItlXOFPynZDYIJZGTR8wGhzXLM3S2Cz
Iiz3aVOmjzRJkWFQl8AtU26kU82/zTM8Z5twYz/EBbOTgZEQ8WcyRFvSCsOTtRh3kvzBBwqp/MkK
o/StElHJcEZ15hmxSUSQxljCQS9xaj9bBC94Vq41e0KHs0MyJxOxEI55Y9Ji9zo7XjPo83i86amH
fi2SNeqgbn2YbRgSg/Srkir2tcJZzjPCmFOp1RxzkCVw+UTtp5qzSqSLcxlUhEFM2HqIpEPorFjF
DjPh1Xo9vTJLOEYi2EPESr9O5PpnGZkjHf8IDh/JNlewyeZPSpZ2Gn+qLmfRr3GH83oqU9lf3CQf
9R1acPvw/9g7sy23jSyLfhG8AjPwyplJ5jxIqReslFLGPEVg/vreQdnVVtpld/VzlR/K1lImCRKI
uHHvOfv0sMDeZOSpOzpLqjp2AoBG6yv7KXdgjTTcEUOBj6C17bcaHckuTyxCLJopKFcaCPdczYrm
Sz6NfDVTht+sjg/j3O+SxL63IlpLrG3DsSvqeTUbpA+hNrXebcl3Lj2zuZ9lcZ1CvsF3MOSbIS5A
9UU0n+Cu9WspyPCzaAyK2HFWWTjFj0zBr6PY+5JMszgkXSceInOZt5n0gKbkbxYHlg3ElGxtZF74
0jEFo08rzbM/9eNV5ebhqh4WzN6k5Kz6jCiGbhAE28CNZomCSWeWFVAu0sBORhCH+1xN1Xo2gujV
gLvPm5miHeRIYlJzG6i7FK3moA6jv2EbygHLBh4CpjGFzxx71l4qZZzcpa6Z0tZiLSd3fqPFKmC0
K5/zwewGFgq9rLllMsg3ZCqTA+9sOscEL+HBtFNx8GseF8+Y8Q/C2rAWznmkLiYrqPSIy7sk0kHG
1Tc5OPHnLDL7d89X82d7kONVGQTDMR/CDk9d45ylMBqyc/Jojc1mOPYmz5cx50QIFTPktJXIfGUS
9RP6S7sxWw88vyD7dTKW6dkZRLWzhZUcmWs1W6eoGY7NiONCG1mM6bXVOSXCfFUJmt4uXoJzVvV5
s0m9qb0KG7yPXt3Pe8ML1KpVIt9F2TDTIZNjfSPmuNhEDUXBMsxiJYld3TQWspo0ZucwlyhYMXZq
tmKA18MVyyvf4zw+SsbnWFJnTttCfVpgYdxaPKg3cypaohQjAJQrGofDdzOTI7hIsQAuzOS3xAfi
7tWp/5JgkDtXaOKfDEF9geM+AegJXygaKPngtjEyiTk3bjAhIsPqESVvJ+YKD0XstJ+zzM43uVhg
XxnUhYbbzPsiJ+p4dFp61TD6X+pOFbBQyKpdjEQcioy4hUxykYBLlmuvqIFcYDY5zLPd3NjJEl35
SufWjjijybxwyTGEb7cN5cCV58CzQkEGh9vb1rbtFqChrhPfLn4TqVXugAdaW2GhPsWe5zKdJaN2
JKpK7IeBGMgIxhdxchyXaR7nmbulNePemiwM66Ui07YhtvIgCKRah34fXVGruBAavXBFHSmvBoZt
RIom86/UwMNLCqB9a9cWw1Gs6CRBuw5KBSia+6gy3FOHJfJh5gWAf5PESoiST8iRC0byC8B3nbLs
kT3M5I9/Q5j3IAVEfakzikXgnlAQZpBJ2nqvMosJCfWifXInsadxwekcv+/NYOsA5KSdoNfjXRyK
LNnVOiy5rvonMzKs9dh1TFJzkitJCriTUQXqNAcvtpeX8GU+fj//xkS8Tc5SlQQ0Q32kLTJVDCvo
l4uNRESHkzcqsXMyISMluQosJ7mZRmsql+Nle//vgfWfDqwsGRSO//7A+gTN4LtS37//dGT98VO/
HVkDE4kWyqjfD56/KbdC8QtNNJvKHcoBFagmHPx2XCV4D2OkACpg4UG5NGh/793azi+c+jQQGS0T
x7/gP8IYcHT+eJqzQphXqHSxEYjwT7U9gCnyREe3OhrMZkwUBH6E6X4bGeMIoqcUgUlHFWrPudMJ
FaVqUZ7q1ApKO//Qlk6KhDJS5dZikUKX4Xho58m88HT6RRwzZVuPEuAmUprPNNjaFr+7a8PVIzvD
0ikaPaQ1MsNJ1vAj/72vGrI2bOKf3JQJoqeTOEydyUHeRE/QlxBshTaRHUs4qZ2btMRpIe2ikwcB
1SHeiCw+VR57OnlkIHkA6IhrF2yh6yFL41sYUMGhmlMqxsQmPmRQDhZ0zMX158Ts2701GMuVuoSO
IFHxvoIWIopkusSSlGh2rmuGis85yS/nCTXwQz9KCs3Cvx96M7wWmd1ugjKOv5B2SjCGnQ+Hxe+H
TZ5ilooyIfdEf6GfTsmbxvJ1Xze1f5TkGO48wIGccQbztvLDq5gKzq2n/I59nQRYAt5WeAyDbYGk
aNXnJLagrqm2Y+uINQZv5xxmkzr2ajEOkbGYV06eGFcI2RkNWS2QW5inG5Uh3yAdDOxDGxjAnkeM
HiYZ0VuLUIBzzDKydwib21mt7fJb1XJPFauu/dSISPGwnjydUDPjx96qMYMi4+fqfskjfhHRQjuv
r6eN0ZBz46Qk3vRE3xAP9wXinNqbjZ0d+iG29kwropchSOsdHTvvHbpwPiPzt7LrGEoBilcdtjNN
KI0CPfFiQBgcGDDLHbnXkBLoCG1Z9RkYIgykF0yOTyCr8dd4nMPdIiqkD21ESAHPjXPvoNwtznPW
PCd46Z/hCM9v7DCUydXiimujzodTYBBnVwPhJtwoJDCnidn9PZ07lOgEokiQRWTrVCICUJ+TSQcV
4ZRqD0Ff5/dT3RpXAVTpW6uUJA63lBI4g8n4WqemUfqH3kDKsZNKZ1uQukNE0qLTkoCy7rJLgBL4
KHuX6FQl6xKw1OqsJfKigEssIQFMyN8FhbfVlxt7ZIJCZjD5bQr1OzSspbwzDGxQoARWHBLba+lZ
b3XR+tG5JaMrOTVm8clLpf9AFiPiG1SVR5X2TmTtYQcSobQaUOGF35COtBiio3mhuzupO9WjfPqG
7Spazk6FizDo+me30XqToE9kvy1y/wmVJDpo2ZNHU1QhjETfKldhpEiyaRKveWiYmWekJM9DfGgY
e8tnqxidfNrQIoLjvKk8v/avKuUGyoA9DtmNNrnH514ODZA0L9MzbBpc4nVJWlQTguyqm5Z0J/8T
jXGrJVbTnc37itlH9J5FWDNJHghXrHC0cB0DC1RfP3LnuvkKp3ePOwK5I6rRQccTiy7MvvpGNBuH
oBpEfXRr+gCrOuh7KvxeMvWOpgRy7xiXZHLOjfuWA33jThGzGR9N6IDDqmLafFd1vvOOaqzL90im
oCRjV/IRGxop7e7OhBK/paTnJReC4CGAT6Qh2IjsSAJVBcYDMRIlyNrHK1L1Ul+jAwXBV8ZpZiMk
D6v6lih3q/ZgALaJ3Z1IAXPFpq5JFIz9ySeikTn+7TQgYHN1fKJAYkgilMtnvPYItnsqxsA6MWjS
E+Fako60lOGIIdX2rqvQaY95iozCmdxIn8mdDs+V7e/JRE32lT8E+zqR+V1lFeclphe4kqZbn6fE
TU5R0/i7euwc2FKgcniohpQMpL7qATFnnnUVEILlGlWmn1XmIiZH7K2Ma9vYCeqdR+R+UE4swB9r
e2Ri7hlVhVm7rx+CwUeD7rXDq5tF1gwwMjzNBL2silaam3xyYuxLpGaulqUvxKqkwfitnduv7FHy
BvU/Wi8SVdbpkDLgsEQrHuPFjHacQYJnilF174A0ZnOoimMBAva27gISxA1EpQPp4d8WZqzYEs2N
8vGhs3RGB4KmxOfcN9ONKsPgdTDbqV51kdUcMredTv7iQ3RziVGK24mDwThnXxLwRFduWw83Tjzt
oFs5mMsF1JjOTkgJAPnlbLM5Wu4w6UHgweiuiqp5Xvy6O87e0JNgAsXOHUoX3rwJWWVRQOtGJmu3
RHNiWZCTFZzI16P0tmx300hSCXHoTARqOO7KQpy7iq0ouYNhPQKbSfKtk4UwS7iAXQPdjaPc6CQs
jYvz2SbWjr2QZsTbEFjdNcM58/uA4X7ndsCyczMyD55q7U/GxOtZYR1vUAHFuyxt0GxWXXGTI2V9
6XkOr0n9kHe6R37G91qtl6TKznkyEcBjJ8MNOmWU2liiD8UyfGkDJz3PTpJ8iupe3ESRSS4uymYq
gZJmZh9wIq1LW9woSGbdOuXJv3Mzf9oDhpJv2B5BJ9EmA53b3eNXncqVUwbesQxVCDlfO+4Ztn4d
CRFeNVMptjlH1CPyp0/4U5BgEQxM8YCk2TBmGxhELmnlmmTNV5HYjkndXk+0hE62oRjDsfu3GySS
zcYBSYBlyOyeDasnX7FXsSL0lhjG0BjrlRomjwYFJtj1Aq0FzGNsYXwrmUzgvck54vDbxBgsNii0
XqKarrFIvllTQE1BDumy8kXGSiBljuS6Gkjc8h9pRwRE1SNdT+PkSXlzk97/t77/v3C4WQ8s2t3/
vr5/7t6Sn0r7Hz/wW2lvivAX4UK4RmNGj5fm7r+mUaaplRkYu100GjrWhH7o79Mo6CcmOwaT439p
MnBkCP5na/kEHen/EH3CKeCnIQ3x9HitEdExHdL2jo9R9UANoQTPwXwdarp1vg7GZp53pUfwEGJO
+5hPk45CjUmoVK6j3s15TvcTFczd3FbyIFs4/aCO8auRx7a95FIn8+zeMQdQutMI8ygiB8Jmgj0s
BxqETjQyfZ+hBVPSD1BhnpNoYgx06EvSMrx4HBBfiCIybsPSIWKDMblUTLuJogyQWvikAR1GvOPT
cIx9CE7RMfIxC4OWCNrhEUuCcB6NijoDuAYN2i3NbckT7ruOTToH5SZ9QaCwiPE8HhOLZz52FnQb
snSA2I5FehOVZbJvfWux12PlwRYqLaISyFGgCYxjswDl8hVddfoUZI4kSq5MMmo8khYm2R4X0ih2
SR31b1HafG8tAspXqVZgeVT967AekNxjlFt8q7rKSDtxGX2TJ8NsaRzF0J4sfykrcw0ZabpJ4nww
jiAqdZ4s8/r50UDovYgN+dRZvIucBqnnHjVr0tOzFHXXHkwRR6ZehuBy5tODV4hUXjekfnD4WZUM
Psvhvwf+HwCjfzrwu7aeaP77BeEv3Vo/fuj3EbWr8fv8kaUZD5zrmaD+7tayf/F8lOQOSfd6lKaN
XL+f+cNfmEBz2mcR8DzGRaAbftNr0Q7gtzFxYYAUWBYnz/9kRO3/KViNxcG3mVF7SDlcdB568fjD
fC0YyPtEz2gegmCuyJUdasKHdNbsUs3tOcXdzR74Za4wU7ELk01LczNeO4K8WiL8+hu79lIqatJs
XT8yI2we7MyJTrsFvls81RUptivaIcc26p4i2u56q2vfhN3wxGwADcfPShrVi9Wx3jTlyHY3WIZ8
d6MKk1fCpM+ZJ/etEq0OC7OU+2Y3jHlWelz40nm18T2f/OmZDnc5fadREvrZVUpCxU1S+1uJqzeI
p+yEX6MJ9t4QVU+YVsEOrWKjhwHRsebQlq2NJ8NxOdFRowzbJqCL7zOpWqlS41x8bFY3ppyKDSYd
46tXdOVwUoys+VhqyzrAIIjPWWP26z739MrGPB4S8Ti6O7MlhyVS+VenXKoTHWKwcMHibFwi7j/L
DDOza0YOcx16oEVkjy+WhdSJQxpnC0dpD2dTNndRuAgfi0PiHFkTjVf6tPTsQTw8I1tJaCkQlLZq
sar4L4hY0bj63kQ0yiIX6G9TFpFXGYWa9cD4qLNuW4Co5AJjqniS1F1vPasoHv1ibF6d2AnOjJnN
p2m09adMdzNeESluPoU52gzoxMyyY6JXgS82rs4XtwtOQFIHqyuguv3a71SjVjbeGE7ujIvJiCdy
AdqRbMnJHqu+PqGdJ7n68q8FtjZgjw16gBV+av4eGF1+xrUBypwbHaiNoL9EwdaV0UsGxl4DXMmj
6QZH0/CwKRGTMhF1H9Q5cZuID8MXJki0cmSATexy2HuircFllP2Av9ivUV5NXUjAjY6dbibSgfcO
jhiiHCa1nMIKXRuUYpNNLzbZGDNkWkjI9YfCYRMlbZcv6NpJsuENjBwA4i1sSj7dcoia14LhJHSS
aMhLesjSzjYB0XXOJvBrz7qJBh1frjrIYceuGcioi+use8dBwCklh6utu7f8WipOoguLLCOYpzaq
QeHzMXSwtxNU/PrJ0xcfICZYVoT98QnKceJPlha1h+OhXZgYr5HNrpB8wMA0iG5puIgI39hdkA7e
+fKKnt9jAhgMj957Qf9n1Q46SCwb4+hllDnRpkhN6TI4ozXA0Zam8yYYvBGgHE/1yRNYqtj96Gi0
7iSRyWeuc3+Jf89tHR9FyCeu8sjrbXvdWiCkVrFdcFkzo54zSaXeJ6fLZuPl8i4D9tz4UMxOWq1p
lfJm3cbjLjM4Pd2EEiMkCnnFyUZ5I99zjpd/eewgATFPLvRXiopSfybZLNRNN+MQDcEEnGZZ89/h
rGMQgzAmncCAPLzPa5iciEJRL/i4VRmqZaQGOiW+ll1KYuuvy+JyR2aeoe8p0yrqVewaQbmv+4Fq
yDfLqV8nTT6tJz/vxk0XMo9QwDAeKOenuyGbm1egSWg8Be6JgPu0Ks1V6IT4awJGkI0bzJg4jBaD
gIUwry+r2F5j/yRzTfjRKQvn8IUvkzQ2zZ19AFuFdK2QqnntnF5FO/DS0+PAXbzPxqDcLfDz1mKI
XYZ1nfqWGZC4aKHxWBRhMT0GnlGufUtyY1tylFwMH8DZQxjA1ZU5ERJLTQjYuhtRnm/csFLtmo+M
am5itn8YzdD/1uIatQFwAbveUuARi2SpnASTOHOOxATw+c4grF4kbpqz13Pc5QXL8XY0XQdYM+ks
hG8DB4EVZYYcoZzmaE+pjUk9SJI1VJ/4vjKb6qEYCHdaDXmBqcZnfvsc1ou/AyY1f3f80r6KwNsd
siEw3wvXv7BjJn8nWALPrfTS73Y7jU/gr+YjCaXlluyvaI0a8xmmnXyhVlSbCh5KvSqwE+5nk94n
wXPF2WR6zZ9N1U4E5bytYrF8J/Us5wkYC3UCROrrGE1/xoe1RPbrnGfq1I1MiuCS+SaTaQB31F7u
xiX5U/eMOiY9KZ7ksxu3qHtxB7lumDjbJWBGvZrmdr6quim4odv0QJK7NcH+NFHkEvSnoKtfjIeM
u5Mjgi7kUTR1los/UTsVoVLVq1y7F6tBsprgZ6wu1kazqj7b8QgCrLtYH4c+tc9NTqjUc9TY9cuY
FPKR5ttd4sJ0n3VM6Bgrk7G06T9WmBIgcTL2vm21+RKDA2NMom4+x9Y4nRw8mgud8E+9tm1iv65p
6oxVHfJ8oI08DHIKt7k9HohioMrGAqpUXK+wsybullgxcR61VxRkfCfuVVLX28ki0qrQrlJFDMuE
p6+j71qMohIb4Kfjl4ijerE2L9ZUcbGp4kTGsmqYTrFlqlavg0l0T1aVB6+phfScrRDHa6+9ryXz
4+Pg2dzVo519mdjeT2PR9zedts7KoL0GzT93tD6mxlv7VdSdlUfe2IAK6XEGoHKaCW24z02v+3Vw
Jvllvph16dxg3CUJDxMvpNT8GBd5tW5a+RkzTHSfJGa0ybX/l1JwOg8dPOICaSp9LHnVK9u4lbKj
a34xEdPC/A5FZTq3S4rp3Z2te0LNh1da4dEmJhXsLmxC9xYxQOyv4NNjVRau39zQrsyvRdRaFeZN
Ydw7tFI2vtOPWz4uWrmON101qqy+IDlz1sCtnqO+EVe5kC+ddk4TCe7qGcCracXHDP/y2Zhd5/M4
xliu/XyWjFmUydiHwEYVM7O1URtc976k143GI/ctIEDCZJ7u183knMekc7hCzElW4tjFJm5ohrD5
GTee9oQLzOHlGIA2K8xPUeb4q7jw8HZbTOXRjDBsn4oCpyxOc2Uxg0homrBThNGyiZ0WYNTFno69
AXuMZTX2fRA73l0Qyu6xlk7PRl8BZ1MZjph8mYhxx/tey9xdNX387GlffCWNlCxyvPIxKoYdlsby
Mc1qrPSZdtVbhBmCsyvIfmvEZKz6zqPVNqskuQNYaO+w+85PQjv1Z4VnH4cqC5QXMwlw/eGQTipV
m64M73WQz76p+oT/tJzmZJdL+5C4TC/Ws6YEQL6lFZdodkCvKQKEsTC5jYjNgB1zrnMkW+LCHSAq
7iXpExQSJfIH1wwoKKYhfh6aEBeCmnA9tMq+8jTQYMJAvXLCBMtt7/E9dEjO6S6XYMbIr+whn80a
jzBcSAmNhibA/GR3LKDdrFq/LPbN6AQvTciFD80kH6Os9ndqaqMMRQVIhiBT6abVmu0sBpimqpJU
Ya9SGN4TuONzrE7wKR0UGQnmvkkbhshhxjvEz0zX/sVR5LPekPCEzQhtE4aji/co0TakxvfbQyhD
rEkXk5K2K8EnQyxy8TAhCfO2qTY2ZTSVcV8H/fXYmNYmmgEbYABgoKZNUeT8DjcL/jP7mf0NzlkF
p29YQwcv77Iutdcqd+sH+JKx91CEhq0ZEaFcAe2hLKhG52tuWiLehV6FOHwQ1IJ05/LbmE02Horp
DIZBbec+DzGZqSC6V5QB1xYgaVbe2Y4J6RiqGhQdai2yHF5jvGsPSwT0Ce1bsmvzfsbD77o3bYXx
HWVMaxDy6fZXdl10p8ls531QpdOd6XbqKRnLq3ZsT02wTJs2tNrbUtXqm8dquR+6Vl6hS4/2Mg5e
KNTGHRoMiAbSuUejQmyEO+Q5tHRQd8WVShZgnmm4LNhlHdlka8SBNeE+lrc89LZovk55iRGdJa8Y
VsRnoo1gysMci3lP3hP5823WYyCDRIRbAz0fs6EmdfuvQdegQJsrBkfyxxgJEr1tHLGK75lN+A81
86bmMnmqLlMouxJv3agjenARrMCWtj1RJim2RyiA+TbIs8R/0FE04lNa8m9yhKxeRXd1o1oCr2iB
woBzm/HTkjj12rFlEPt3gOfaO3a/Y1eyg47/IGL8KHSFEaxn6qaNttokH4/T+R8PxjHwuxn/izz4
UjrH0eYk6qaJ9bTMvnoPpfmPEt6PGlTgKzZIcwuxuGBE4Gqt9R9O4kWC9cMVqj5UjBDPXULprliY
33KjYw4EhfgbGQGOcxMPQQ9nGAF1NK/h/SfldeZmBSsfD/YWcZMjb0s5mDelgXf0StKfesFSTNZ9
XlMAOksVUbaVnnoXsbBDDvROtzxanhHhkJxyHJzQA147gnbeQKGO3aPCXqsg9JnmqNaVR5fxy8J5
ItfkTQ5scUTSXmrHnEVyVoyn0rebV3gp6p1bpvoVGkj1aBOep1Zdy+qxRr3cvIrSmaZzzNmIcKeS
rXvlo+65X4DXq12YcXDYB3EtDzN/Ud46dWN6e5mYAI2UGdSvl7Nw6bXmP8R+fWiVknXju56jWdEu
6FL/I5Yyp0JGXijqg4vMi5NmmnE26PHYxD9aav8WoKbvnj8KZC8vRPIEZQCGPevj3RVITnCwGOoD
uWB8xU1QwoOqWr4fnj3nTaUBZ+u41gl9DIL+Sbf/51dHwR0g9iDpIbRDbRT8463W0GP0cRvXB5k1
TPNHmGMpue0PZlXIA4GAvKrX+RwCjLHk2PaHFtlfGBbMjzS3EL8AYhbYqiZxD3+69jFzoT9Esj6g
MeG3D2PMfJWwbOupyhTHZtwOXPzgzNCVYx31LmTVc/CrYr/AaDCZT/+dd/yf5h2AQvlu/n1789Ob
SpDWADL6aerx48d+n3qY3i8ski4qvR+OVEYbvzU4TbLcdWNRdz1Z7H4feDAlEeAo9frKowbZ/V+9
Tcf9xXU45QBwsTDM4Hv9T3qbP6+nSP64vX9wsFBPWTxmP9/khJ7TrVO9R2RgUS5r9tf+XgL+81bT
2Kovf/hg/uKm/vmJurwYLEQN7g2hb/1p8Y7dSaeodM59QmLpa+XU1tOMr/AFNKB+mPSSFwvfeQuH
TB7+Hy8N757Jk3bxfnyYUyM3p642nXt0ULx0KGn9DfPIEJLyD41BMLGqKCFpuQHJokfy9y//8z6p
r9y3HFrUQciCQmfmw1pi2WlcoTq174vSoHkUGNQoa9H1bD1prV9u0u2ev39N6+cl5LcX5VZxmJx5
rCIf9sqqqaI+bkLr3sW6j3E3sI9QsuhqYu8KX5oO24ST2rx4b/ZsJUnXd+8evdF9YXh8Di2C2n1D
1246KEPG0XZZWHS9wGLJi9xBmKdBA3c26VLT51BIoZLNVFT0sf7+OrQN4n93gR+XcWm8Mx5AbeR8
sJ0EY2D3k59Y93QsuVd6wL1ToXtygWKVgwhfn6YcPe7fvyrDgz+/KoRTBgg8GPz/zw8GjUSytlxp
3mfmYD4R+shE3q+SX0U2tfckoU8PrtOYN6B3aAvPCV3ov3/9Pz+YPoWO9isRBoFG9sOXN4RhlTO5
AnVleNNDqh+YOezJZh3+cT//sNdcPmHCn3iy9IbH6OHDIhDNflcJ0Zv30COmB3Tx9KCH1KS1Hdm2
ep9yx3kbhKefTkGXufFHHhYDYcFdhnDuH77uv7pwIihYLZlFgsH4cOGWY9RhC/Pkvu9aHhLHj4r6
bHWlGFZplf+Tp+mvHhItNOW55B+fwvLn79lsMpEa9mAhiECbUM0JfeJL57b3RX0qpW7cDfRI2zbl
LiejmZJxwLewxsKLc9bMFiLbvGF6iOnvYv4WFm13FPpbs2NWQ74sMulqznjKXNIaxqsQU3Ox+/t7
5UIL/PCI+BbfH+4s12bA++ERyYo46oM5NO8jRJPtDsifPFzuG5SBzauUgL8LBtqvUINDXDdkHMTp
QummZkJom7mkfEhzBzPOMi6F3JiRUO+BFNPD37/Pv1gFfSb+1FPUjRxTPrxNg7DRwYsc894FIE2b
XjfIQY40r6aITKhb8p8qVb2D/vQUkw3EXc2eiyQY5e3HVyy72MpEPqv7kc7eifGI+xaFTMqi0Ka1
3Qt7upO2R8M7SiMqe8J9EmRBqCMf017L0Oxq7t7teuBOF6wAwuAhSG3GP46+Jy4fkWLX8IjzAVOq
gOadZqyBZ2L2nKPlc0ELbKp/QP3+qLD/+H17XAnfM01tx8LJ+HEeuQR56FOKxvc1P7UOGxAzm8w3
sluEjHN3qIYE0EzmDxmIQRe9PuKuMkp2YcL4YQXn2hbrmQ7k2sqsYYu/w98NS2x0Bzx1vUmrMp7t
FVpAmkvCXmiBiGQ0nhujjLuN8Ota0hBF+b9makobR1iCJyNTYw+LCS0jDDwmAU7QVPc9srpToMrs
jPmjvhkyesGboJYQkMl5MD6bMGtuzXouvgm01JuCOoAUkXmB5jNDeHqfIbB6V92cVBvyjok/YuZa
Qh2ys+auFeDdCIQI4dw7tQKs5icBxjLfN5qXviqycWNHvv8YgobGnQEEzKOdRjOE8X8sF6BIIU08
bCfBV5CzMqDHr7r8sCCOspiy9Q42+RYwwjHidHK24p5yuxmiK4HU/HEeByaZPi17eQ/x3MTL5HaV
i77KQntdJnHT3PlxWcg18rIk2gQZOhLAgmy7OfeIT5cEUlA9h9sW5GwMVAz4n4/znndXu+6bIv84
XcPiMm8oAfW4t2EXUOnMj3G0LpJNZGP+JZiAoeZEf84/B7mf9+zMZmIGDYPpHjPGFfbTbL7GRtie
8asF5i6e6zKBTJ5OEJniNAHSFXbfcMB5zDuw3tCIzCTwtDK+kZYjd5LgDbQxnFWFWD6bKiBCZgim
DTlF1te5q0mqJE5y74dWtEMoUn9BTOZ+RrUIBcAjeJMbZfoe91Gmx8ZxtRE9Xw+2uY6Qrbhx4ez6
pLSW8cW+BeV5CjCVGdCl6u7daYW3ntCRNE+GG6Q5aIyAacpVVUGifvIHokxDbgCicfxN6ROwi4R0
hlrvgaIG50Au5srEWAWrGSySQWJKOhuzV0KONsPmM8G00BXKMM8quWHSUAY7Q+jiZyG2rKY/hD1E
Z9eIOKAYYgV33tpgZLqjmAHPtKyi4nkyFN/YHDHXLTH89OvBD/XITE/P0pm7cpUEJpupA24C0Yvp
N68h8mZEMHigwAjqiaYQMtiM4cjtVcVM7tEasmSnTnzfg1zr1svsOW8RE5NVnArq1a7QUOxyJLgk
WsIX2ojqXdHxOdLaZOFxWIeIUkWCJAlgoXmZMIosS5tfP7d6wMuJoz5R1kUvvUcyRE549imvcuup
JfWBv1QX9FU6FLko8/wI+p8TlvHGNDv+JF60IwzhqnnzY5KI5YbZYgBL9k1a7NQrcuv5GzQhshsk
1iwxnKuDc9yW4Tn06+kBSiGb+g93lV4jqeGCc4Sh7nQZLkZ1oKDo6Y9SC5CfFASYnoKDd8tog/GZ
TcTLXU3Zaa16N53v2kstkhceDRCGdAxYY5o6PX2Ym8vZeNaj+IEAte1FNNCnHDfsIrOgPONGT7pJ
G4p19ThbfPYmHtN0xSPJK+XJoN7TmpsBird6H+RMc4YRNvKCfHDfcEKHpNtSHjUFuy3kv/Y1y0uq
3ylV88OlUFjytpqvpqzwfsgV4W/w1ba8GcSo2TtjAEZjKRboI8p4cYM02Vh7dYR+UxZ5feY24ruj
5U7xXrdsPIpej4p4RyITFOF1DQHONfPmNep10NOcownZRlZIla4WJuBMCWcikZXknQ/8zKANcDOj
FEPSYroUOL0uVfKF8fqPw4+t92TwXbg5SSFwgAYZeZutfBL9kHcTHEhQpeu8JT4e7D3bDm8QCyVd
rcCoxmzblGb0lawdXry6PEImhmCm5yjCKIPYebqNHO8DZ1TvRaj4jpoooLjjP8PYZAOuHJe1rdZH
lRxl2d6cERSwDNhHj2/6plKgM7mc+mQzkH+A+wjjEOoM75YpnjwwVjRvOn17wnUzb0ScsTPlJFXJ
bTZQrjpMvvvrZoyN5FAmZB2Bya+4a7FhM7Cl4cWbiVxuYGA/uhVnBuHLNKT+U5ZjVd52rUj3WDK4
Ry4dqaREqrYCRMT1XxYBUjuIPAT6GqwLhOJnb6br15Jtcmo8/fLliFzgoiooOrN5zUxc1UzM5IFy
vwW7bPOtppYKNgUbOZ/DSAkaVmn0QvzidDfNsfcmA3JCcgJLcBCliwEZyeWJl1LxTi53osNETp1I
BtT3BjX69oeQxInbWN2FU2SNx6DWX1DWkqS0s+qoPZSS9mfaLVO46jiOKhKlOooiKwBsu7JQ9T/O
gk6nnWXIO5jwg7jPOIY4U2AiFaLtjCVoNocV63yIKzkNtaCi4UFvmRzeXa6QnYgaWWkooKwxRF4O
vMtoNK8L3eWnAQf6U8rSLVYjR9on7MnmU42ly952ukpbyDctflSMl21zXgR3VFMYKFSCi4rDbeDE
W1ios97Citz3nGT0p4Y7cApx8JrFssELz0PvcRVwC523pu94Xiutn2JAyWO1zHa08e3FxgdVoEhw
kSq/kw/Aw2URe0PYk5KuvUq45fF5IKJ8SNLIs7fjwIBmTl3UPC50efdhkmMlGdw5SGMMKdy33xQr
KcKbSpsamNA6x7ytjXqLx2wsrsrB46cBAljtI6bUkYo9wvi9JtLMvEmzy9o3WZmxr2OTRZ5SJNZH
cqfjvILYuz4t+gP4sRbpg/uQWawLemGVsc+Oc7l3o3hiW5s6CISTn85fQYtE95f70wEqvM9oBOyH
qnXya78PuEUCQbyZQ+7KVRLPqL1/3BDlWAa/Nv6QMzuSgzwYhFNvC+36wKZqPl3uCm/Kdavbikzm
m5A8zLYybzJXdxvAZxLDyhDJJC7LvaiZFgIX/NaiCUFoCPqe/2HvTJbrRrI0/SpttUcaRgewqEXd
iTNFURRT0gZGiRJmwOGY/en780tFl0hGkRa9rkVGGoOMC1zA/fgZ/iE3X+iprYqNCDZ6/szvVhIh
taP2dK4dn6/AknPu4Mm3886pUnZWmHScMCDRvEMrWTRj0RLtvdz5gAaD/kilzqK2LQcAFiAOdXqM
gOij0U5tk5CHjUS5Ob7hX0ByC2fTDOIAajZwqdd5K6eBoNCmqHMfOovZ6r5BlgV92REHgL3XrVw3
letyW68+JYGkVEOACYxKGqR873GdUMGdEV+zdgBm8SdW5EL60+RE+XI6jFOTfXAM6+ysIYxeK3RW
U4rGweCf8pbVbjuJVndDMJKEpFYZ3x/ZMA1MI74vwqYY3LrhpzFa6g9QHH5kVmJty7joUYjuoAHi
e34xl2nxK/VgxYXGj8wTlNTbqcUf3lvA1EFQ4ERa81lvB1qeMRnKKu7LYuU555IX2gazXk6ssfAO
dhMhypx2LXPuaanP4DYUV57fO86WU7M+o7JfTg1aBT8bKZurpEXMIl4q8gXhLgRDksxko3p3QEp5
6Qf7HIs5IGNFgqnRFqIxORUm5FQwFcwTq3XpwtBlG7ddBbDmU1q4vB5VS/6JzC8PyQv0ckMHED9J
b1anUACIS91EjlOblK7LouW2xI79BOa3tR0NYPtYKJdMGC5mL2arxlnHKMNW3B6oFJpNbkt+AJCH
O12Oh0kCG+WrDvK2/NmSY3K6AD/YA/rxzsDJJPcJlivp5lgYpjZucXiDFXCi1UBMa8UCaol+GuMy
0IKXeZwyM5Oxc33E5jnW0D+6eo12wjOYIZYTfrbC5fxUzHrAhadEKy1y927iyttj3IyLkuAIbNZD
MBQcOvABgrpM4uiyVlFew8KnfYUKuvyKihzatANxTwFIux4qqFR5YpXnVhscRGois9YtJxC1XXbq
Bln+05+E3V8EcmTHDYb6F5RdfGk9ZRhdezEaVFxdNpF/FobAL88o2JbBmIYwIB1HdQJbfjxUvutG
1CoACe1SO3dRBGwQNCJRiT4PjyQsLI6NJHGpJI7zKsGU7y6jY707gvVksLAfdMph9JQyIwj7SzB3
3tAlq+0DChlhtBfr4B64cnYH6W75jDOgvszwU/oMxKHc9ewQojPVjj6ArBzDTShqG+NeX1o3yhIt
Gog6bqK9p7zl1AXI9mOUXvBYxKP+WZFV/gLC35Nuz8yCyatcOhe9femQlJ1UNFe+AFQWCqmLpMrQ
FGyKbt+1KCUEALiusRWNdmkh8n8jUJ1+EuT4yK/XkP/KPrBP1ihYr2NPJp8zbLl/tN3KJwWNnfdk
yk2c3ujGomJlwDY7QEdtBWMtnsTXY3fmfxnr7wHYxbGB8saEJ+9/tAgmPB/wPP1Xvwc8kfjXsU0M
pQV/wmeWvrH7Lxa0oKWOCwnNGtP7/2vKA4WFuSZKpfzGBV9O8/EPxdGYGTfl0XEK+M9Y6y8bb0Zc
KIBi7wPVd43v8PMmJ4OJrBw5KZ+STVWjPRY4RAu9rkS9QVH6/LNOn7lg6NK69k3fTTgvuqol31q6
sg4uPGh+O2dC9UOb7rWoIqR1Ubt+ZyT9ss93vJ4veF6MV6AQvOgsxoXQPRhD/yJsM/FQmNLimKz2
AWjmt7/ayyEWl+JVMxII0HQDhPDiq6lsBtFfOv5FaWrwPGRUBeuP0CRAQl8Pmpo8LAvilSnU3r70
33xLVhIjRNhTjNFemsbMHWrFtqX8i96lLd1EYHw2WF9wwJE+v6cp9moqwBdlBSJQC8adds7LJuPS
VnjTLLl/MbcM8ygByUg2c2GTDE9DyGnR0IbLzhEpoNxZFUUyMbClbFlQAt3amAS8M9B6/fXx34mE
oJELrwNUwPNVjGQmdW6a+BfRjJHH9ghMthmnnfx/Xgs8J4NXljAL58WCSrGbqeBv+ajszvQTfKt/
xM9juR1NWv32WzUL5s9mLggD+vZGTTG0WVovJz052TjHz+hfTEn26wno7NKwf/sif/fsCEJILXIx
otSLVUtj2w8Ht/IvdEnjuogmipnIWJw55N7vTTsd83RefiUPSK8LzIVH+HKgFCVoAGjL8S4KF3Ov
3XGAgoYL2fcRnR11JRWRWNmkZuC0ZoN3lk6J9w585G9WMOhswp5ttqpJMp4vmMQFqJKI0r9YUPs9
98oGt6DOpEbS6lmhFD71vixdcvVV4524O25eUPX5CRHkvQn0370B38dZHT4xwfHlKKKsYgQhSsnm
hd9ze8xTj+QOKpl4/89fNgijiAkaR8urOfsiI0rssPMu8oDHGx9ZLVZl+IuRgfu/fbHnZwvhG30+
Zoc4xoNUeb18ZTagodBJ6zyhR4CVtKWYM3k0uvQR5I+aWPTOWjbC3n8sL3NJFAhDw/piNaNH+OI4
k6X2XQbe8bmN/ccJbA8S/V710Pxmi1lpD3Fxf6wGMFmgq5DCHaiZHlyEVkM6D3K4O9UmWT5GkKdW
z6rppmySDDUQxIBpy7z9kGCfPb9nDn50VmCPYR/mQXR76ZIMjbHwl9rzz/vKrg+2RpyqzYV1SJ2+
HBFKqFdmihQLqgWLX8hV7B0+7CNScbQFQOhTeQJ0JfYmQTo8arQ4HxcY2Dh4HatalxlGtiMzpAsT
OJR5CAjQBzwWPThaK3Sg+M+U6aSFQNoVUGAXQotbdF8HM7UCLuydq4IHiEl1sd5AuqaXCGwlvseB
z0LpLk4659TpAz66DzPkt+o4E+W2UnnibVIw9OKkajquYRpUos/ozXYIIG78yUfbjEYS3KesZYVI
nxKKnv2gTyxSbnF+nM31Q1rTh1dOk52XaPs9MkXqvoYSU7Tz2jGwq4isxXIHC8YOeKf8m7PGvLJQ
ewKTiJn+0H2H3NfXZijFQwk7nTkuGO6H1YlpkB9BVGKicVvTJv0hdeKeTl3Y3Sox1ED0KXvDPEVM
2+1jtNTnOOCEOXYfLSD0F/Q0mPkltCm8xV9uK8aF96vv5ifHAflxdHysUFHw4vnEcB5uAfbre3ei
tSxj0w44UomdRfWPJW7ARtsRtKHuE8Dv0aog8suVv0JkwzuLk4ZPqU3ZjRwtfbbRtHuPp1zDSY0e
gcAeeK0zVRioFzz3NQxNoZoJn8kEvlvheWYSk+OM/th8t6HC3JZM0xZoBhZtw2ODtMs7Vg3Q7eAh
FCVPEzU1ieVKC81xi4xeKM6PpaRFf6s/6f2JEbG7GAAIqpZlvVcD56JoM/Zfa6druq915FxnFoOv
3RrUtGRo6NO5gBLCefOk2OE0Hmt5ouS778HnA2Ec0IlFKWC5kU7EWTSgRb0c1opzGWHLgPpeIgFy
pUOMjbZOzgh3arvgQTBNA7LTqLgCRu+oT6mn3VOt4QHs3FT435ppau4ina9XVYchUIeQobOhJ+BE
B9RA1XletVCnKzNK6KtlgWqn23Fn94mgO6fzeYPcFDjcEF316wi03kXtZ5i+12Ucb/Ogp9HP2APQ
ul7vSjRzQa5nUkIgMBIGrMlso5H5/0jLKAJCn4w1DQM1/Ip8jX6KG47XGH+PSBFCPaQWLIlMW226
urMtQVYPAD6+IECp+gPCLeIHRGkUNhAFvmTUqdKDAXLMiORIMPsIyp1M7dheo8PtzEjh9Nm31Ezg
EMeQVysGHifMIZILZx3C7iTqZ/EVi2ojtCv1N4jm7bnn1/i1LbOvvwFFLvdIBmlQsxOvMQLqs0VB
r/lWwG0adsyWYZDYKjwxySiI1IWZ585ADPYdOeAGGYz6gHjDYAITUwBUEG9HWn5nwFnkWaGy/rAG
4/ozQe50n1m5hVtAW3/Jy8nfVmuDb2+Tg6Lv+hyWhXoIB5/9QaN7l7h1th0n5Rxq2fJBkUX/mYEl
yNEE4cZSIRSyEyHzJygOxmYt2CjAPWlr3rycL8l0o1N4cmuwa/IJbc0EQ2a8/OJkBz8CfyZg1NsK
37Gdblfs4up2/Cyhqsrt1PSH0RhpN5n9owr79ktc5S4CSM5y6K3E240V9xEnQ/2RU0ljskt4vxR+
N29kavNGQ1AIl/QfmhsgX/IGeB2L2hJkZA/HsYHlFmyJ3ox29q0c3OJCLKaNBKWWHjrRdnhMlU1A
ajUc09XWLFl7YJKlQoS79tGI0cweLcGFhmrb2cyQGcXpLaP/9mviMDA7drzCFdzqgN0bvZgxSJhh
uD7sYVWZT3MW2Z884fBASpCYGSkDa6GO6nvGWjuBWePdJH22/pgF3am/+ODCjsMnKVm2xmeFuUlJ
r+6r23Yp+VyGipCDomBrxHp7WX/DmyiSv1Y5+Wa0OMBmgAa7bwp//gkmpUu3+O4G/2aeH5+pLO5P
URjFl6pZ0hyXPqfIvvfT8FDQVt0Hfp6m2wSaVP+l0tZofcq1RJcgcrPoeqJbthUVzgXZPHenBQDv
wxoZsZg4rcNNHPrzZ3ws61tGFL/cSn9ZkK/9gLIqjStRhdiox4g2+ZCzHtMhSx91ns+f0jHkzbHj
i31HXzZmFBHOOClnubGQqPrwXAS0gnbLXOEk0YMTx7YHpZP5dIgX+8Lv2vWq6zHsEXrJrY2qyxHP
SN4C2qT0E+6hry7NHpGU6mpRyv8Ay7X60MHquq3zqNuq1sG6bbKqPeZP3vc2FtPFICRWQEHi5mLT
R16+xRc028yjnqEOdhXhIk6CXVFH/jlwhe+JtOZP85CW4OhG+0phH/atnEWZbhU0F85KCD4betjp
dUzT7AplU+/ciudY0N5N+wc3nyU2z8AUGsgNF+jJW+Auhr5WqESuOeTDBuE2UJRussl9pCgOGVjA
O1FKWG8NjhYyz5JLex31xyGz2008pfPXsRo6fNL63s/Pl3xZgi0SNpbYRMkclddiocF9Emdjf0qV
a10WoW4/o+PgxhiXQAbd4C5ll/RFo/l65oT/5UxdfzVKOZ3A/V0vAErX1U7GWULX3qG8yAhuJ6WP
MAQjZcmwNZ3C6WPqTjhZNUWCLCRSdupruQweYmlVcLnkLmEUZhOuwZ2cmnmHctmYoILTuldDuOpg
A4LKifZRFfoERGf+2bpiTA6x1WlmAfR3fb9DV7MSMF/HML/ta6f7PDprfx9B491PC1IjusBsqUQ3
fuPbtL0x8StCBHnnMIdjprNHADqcQ4ONsHpiTXm183lUN5OmTsHtIVSw15L8A/iw5bOtZusqyAe0
cHOv8w6R5SnYN7IJDl0fIhzYunncn4ys3V80Kpd/y8gbfswBSoKzGER+sBn09luGX0xdirYK1SaJ
6NvrAcuxncpAM52Gg/wVZEt60xfACjY674dzb16ylukyridoF3Ur8j4Kmian8werYi7s2iIZdnFq
tPr0uiwgitow2wSwKqKLcrSZ4vrh9CVjXg2sJtXFB/rCoY1PelN9aOKqwokcDirAYY+3Bm3C8REh
matlvF/QDE38zTFf/99e6Lu9ULpkf5Q2u4fh4f88yYBcP9Q///M//g0+CLT7M6i7OP43f0Hdjb9S
QPEvgM0a0R7wm39B3R2HX5mZ7f/zV/qrERqg74PiQ8SZ59M1NCoffzVC7X/R0wsBvEXAt6ln3X8C
d3/ea6EVifaQQxEeALsHXe+ZIv0P+lAyzk4eJN18PdaPaV/tsur7H0/j5qnH8afRBA/rz9L01QVe
lKZq8apaLlwgKgicSGqP8UM+XecxQ9rHty91bAz9d5eFL0Njhe4K40wUzF7DKVe0pauANBlmU0Xt
TWqKDoAtVkydXTQvv/XFkkY/0OCJBnBd0u0tDbctAJ9wDgKwS+tHkF0RhjtQSzI7Dk8SlZphRDP+
zEl48/pyVH4PyRforz6r+rhIFFo/yDPDy2mTu7UbDjR4gvMey8abAgfgnAIi6RpU8RqXKZinEOB1
J2GhaT5PXgzftaq7rPwEYS+dAN/h/ReSn7UREtM5MxXUpkf3XFGsfV7BeF9USTciCwZnbz4gKld5
9UWIz9EuWAQudE4ZzN9Q4RbQvBH62tDkUVu4Swgc+VYo9UUxxJn1aUbywG/23pQmMdgzlJKHJTkJ
KVz7p9bw/0aNd6IGUlJ0AP/nAcp/VaDWmCA8BZKzx//8j6f/4q+Q4cb/YnIbCQDYIL9pNf8VMoge
GLkRGmhCuxhb4Lr+1+wkdP4FzpY/Bx0bgBU3TaDfISPgVwGjB+KMR+cWkbF/EjIM1eaPLW1uB0QB
OkN0wfmeSAk/jxlYfK91Pdr+z8zWsvgFTSbx7B1qv1Y37IahcNd7ANj5cOhXNj+IgTUIfizYITWX
TotwunuQFraOmxIZ2bbEQirB/hL/AlT+Piu7xiwKfIMUWmww50wna4uEQedPW68aV+3twH707gd8
ZSSHcYqu5/wZpgaIpgpQCJB1nzaIC0V0pLl8ghBw3gV4wxZBrLYVeieYmzVT0UvgYX2GlPd7vbgX
rV7aWbHHSCnif2ws9+XTaXvhMOTVwU/ZzxNT3DoNM+wFlO955VWcIpMBH9rJm/pXJ1S+3vmGfKIg
wY+K79M4c7p8/mNt/U0Idl/dUojODLhv9KJogmLY9/yFGdWPuu1V+gglMSivJMVCea79kZoSuyyR
zyiAhTkQRTB+MhrBKy+gcjeFLdvyoV36FWH4cCTVP0e1p7ezvU5SPe50tfAq9gP9MH2fYaNhLXsB
xE9ca407WLavY7+HE2+nZHrxU0LyP1Ihnx9cPs1OswaBAtlIQTJM5FR9dnBlJWUD1dVPewbD+ilA
yqK9rXFm1jdvPz121J+rnQt5XsDRKGDM8/BeUglWAnSsKT8fPd624+0lMCTf3rg2O3zxwsL/MPdt
YFz3RFBZw1Y6aTjdlnnQvGei86Jhbu4EZVqD3KfZS6f3xcjCwULejpdCPE49TNDrQK7FgP1ubUEa
OQdJpgPxTx8ybVua5rBOHJv+wMuhj+WkFq73ofejGjHGWHfdKhH53kyRTtb5nWuZRfjfh7d5oQQu
30F7m8gHlv/FC3WRUy2hibuPi5P2uf/TRQ8vy84SObLucLw3j7hahRETfPsFv1pJZsYELwKlRVhF
tAufryRwm70CNdL/WLDUjUAvhVU03SaulfN0376U8/oVwnqExCoYOBG8X848irZ1ynly60esw7PQ
Pk3Qq/pVuQMxajsA6k3lhyXWiV1ftrlqhL0PpqzU90UfSult6oqACBwHhYf4I6aLzM+32WTEdUtw
99F6Os6+X783p3n1YjA1M9agDDwRkn81K0enMKLFaTc/oH4o7gKmYFn8mpzVAtfe1qL1dkk9gaN5
72G9fjF0CZkMMNs1XMGXYSuxjGuWCqzvOgCiBhgpDHJqsTCSGV6Mjle5fXXKNinDB1hK4HR3nVIq
ltsaYs10l9d6Vg05JwSG76jFF/HBAz20XgTA0YCUvv1q2RcvFjA3GCLKyjYhnXxNrQnSWap6VO33
LMoZIW+KCPWlm14sikWlV9rB00nc06q+trwkZzf1DQakFtz4dSVYxqWfrj9YgHXxS/Q2T4bjD7gk
4nqOj7XUUwDG9oboEix4r3zp05gem/EDL1mpE6063k6DUgzHMO6bE28EWKsJ0RaqJFzQJYeMPiaZ
HJavejUpxKZbdMKzwP/QI8hD6RFdcXD9LmB/d9mMuoQUflH/FDOKms4Gv+te37D94+BLA1RO3yvN
CIO+lixiRCAc1Ju/MFCVRbMfUWjR9xo7juluUp2Ybsm/K/4WRV8iyCYDqMg7czOItd2GypnO0bbA
SJONnkR8BiKhdlFk6QG6i2iw0JwLl78USHvyJ7kI+1qgcLxkw8dhDmsOs7VbCkJwjyhIimNOGnNp
K59j/lx7s7kaWplSXINty7uvXZQH02lCEz+/qnzQeyezgxnORdZZ63g+LuPCWloiOOfrDjFoZ72I
pj7jsLSTwZyZ+KTS/TjFwXXABb71G1mWp7+/QFAMyGhsGgAaotjZdmLxQAO7YflhiWqCWFWHtlXv
8eNEZmsPIGqtMUCXJVOK35/RyY6Rk4d3UJ5tWXLtvGwwUAl4BqOXr1x6kUyizjFO5TulT08VkXjG
R8AksVs3+G8so8/h548oYTgZNqgMAikFCrqO4HRBza4hnbgdgd4slzYeOLW8EouRfo++flHfNkPQ
huGh8AyJFwhn4bKnpiama4oHLbB8vMIWmw+k/+4k4WFIB8Au55a/5Khq18vEM2wXphsocRAYneRT
VIEmKXb4GkAZOEMUZgL3lmrgldGucBaP361oNZovUcSwfK46L5madN9ayrz30J2IAnulQbzXexxU
zfpV0CD4KY3o8UzncY+aUbFr19ZnK4DNjPjJSgcQukZAaOCWVr49/3IeC3MvKOEg87tFeJMtuDKN
Z6V4Wgj/dBKRx+0VNB1N3pZMiIZd99Angy9ImPDDNvbWkNsq/Ng8427CXenXuMwjj1Mj38cnVaSA
/ilFFl3AQ2oLs0RNaj3dyajhn/TLKjZwWAzEBlJHcIx7f87Z56tatQkeGaSSh6LzlNnSeCbyocr2
UfgGkE3eSJdbOt50F+YQHnAfa0PZr6fTYtOQupooiPnATiGYCUaSXMysai/P1bCTZayd4HSJKqT4
doV9F2dBHk87h4GziUxZhZz0gc7mAZxgKr3DUK6pb+9Y24zJ0smW+iZY14XlH/WRK/x9XKPh0ZAo
gJG5FgG6Mhhd2QN4261ICi//0DogxJGBLEbzhhk8rLZzcNnLCNrmPVgaxi6qQylyu1RYS80XZdKH
3CNgCd5N52P9gK5n7zDi3jZJsabtJ6bWiY+hWN/G6IQKO/fnak8gJtzsafwVKwhOObZxDK9bRAvm
z64YstMEF+YgpSovCbPih56ZXmUm2K58Z/wwEFbMIO4sWZZeYi85OiFCvnFvFk9emJASDvPayUO5
JmZd2uPSs4YSL+/K9KI1QgLy0LnTqOA8Bh6hsu+ga4FNKnkfzWYBdz121wyfXEIu/rsjb6mB38hZ
0K71zGdB+zVRkFELhpAbO5fJMB3sQc78JSVMx+8GlZi4VNpTvXwEp20ywozxDeFJ+guNhosBQ1xx
PfEU2QuOO/QsqKlTHkQY3n63BhcRNAr/NKp6zY3jUTFyad9hRCIPhEuOo2mVIad8TUOYnRf5lTlk
h2HsWI4Lbf4WsHqkVuLDGmWW/2Gxsd+k4brCjDmVHVzqbA/JEZqkrl2TYtnWXK4/cLujGvldhxD1
zcOZ285rMSVTRFVIuVkxIxA0Flor4DmRl+66ZG6SvW+PSfcJdDtfPm85/NejeAF3HBazxVOC1Bey
sQtEkVk8ERo3PMHfyxrrOvM76GgeC1fni0mc0YQ14b63Ig4tBzF/nrEXKqMpRCaa4gkdWmnOzvUZ
AIbOZs4gr127yBgUuz4uGfwyeXdW8Q3aD3J5dr1Ud7HrxhidKMVY+Vw0EldP0U6j/IEyNF7nKq0t
/yrhTr0tFlh59y0n5upDGTZt9egjcaoQdRW1ephxfZw/6NjCrgANRfAEIHFn2SBc2cTQ+TpcbcEV
ox0bTdeqQzfbSOjZtXMJa4a5Dw2vydl2vCNFkF+iThecwpPyly0EiMmk9FrNK3wSZmJuvAGAtQ5f
UWIZ/U8I165+ui0gQSD2FVfumrQbCT0P2d52TdLhbCCTZTeGupq13sV5pW11SLC1MjoEazJuxFBe
QZd05GGKwxSpSBI0fZcWSOhy8KEZc96vmJZsPH9wnS3ecDFWeiId+ngHiCAs6GGFdLLSoEpPITMM
NMjsWV8kMST9E2d2MveA6J/DrHRgJp7DpvQC60aWbe1/HvtOFS3dvhD3633c2stytwyLN1xZTI+t
W9/ye30/gNhGBUsJoT7rEPAgWo+DCJU8iZYAkt/GnmB87ZDnrsqTJB+AoOvWj2rGNuhgutk2VLrv
ou9OXUTNY4bu+bTsSjGs3c8YkseIyG+IVQ8DzD6g9zgkTRcg/F/aQSVOEiQwxDVkSKvEAF7Ql6yy
nxl6Wri0b9sI65x2h8bXqsUejISHj4ly+TLFze/s216rRDi3sJJaJo5zm5sDVdZeLYPP8xpI6e9k
MqsEtpuNQHh5uk5hQDaW2DMbRmEzyPoHUI1k2wlY78kcKzGBhM3dRSZ9VBzgbIfMFybCYdJrMkwU
GFBuPhS0IlNUPb1eztGF7lKLlBRbpYmjJ8jqglMGzELq6hMgGXwmg+PWZH9Avk3lEBbg7WjF+FNd
xSdjV+fiC5qixq3NkWC/4xNo2PQa5NgFhMmg78nsoxLauXviuwFZ8GyTu1nbeJ0lsayIcnNoYD6V
zJzhNWjy/eQ0Qnunse9WpESNS51tndVjjUCQgT9AgUMur1YmINaVyxmNwIZPagLrfeABySY0Jyew
jYU7VWkWcu0Rz44WqoofgDPatnDo+TC7aFHw3fSIXHL/tIdNnCz9sOJP3MKJuaMmkb2jHmIVm3w1
RtkXTMwwKvGd0WzTwgQpwuYSed+JY3GQ0uRSjQxNyoLynXlG6O6IwfmFSA3aBTsUeKcRsBcgEtsB
kopSNkxuG9ZQfUUMX02KdGz3iL42p9TvEwxcKs+xbG3TsRDxbO7e8RKLB8mMrojbkzWvKToqFEZI
XCPOFe5g7K2M5fPXk9AdW2gzSnSh6Q81GZ/Y1gM6wrvSadYIFqFVmaWYA0ekZqmXJPiCpAG9p6fX
yIHpOPeUf+NwF3UJLLCDx9CVdzQyDnfUdYPM/ZzdaDC2Sfx1KkGelKeZFGk9n4GzFtMdavkmi3W0
NM0npdBqzs6k3Zikwh7gIs3wi1ZTyEeiY7HU9OucZZvP4DWGnQ+dhcTZTUw2P7VSqeDUlmk/RTd4
MLptfimYuXE/q0Z5sd97nrL5qlNJknlX9b7ZIl3dmYYX9Ab+IJl8k6g5FaVx3jlmgXnJmHfuSeeG
TO/RnD6ertk0pRyaYzuTqG49T5IFCk+ZfHMQZj0miDiTWds8geIXzJuGH/j35q/JSpS+maso5Lh0
Mu7L3WZZaFLDUoypSeY9ae72aXuUQ8B7qca55aUCCfSG+tJb6P1/m6IZc2QgCyGj1m3dsRYq/JbI
CYqDr3yzdqvGjZurGmlYXEbSqo8cxAfRwfRIaud25d2O1lRzrUYrvoJttKlpVmAUV+xiyLbTLQPO
XD1MCjhcvQHYJweCyzr73qU/O0PZ4P3mss4gnpgiECwDFRvYC/NCej8mvaTw5D0Pa6AxUoHbzawl
jNeFibbrdeXDlDkLDyV5ynz61J7INfo2UnzbfIlRx9z/rogj3cQkBkua4vOAVm/n8VNKzaL2EOyt
5Yc3jZ2+sS0s4rawwzPKkSlTaY/Hk5DeeCd05aGJbc0Oz9/KYlN0I0VhsjC4a6bID1Gc5l+mIC+m
u6RPUt7aUNPQBQYRWRqUlJqChhwlDlp9z1M3EVc7HTXvWcf8HaE86geWkwi4PK29RJtQKYnJ4lSG
wTJk+yZcWPqngP8ySpUyIo962nrNVJnUqrJqKEBQ20Grd5gZT8iGIwM7m/4R0JzVLMnQjubmg42W
XtPxQLSpuIPYGniQsxOaLU61nMorAVTYCHbMRXqSYNc6foSwpfsz8DVOdRr1LjUFB5vlkx+AzJkI
nSC0Wj4m9gdFrCq6xmSiZvhFnJmfqkYYl0BzzjqwWQQpEv5RbHs6V261j9PJVIFPhUWVaHPTrV7m
Nd2yy1Y4BUOkqXj9KSpY6BRJNqt/zpqGV5o7o7n1EVGZtN5jfZEMA6bEjQ95U9Ic4Q/1yooC7WkC
1sBrtPCKK/s8b9BJz3vNZCDzmvLBaxdToa9PkSNeepPo1g7O0uU7Pa6/6RkhMQRFg4FOiDCV6dz/
MX7FUg6YZlzN35dkMHXmBHIwC3YWjmpVvOlHxfd955Ivu2q0qdB/CRCBAS8YkTg9v+QqmyayBzF8
D8RspjdPS6PC0Y+j6+2e2OtL4VBDjuuZgRGjqRedVRfVD0aVXvsd/IuJT63wPQQkFoI1sevtax27
gX/2jx1axyEiSXATPBgRL+cuve2gQ1GV3vfFqxETuRizGo+NbYDBGNswg+PDWahFS9AYYdX3NFGm
qouqLfgy6m66EGayEVPymtjzFJl/zz4alZoSoQmDnjMhFN3MT2/f/qtHhcsBg3iUrTzKcTw7n7+V
RSVI88xh8DDkzsJ9cECZspDDlRLq7Uu9WnMejWGsPwWTIKhWL/vdpFG525BAPSD/640rPWjEWO4d
HZotIpIUZ6l3vtzLEYrDi8GkFIYQXVP3Fe1Adb0XpfTvH7CMMDFqQBFC34w5kf02dWHDr7skJt8n
mVj5+WeFaK36QLSrg3cYEC8fM1PTAM00M1VluyEj9vwxz4inT3Ocet/oSVA6wuukSxXhmEkE/GdP
2YVexrf1YESFTJBeNq9LEsPIcwrnG6rrIdLCsjKleV5QqZ1OcNo5a9++4HOgBUMTJNmedEEDJny0
j55/NcSgNcFkVd9Uw5wo2yskQQlzBMWV95qoroJgneVwWeNtWAbw1/dv38CR6PXnDiTVAv5ug3QO
ofwBeXl+B1SJWeXIsPmGvtCaNntmWbrc0/XI4uLkKW2ZVGZSYxQeTfz+3RS3oItRXtRiQOn6bH56
OHUBwo1+VWCt7OIW6ArVgq6ALXrkETOyKLvIG6xo3uROORCtwzkwh+WEvBTC3llis/FRYWCGXuyG
cKR55MxqmbGpK2nR7SOSeXdAgXbqIr1rS8vkVv0EtnNFoADpFtrIgMF5Z0Lm5DZhj3wwZzHqXNxW
+NSg70ntiZpQZkzSVAArMcer65hkOSnwr6RrA+SR5x+lhaIz6U4LYMmLrClpy779+F9ua+Kei1lX
ADgS0O6rpT1SWWQWgg1f26zzyFlTOZgSKNaDyQB+t6zfvqTZLc9eOKE2Ps5oYDSiFfdirsygbB26
Ppq/xqkwPcYxj0V5BR/ULa1ru7e5A4MnHimiFuCGvAi4G+Zu3r6Nl98c+giMG9jEMV+bwfuLQ7RB
vHjmXWZfy5b253leq6H+7Jazqy7dfniHWPkygngkZ0aI0BdQVOGovVjkAh+tPJN9/23C2kLf4yZo
lgUsAZNZvf29DNDsz+fLp6N2iAYh3D7OBdBezzdUOi92VTWT+7lBDSDaJbQvh/QAFS+n0s2LmdNh
w8C75v9CGjasy8VILFCsBWhTSNq6tGAoecz8Xs4Ia9NH0L5J1POUCgUnX3YFFJTMtLUWy7QBIsyR
2IRTJEybuKyZjtxNENf4clYZcBalKfwPwsqE9hlVlYPuZHdmWcTR6gC2PfWv3n4IL543zwCtX89m
n/qowr6amAaQe+JaQF8f68KczEnLqKLcYJRI5fz2pQyo7vnzJoAF8JKICRyLr2hUcyvpqTp+chf5
7fFaI24y1yWGaeZoItQTgp5m7xUgHZ5CszSmS/r7JzWNpkNgga8KvgR+aPqZ1IKSSOfWCJPNZ1ZZ
jJa+7NmqggmWrMv5BGknCqY9uuWUxzmyO5Qlvwd/TIvMEMlC8Ii9oyNb87uprc0L10HBVazjdDx8
ak2AtjU9XivIzJssHLKWeRNCUeG9Dyo3jeXfIzR2JGu3YObBuZckdDlgzzj1TAvk7UcaPX99YWh8
ylwbPnUccBa+Ujjs+AaIfMjkRzV54ZdCQV85uIxHT0UZSZ8efzYcYOzEF2uUV8lO+rhb13gT3U+I
e+GRG40NQ9PU28TWapyVs6H7nFC/9kD4+ynbZtHknuZx8bFm1PbD4PHhHSt0brbMcv4vd+fWnDay
xPGvki8gCt2lqlP7YIgvie3cHGeTFwobjAS6gC6A+PTnN5JwkIztbCa1R3Wm9mVtZ6Rp9fT1393W
h7U5it979A24QiN5O9HJar0YKkwO+bYjj7xmMAyNpekT5PYNOsiZi1tlp2Q4B4w/3gxSN/looJXo
V0ZfnSu7SNbDbFms3pITD269NDDoZqGRJZgv6R2LEtmQwsvU4AeoCZNJIGWTk92qrwJeTuwbDf08
Xnqxap6MEssjhDFL0zNtHjFezNbzW1/XPXBQfcWIhrRwp0FFTqVWoCyTL5bBAHliU/n5fJvPT0kT
FEumVpFcHmw3Lvj53AjX70Bhv802LrUcjjeff8spHSZqPmImMd1d4pvdPCckZtD7nWifYgyYPfnJ
yIr+nVZk6Q8KNZi4mJtMKNpa4fuFnfpvDb/wXyv8a9wxGIK0MsLMxFQQFf5tOE1M+MdembNowvei
E5JGZddbK4iZrWYlfevrK+x35GG0MAWQpTHEjUc2BSg90THtEjeaULgeghHa9m/UiPgqky4WV2tD
z/H/ZnH4iRShvXjFHnvC+eUxweqQskGIt/2R3EzdeGEk4WQVRTiuFIBSxBXqKsC3lw9Z7vRTDZck
pZYX4AG9pEU9bUtNbLVwoa3BykzUTcyd0TXUxUmMw8N8Ei+wP0daOBJFoAqDqwPTXVJ+vPSDM0ZM
WpSmZ8C+AOtZHxIrcd9Fysr+ir6l2oi4YsaoT4wXLYtC2l5lqvGJuunoIczp6BkRnv201grtmzvH
Tz1RY7XPqJTF7INOIaR3otihRfRmQS5OpXrwvJ+4xWQezzJSCXlyqs7M/rhPYcFgx/d7xRZq1VtD
EmEGYAZBFwqutbZJoCrMOzGcYjcxckF8z9e9Mz2eB+fb3XYcqW7wXVfc7TDXZiQ9VpSbnxvMeImG
L38ZU1C+8WVsAdYUeBBqqVDjLQNJXYxC0geePZnlJA4IpzEdcOuACB8yEXiXDdcGs1jsMKN5FpOY
QrI9cXgeE7e6or3lOjsJ7JnyYafOjHN9VxA4S0buj9Annj5IFsqVX0T2ZaEXZ5Ee6jfEQIMPscJH
O7FIjBWDXbYl7TKP09HAXrqMx9Bwvk83hv9QWHP/Wrdpd0Pdmnnuz+Llh9DMAjFJOM3visDLv1KW
v/ikRA4Kwtqqm1Ndyzb5iU6VzM0mcD3qX1f0rlt7W+ZyrbMZKQB7vpqTCEEnfjFMxbn0vcL4phLV
Zg7NYmFuX2H7JiyJTwxtDaIL4OPxZu12AX9OSJjvbo9oR2aY1wotUG+Xvl7QQWYV9a/VjZia8/Ln
VJvA1/KR2Aa4OEDMgeC1e8MD2A+SENU5pfLPeEfYTAkZjlco7wlUzk9JRGRIenqpTpY0S7j1Z9vs
0vfd/idl7eqnL79LWR7dZC1MTcSnxthnkLhtMGCyCc3UmUXRdLYlwYDfHo9+xIxuXA9XYUGv0T6I
95M8jOnIRKslrxjOPcs894DDDomTuC59FRX6kyexZf/tZ8FahH4JoUdK6l0tLD89X+nMr7Ryj8o1
RtEaJ5TraZuTlOrQckZumJ8kzNQYOPSSWp4pkOV0vsiUK9dSxRDdjc2kOFHzXFBEGQ3ndMs6nW3Q
3oNY9ReXIWleLEqdPh1MZQ8iICWbOTlckp635hrXFFsk/ZJp2+jCCwM9oTMYcBk4kXTRwCLq91F3
/YiUK4i6LRlN8kqZFQSzAV2NllebpctA7dhfWuBqHS1WL0RxaHLWp0XStyyJ/b9zRkg9GD7NGKhw
mo9eC3w9lT+2gZ8A4hrAHN+nLZJ1jUzoYrtZTGm+36fEbuPO70B5FGQN+WT4VPZkl+ajCytS7or1
fENHNWu9DH+DYWksg9msg1xlMkIr3AFSKmW6vR1MR6FV5MPyg1i73Asu/cDKKLpfuzcrxmScUhM7
ert0R9vvnpOsl/AJ1Y0vc2wrQFfeHscQsWVEh5hqrTWV8S7MN+uYLnjTmd23vqwsNf1My2NlaBPY
fY9ezK/zYJW9W9LK5CLY6upVFtkoMjvIth99WhkDSI4260tfyfUHkPMr88ShE+GXV96y6QOIt7TA
u1IUo4GZxqlskYy20EXorox8StR7NfuKZWGmAyKJxUlOR8lrzVovyCmlO8sZOokZP3h0+aLAdaQt
N2fMbkxvTTeYXfbtzeKrlhg5GRK0wCmjqgPIPZvbA2NFurf60P83dRb1QUTx1NtyxsinfJoUn6cp
2ij96z8V6Fv89mPsR9lN/Ht/9PJGdbHFTbGkams8oWhrSCFe4t9nh3UYtEYx9AOWeXyp8o1f2iMg
NJvlEzY3tB51GugHwozlQo8EcYQRVf5aoVIDuDEOvYPDT5HIAXWeO//LR6sI+fLfvPTqP8tQmASC
nm0UrpSv9A9OrzvUpzlMhQapdOz0al/Ma6FfiVXR+d8//X2cR5lgP7pENlqYaSKk+SuHb+3w89Pr
bo8PK/oWQcbDb+4yv4YUCHEcrHSxOvfp6etEYO1XTt+6PAenN3qlr4XL83jIQyKo1DsCmiRQDdhe
LC5Gt/hfRE6rL9OSSf/gAhj9HsOICHjo1GiKhaI7pIJtMMGdPAgdy6pVMd2/fw9a3/GnFOC9ZWWg
rvVsPjWKnpCdWGx4SATRH9BABOKl1VToHCsYtHmTvBCG3iP5STARE6xaTSqQ6OuZRAhUUWPXrZvA
dD7Z0+tGj+FO5LcpHykXttQhD9AIknAFXZsowClXJX+6dBHIknN75YQitZzcdBuJUK8mFbgJpO2I
DrhER8XqnDhgxDQZXTki2D3NNCwyNLU4gLcOWYHkfY9WMMJVqqVi1+4DJZSwrxQRDLVnivAnSYbq
S7eIQG2vrYvSIa1zFwFotbQ0EBP8yGfRafvoPbDNHqXFIECYIVCuzhGBgLUrrRcxfjEDDWayHuUB
18aALBs72I9U6pZioICRMKfURRAuAgAMWjEi6w7FgE3/XwImLrnV6vSdk4XEUERIQOr4wkCkg5KB
j1SdsqUXHbfHY5jJyJTEanVNGJJnF7kUKSpoTs8kKUgoFeVyyAQOZoFD6SpVwNUV+V/5ic/bx3i2
FWf+vpeAgUxWSHOIXFffGLejQQWdRg+Ey2iw0FUqCGiCJBPoiDsyVwDx2nfAxCqiKSySsiJPByUB
aEPJ4xtGD0nXJ3lRWz0tKqgqvqJoOk0wpXMygLSWtKus9Zh7CGaJNFm5Wl6iq6MN+30yHfXvq+BU
lzwEOn1LW0YOAg8Anwu/l6tlF7oOXEL0iMDSo6jolk1AT3RH9i7o9LUSVfMAB5uS0FVxIwWO2KnV
ZfdEgUssQ1YUmLTvEcGxg498qA8st0dHGTJJIGrK1TkqAFqWFgjCMhQKwWzZBLbVs0nJMHW+Pn3F
bR0SBPh0mqxJhDqgG5fAKLeuAJ6hRSMMYGngLcXqnm+EBy+bOeD4jsib4hhUp2xpQ8fEP6btGjCX
6ved0wa0JBLRXim7WEROaYRAhLg6pIi9HAoCvAPC51w20A3l6iAVqCyRpIJhIQ5LOFNt/rZ1otED
UqPjhnTOMIIJpI+PHKRKg7goCaNyccpDJhChU8bjCB+xs1cBILosExAOIFjGZJfj5iGoUpwoqM1U
jfJRHdIHmCuiOZ+UKBABQ0KiOpiE41zg9rCYhAPZ1QA63cpES1EpKpBTBYptYBkdD5dQ0IZENMmm
MwVIrMoe7xIvCK0lSQVSSZQTWRS51ZHDtokggstEV0kzPPJKt5wEcqvSQSNSSnQCo5yMprjlalGB
+o8emB3Sr073uMDgNshyQb9Hda+Jaqxdxdb5iZ3RUQqtAOC0WuUDO3UX8GJkqaCRVnUZ3kb6+BgX
kErAQAKDscchdM5EoiBQHm2hkjARRUhEY8vVNpGQm1CIqEIdYcSc7phEwI6FgaW0A8F0xwVEScH7
cV6we7TtdERspboQ3aMCLSdkb4ROWkkX45T2OrIVTbZJKRBYoeCjlpvduxHc2OrTSMTUHcxBjQpI
IgXlalHB6ZNkphkqAO5HXunWjUAsCCyx1I3QAZ3QU0B0zHw85aHvABUAA6MgcdnL1TleoFe+wLNL
UQHbmXJojdmU1SFF9v6QCoAwaegL7AI4WrkqQdQpTWmJogY5KthkkSifJNVak6FJBTgEJSLqo7pq
L4gbISsXCCzREwKNC4ijXC25IKiAbUa8oWa7DnEBZb81HERCLpqA7RCJ/dpBaiMSgSCJ5tWmmFtY
rs7FVAiNa5WYkqAC9hCobHyk2oNqxVRKdKpNnkGzOicRwQ8+GUPyT4HZwNJhfuj4DByPSAJgRBVH
u1+bSqXw6dJdoB25rEQUGWfMg75QgeVqeVA2NgTGIkM8a9+ic6F2vDtD1l400AugTjGVnpGIJTBV
JPjrAGT1wC7xQjVuXE47kl1HL8JVNcM/DbWDTQCkQn+mPa/wwF+iwi/80WPly8Dzg0lZ8+JP02Ol
Mc/9wb7k4+nv63IPMVpEVDU0/lCUwFTPriDf4v//aoBdyiMe/HJ/5PI59T+vD/j00Y1n7U+1/+G5
P03Gyb1H2zXKZYr6NatRSkxFuRuH48NyHDQz9/Pnmzyp3Hn8/q9sfHzcSvkORyuCfm3fxKder/nC
ZRWF9AsnC3oYj9P90csJMSUgW3bnwTjwH+Ik8htvXSF8pfeOgzgZT+LDt64KiuR3piryPvPv86yx
eYnJld18OA3Gm3EyPdy5wrtK71wXmL2JH94wSCoP75pkr6CUsk85her+pPE9a3ye7M5n0ziZNV+Z
igUBfZPd+RyK+/5+n5K9dbKa+x/8/pW8mIy9BgOqRgnTkn3hiyDwo9hv3sgKCyq9dTTxxy0pUtUd
SO8cb5psUUG2ZLd9/1Q2VSgo6Y3ZIL9fFHs2KPmiQhnKbn0Z5376hMwVbEl276uxHzWkB5lpgQeS
35eZmuNost+pVOYVyEZ+6zQd3zModJplDZ6u61+l9/fvaSU3blZXVhAR+a3RBWmcNThbI0qAOye/
d5r6/LdcNmRTDev4E7vHedLe+o+8eBxlLRmiqWUCXvalr6d3SXtYXZ3blt96PW7qrTpdLL/x5s35
OFymnt9U6+wvErF/Yv930ySdNiRVXTv6Jza/mm79+4Yaq5Onf2Lz73Gy2NOgFCk0p1T3P/h9zXsd
J5n3ZjBOYjRl83JWCQ7pdy8fMBwv2ndfL+Okstt/8Pwmxat0rfS2iwCLpOnV1IVE0lsn01m7gL2s
WZXd+OM0itIiWI9bbgJTq0S+Tnb7z148mb65SJ/otirsL7v9lzh/hhHr7MqfecBTRqxD1bLb30D9
Ke3cGiZFHQaW33vb9CrrRLTsvl+zsbdnDCFT6nit7La30yREszV2rnC20jv7eDYt9qYpnQgvym79
bYzeYVpV82rWUTvpzadp9ub22MtX+VPp/f30Pma6RsNy06tYm/Tez4/KfjEQcyzS9BiFexp/2ndD
OfbPmsE18Rf3wXSc/PVfAAAA//8=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Category vs Profit Analysis</cx:v>
        </cx:txData>
      </cx:tx>
      <cx:txPr>
        <a:bodyPr spcFirstLastPara="1" vertOverflow="ellipsis" horzOverflow="overflow" wrap="square" lIns="0" tIns="0" rIns="0" bIns="0" anchor="ctr" anchorCtr="1"/>
        <a:lstStyle/>
        <a:p>
          <a:pPr algn="ctr" rtl="0">
            <a:defRPr/>
          </a:pPr>
          <a:r>
            <a:rPr lang="en-US" sz="1200" b="0" i="0" u="none" strike="noStrike" baseline="0">
              <a:solidFill>
                <a:schemeClr val="bg2"/>
              </a:solidFill>
              <a:latin typeface="Arial Black" panose="020B0A04020102020204" pitchFamily="34" charset="0"/>
              <a:ea typeface="Calibri"/>
              <a:cs typeface="Calibri"/>
            </a:rPr>
            <a:t>Category vs Profit Analysis</a:t>
          </a:r>
        </a:p>
      </cx:txPr>
    </cx:title>
    <cx:plotArea>
      <cx:plotAreaRegion>
        <cx:plotSurface>
          <cx:spPr>
            <a:noFill/>
            <a:ln>
              <a:noFill/>
            </a:ln>
          </cx:spPr>
        </cx:plotSurface>
        <cx:series layoutId="waterfall" uniqueId="{018D9334-48F3-446F-AA32-EB6B98840460}">
          <cx:tx>
            <cx:txData>
              <cx:f>_xlchart.v1.12</cx:f>
              <cx:v>PROFIT</cx:v>
            </cx:txData>
          </cx:tx>
          <cx:spPr>
            <a:gradFill>
              <a:gsLst>
                <a:gs pos="0">
                  <a:schemeClr val="bg1"/>
                </a:gs>
                <a:gs pos="100000">
                  <a:schemeClr val="accent1">
                    <a:lumMod val="60000"/>
                    <a:lumOff val="40000"/>
                    <a:alpha val="99000"/>
                  </a:schemeClr>
                </a:gs>
              </a:gsLst>
              <a:lin ang="5400000" scaled="1"/>
            </a:gradFill>
            <a:ln>
              <a:noFill/>
            </a:ln>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600000024"/>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Sate wise Sales</cx:v>
        </cx:txData>
      </cx:tx>
      <cx:txPr>
        <a:bodyPr spcFirstLastPara="1" vertOverflow="ellipsis" horzOverflow="overflow" wrap="square" lIns="0" tIns="0" rIns="0" bIns="0" anchor="ctr" anchorCtr="1"/>
        <a:lstStyle/>
        <a:p>
          <a:pPr algn="ctr" rtl="0">
            <a:defRPr/>
          </a:pPr>
          <a:r>
            <a:rPr lang="en-US" sz="1100" b="0" i="0" u="none" strike="noStrike" baseline="0">
              <a:solidFill>
                <a:schemeClr val="bg2"/>
              </a:solidFill>
              <a:latin typeface="Arial Black" panose="020B0A04020102020204" pitchFamily="34" charset="0"/>
              <a:ea typeface="Calibri"/>
              <a:cs typeface="Calibri"/>
            </a:rPr>
            <a:t>Sate wise Sales</a:t>
          </a:r>
        </a:p>
      </cx:txPr>
    </cx:title>
    <cx:plotArea>
      <cx:plotAreaRegion>
        <cx:series layoutId="regionMap" uniqueId="{A415655A-BB02-4F16-8490-6677E9BA35F3}">
          <cx:tx>
            <cx:txData>
              <cx:f>_xlchart.v5.9</cx:f>
              <cx:v>SALES</cx:v>
            </cx:txData>
          </cx:tx>
          <cx:dataLabels>
            <cx:visibility seriesName="0" categoryName="0" value="1"/>
          </cx:dataLabels>
          <cx:dataId val="0"/>
          <cx:layoutPr>
            <cx:geography cultureLanguage="en-US" cultureRegion="IN" attribution="Powered by Bing">
              <cx:geoCache provider="{E9337A44-BEBE-4D9F-B70C-5C5E7DAFC167}">
                <cx:binary>1H1pc9s4tvZfSeXzSzdAbMTU9K0aSpa32EnsJN3JF5Ziu7kT3Ldffx9actpmFNtT7VtvSTPVrliC
eIAHZ3vOAfzv6/5f18ntunzTp0lW/eu6//1tUNf5v377rboObtN1dZCG16WpzF/1wbVJfzN//RVe
3/52U667MPN/swnlv10H67K+7d/+z7/xbf6teWeu13Voso/NbTlc3lZNUldPvLfzrTfrmzTMlmFV
l+F1TX9/+59k/X2drt++uc3qsB4+Dfnt728ffejtm9/mX/XTY98kkKxubjCW2QdKSm5Losndi719
k5jM375tOfLA4YQxm9h687p/9sU6xfgXCHQnzvrmprytKkzo7ueDgY+kx+/fvX1zbZqsnhbNx/r9
/vZzFta3N2+u6nV9W719E1ZmsfnAwkxT+Hx1N+ffHi/7//x79guswuw3D5CZL9lzb/0MTBmOJntN
YPiBrZltO5Rv1l09BoZSegDghJZC3gFHZ8A8L9AvgLkfOAfm214Cc26yev2awHB1AH0QVCu+U2Mo
0QfAhdqS8ceQvECU3ZD8GDiD5PzTfkKyLodknd3cr84rWDHnQAtbMaEfK4mSB4pQ6JHeKhGs28Zy
bqzX+Qsk+QUkP0bOMVnuJSb/KeN1Vq1hXl/Ns/ADR2uHMCo2Bsx5jI22DzjTVAjhbPRI3D9761le
INFubP6eywyb/1zuJTYLk2W313V43dT3S/TPVYbTA6EEFTBlm+WH/3jo+BUCA+bA/dgzXF4ozW5o
Hg2eobPYT2t2ZZo6eLNcx6Z+RffPObRDUi6U2u3+CTmwGeGaSn6/KTZ681J5dgP0ePQMoav9tG2L
dRL+ZcosfEV8mDqwBZdS023cPFMfShEFUGUryumuuPllMu3G6OHYGUKL/+ylhbvPcN6Yv94sTNKk
318VK0QHhCuHTgHZIxuHUI5KW0sGTzW9Zqr034q1G67d3zIDbrnYS+AAlinXN+beBP1zv8QAlnaE
INze6ZcoEQcCYDI5i+VeIspugP4eOQNl8X4vQTl77UjOOeAOV7ZWaick2jlgDqEI9baRHlLVh1H2
8/LsxuV+3AyVs6u9RGV5m6y7dXl7vzavoCr6gBBHSft+3efZjzjg0pGc0a15m0VyL5FoNzJ/j5xh
szzcS2xWsGLhzSuGB7ZzILQACcBmmDjIehzFuO2wjS7NrNgLJNkNyY+BM0RW+8mnHd2a0n/VIMAG
K4N8xoEdu3vN+DSHHXDOGUidbTo6A+YFAu0G5sfAGTBH+xmqndysg1d098hzEHwRZd+HyTOWgFJ+
IIVmCvHAveXc5DnPCrIbju2wGRgn+5nZ/DEY1Af8+4X55y6F24i+tLTlL0gbStQBzBrnIA02anT/
7A0oLxBoNyw/Bs6A+ePrXjqUE9O9ojcBKkRxKRTfTTlrdjCROJKS7fvyMSrPSbMbks2oGR4ne2q1
kiTMTFjdr8sraAo5oDBaHJnKRhFmhsvRB5Q7kglnGxQjEHgYFJ+8QKJf4PJj5Byb/XT1f9xW9Zsv
Idz96zI0Dhy+LZD2/8LhExA0TDFN6M5I7MVi7UZpNnwG1R9f9tOsZTfhqxbTmD4Ag6aV3iqRnofL
8gAUtEOk3rLUM4bm5HmBdsPzY+AMmJOLvQTmDKaluY6Hexvzz+0bCM6pomYjg3xMmjkCkIAJ4Fxu
DN8MkpeIshuTv0fOQDnbzyDgMkB/wpuT6nVrnSjcSNuxtdgm9XqGj0JhhzpQGfQG3L1micxLpdqN
0ePRM5wuT/ZSed6ZJqxe2a6RA+3ArzgCq/+QctYUVVHqoK9ja/Fm2vMiWXZD82DoDJd3+xm0na/D
7BXpMi4OGCo2XNzTZTMGQOoDm6LkhlB7p2F7VpzdsGyHzSA530+i7HxdVevroKlu6/o1g2n7ALUy
kC9qy4rRx1oDmyaJQNuNM6OWXyzPr7B5NJ05RvuhNtdPdss9bOd49Mn/tlFQI8dkQhGB5PKRRQML
TR3GUZjZqM0Moln33q/l2Q3RbPijKexHa+B5eB2E/jp7vdgMpJkDXdHIbTZLPgsBEKJBkRBVT7H1
9JrxAS+RaDcaf4+c68p+uv4/wuraZFX4uuBIprVgaKndvB7rC4gBhNUoDujdFYAXibQbnQdDZ/D8
sZ/w/B+wAkhrQAgQR++m0hRYA9Q5HX5ffp7VzF4i0W5w/h45w+bLfriZR1KjFf19nKAS8Kq96Kjs
w5GA6NwQMmQWBWhgR6a62X1PlL43qRvy+SUS7cbm75GPZolJnu1lRnMeomOwet2GNInoWVO0bG7r
Y3Nw+AHVAAct649ReZEsu2F5MHSGy/l+0jTnYVVN/8/z8H6RXoGpQaemjT6AH0Qz1OJhgAaHgzMC
Ngpo246an6KBFwn1K4geDJ6DdLWnylNVpilfEyE0yEiFPmcEyXcvqMhDhKZWaKXQ0XTP6exA6DmJ
fg3PZuQcm/1sbbq4/V6uq3j9etoz9UGjS5MptTlGQ+bY6AMQOVPTwO429ZdItBubv0fOsLnYT27g
4rZdv2YPDWoDTEiUmpHK3L1mWQ6lEoZNgBMA2zm94JEeVtiel+dXuGzmMUfly15as4vb7s3xOs2r
IHzN3jPODqQjJNX3xwdmPOfEQkOlEGlv+6NnUcGLxfoVRo9mNYfqeG+hOr0tq9vhfiP/8+CAo0yN
EifS0d2uR6G9BpEDTrBuk9UZHz3h9LxMvwbpfuwcodO9Rej8tg+vX7EDiuGkhw3/Q/nWAc00iRJ5
QJH2IGf9ycB1b56X5tfY3I+dY3O+t9h8NWX8irqDZiimbT6dfr57zZBRApU4AkL0/ojuLGybdOc5
iX6NzmbkHJuv+4mNKXFGarEuDdpwXjF4Y2AMGJoDf4QIs5KOQhMOSnCOlFvdmiP0Yrl+gdNs/Byt
xR6j9eon2hQabCWDFQM7evd6nATBP6FdfTryfu+K7jV5w+5c3K3181I9hdT96DlOy73E6X0QvqIf
QqTAcRoXJM/2lMfM2qFzXRGEe84v8HlOmt24bEbN8Hi/n/Hb+/LWN69ZSWDwPw5OcLBtp82M2KE2
QTOuQymbBQbPC/ILMLYTmMNxuZfq8eE2y6ohadev2lYINXG0xK0CU3vH9JqpiVIHDnOc6azUxsoh
a32Ylb5Uqt0IPR49w+nDf/YSp6u7A9T/B8EB1Ifg5geb7kbKmZDEcQ/cpLJBahYcvFyu3VjNx8/Q
utrP4OATtAoX+dy+YmMOojiHg2AjWx5nTsHhDiLGGY5b/4JLeJFIuzF6MHQGz6f9rDB8uu1f9RIP
ipiMORxKsrF28DSPmGtwdEiPYO22TdYza/esOL+C5W4Wc0j+3Ev79rleB/c+4J8TOhMrik4pUGvb
KumMr767F0qhwdCWM3v2nBy7odiMmiHx+dNeIvHltkxxHdTrgYFGHKKEjf/NowCcNsQpKi3B29y9
5m0Ez0uyG44fU5gh8mU/EfljDV468+tXDZuRaCImxsmPX1ydchc24zDofTluFj2/TKbd8DwcO0Po
j/9P0dmvL737cS/gcl2vD+8uFHxw793T795NH7cczoZuQ92Nmbt+2Jh4r3QnN7+/tTl/0H04fcV2
3CbTn7X8baLnH+Nu11X9+1tLygOtGMOhOFwFgb4EAmvX4STR72/RSXrf48ME7mhx4JOyiTz4/S2q
EgyXR6DSur3YqJpiTwzBpRMIMBAHUtQCNa5t+XGN4weTDMjqfqzG9t9vsib9YMKsrnCHIpQ/33xs
knJ6IlIzjdNFtgKhgUPHeP96fYmNjk/T/5fQqMxoF4tbh3p1ow/tnOdWsiB5G45fhGjyeM2tUlSr
rBiqgS9ruxdBv7CMR777Wckza2HsPlanOhBDs4y1lRXHnU6T6jwRaW4Nrol7kX8XcR31Zom1SiK2
8JXi9Fb1Zmguk6BXydpxRO5ds5QV8sKXYZEzN6VhBVF4Lsr0fUBJ3WVLPxFlnLumE2n6jqqhgMh+
mtLhzE5ZFv1lVa3BmAeQ7lgkMHOP1gg1CZtr1Pf0dIkOuhMer5GiadgEMnBuvc5kUXFcpzzhxwlv
q1Idj5Vfh91iDHPc7JMQL7S91dOPp3CTj5+Pgvt0vIXBQuPgpJ7ef4DRGDGnkkSGNxGNWRwuasME
C1ytbauIVmXf+WW9LIPa54FrcWvMsw8dZ0NlLygfZcdOaxlkVewaU7CSXuC4RoH3nhYSW/ihjAoN
zwxnCPV0ERRaOdVMxj4ILTsomXUjrbIl9tIfla+KVeLwmhE3K2spv8WCePXJ08+dYTM9l2tc+IEQ
w0ZPz/y5eTMYZSzm3PgD9px0W5In1Z8B9+zMd7sobML3mYcLVGs3CAwCEffpx4PWmE1bIeDEYX3N
wTZBhx5D44s2tEgfsBtLJapgC9ERKdZQJKs+MWOokovQooaes7gYmqu4ImQMXPiZBIvytCTw0o8l
ETb8BDiWqYEGTn4GQC1DEg1x5l17esxEeWSKPPWGQ8tLKz0cDU7ZA5WnH/nz5FHPluiBwwGRKXsl
jycfqMBLooGUN1x20PLVQOVI45Uou6bih6HjcfmtbLDqhVtJhInfDBnaUh+2oSF598xGoDNLhm5v
3JwELYGi4pg+bnl5LI2vx0jovLa+o7qsUuu4r4NJIdLeBLiltekiPvJFmFaDnbu9thmkEiEJmqs0
l9GwyCxaZlc6DdIyWxbClPZl2oZZ9f3pNZvs6QN7q+DtcRyN4NJN3GgHbZnZkqbznJIUY/+9L+sS
m4A0McFikb5jwnL7krXWVW7HxaQ0dWemH2HuN88tFuKGR2Lg1DyoIS0Jgg/cWTA1yj80KVifrGiz
Nv+mhBGRWOQ4HoQF8bxG63JBR2XBwHjDRoeThuO95m5T59Rz8Fbf1UwWq6Zjz28rPrcluI4UxXih
Ke4kmbbzbI3iPq5SLzD5t7wElsUhq2KHn9s0YMMZq5qhKFzttcn4JQ36YVBuE5RdESxgdjp56Rej
Zx2XKY/GL6XVVPLCCeXkpnrepok+ihuRmmFpKqbb2B1aJdrLvIzi8cuYyLiLXZIkk+kMdWJ5NS4J
1AF+yQZcRfvFSfu+9lwmogE/qpH4tbPMRcWqlVRNj1Fx74dwc8Xd47XjW0PnOqaP8BUGLgySh1Y2
eag6F2m87iuZFflKtyVtrzgzY/2uLGOvdJMkLe10Yfle2h/7HCb+a+ZkHv/SkpZa6aFyfHi7tsgM
HOXTO3RuSLD6Cm2r0zkJJVGLn20N5g2ZT3WefBtpWpW+29tE5ZXbmcgkJ6wpOmzXp5841wl7uizA
pvAeKCzrn55YlaQKupR1X9nYTJuxa/ikhHalYrgQ2RZCfvMiNmITdnZTV/65olJhnz4txnRb5COl
YLhe2lYwn+gxsDlitcdKMbK2KSwt0y8pz9KaubVphHVriqAYxFkQVxk9LD1lwg9t5fhj5+aBMP6h
79R2a1ycQ+2S1q1tvzhLPEde9axMnMGtOirby9qxSLgoxNibM2wiErgR4V6Yu9yTlGanJCDYh6YN
4ONOvCiusUXiFv1G75E9q3xwWVyyvj16esZ0ZsEdnFIiU/Zt311Shsj08Yxj6QVZV1Tqc9tkBKGU
KEsboVQ7TvuWw9Xz44B2PbZtH2uGH359F19ZMp+2NGuizvauvF5OW9ouwjEtj8PcZtihUTFWhK6K
pM2r8GgUQwyt87p0iuzo4KTQTkULqNEzU5q7AbRa4f4JhmPYDmf8J+PhFHZVD5U037NEWFD7CHEZ
sGoHUgNF5glEtJXf4EbXNBIZxC7ztKTi2LEiCwahCBBHTjHtEGBUFo5Je8b7ODfpM7ttvvbwBDD/
ykZLiz2dVJrOLj80wT3rslxnI/teebacFqyu8qT5UIx1mGeLrhgKCGeptMV7Zigmo+XE42BddXnu
nVS6TCJ/kY4jGc7SoMiwkpkmEiarEcRKLmWq/TFd4NanyS7ZVjRM22yEVcPOCr0OYD698vbMpziI
gBy4TfgT6A5IuNmECpalo4ky+7NTBwxWrc79CfraYs1kNO8sKHoUBuwKL+gn4wovNRnzMi8AhxVQ
hPG0F9OvTBGjtTLRkeLHYZdMO7AYOiMvvKLHp8KATZtr8FNZrWJLlWyVO2XLqsWAVcVKPTO1WZSJ
qWncyGhTGCkicJPGbGp1H1OVNGb4zPx28hF1WUCpx2QMzXVNnNjO3KE2xfhF2dm0i1LLUKhCL9PE
Hw7HVNLaX2lmNd1nRKkllqNTEQMgrB1hx7PQ0lBu3iU53qoaOKzj0M47AFcjIsEDw9oj+BdyLIql
SH2OpahrFVj1QiRNhK0aaDvCvzbrMzmhqTP1x/37HzYxysNUcWYdHSgVoitlCwdpJ/kp1KXdyOUg
C+tTmyoDu7wJb+3A6dt4gcwy8LNnVMSeBQLTIzma9myCgACHxOeJF4kMQsi8V5+qhmKH1ANOeoZH
0BCsD49ybsSh11mmr1yZsAELnrReBsWGu8EqdWWf1B+UrBwvWnk1d2CGYQrbyxK0MXxvasHk1n2G
EGELm190GZayT5wMVgr2a4LDj/sJCCsKKX7oIdLtJTGpgSQijhEVxLKe8tSnV5vrmSHD5Cf3C/OM
e6VgK+aZDcLByvJJP3wKgkEmnls3McsXXke86ELaIy+HwyIoZe642rZ1FLhlWYTFKUka1gs3h02w
zko/tfi5lwaKLYrO9P41CRNy3HkNl8tYZSa54VEylpepkSn+gsRIk+49bynpx6UTZVrkiwJWtmpW
XSec9qIsAq83rkxJSt8xUlK9zLJS00XU103puaZ3ijFyg6wteb/w+7iFMrRj2Q2J21si4tFK27Th
VzKpB+4vSE+brjnKdRdQD1bO8+uTOlCwXws1Jt04Iq3FVsxP+njwGreo8kiuWq18thSp1Y+fOmns
8EvDE99bMl7bdDEgPzWDK/260ksd2l288EXiH+NMb70sDOnGM09nhBzRjgb2yrcqJyCHeWxS/nkQ
rR9bn7Uhff+pr3tWn1tVnVmX8NWquRGllOXnUbV+ZtzcGBpUH3U/JvGRF4LdWI2GO6lxdWyYHSxU
OVaF852mkZPdBHZu2n6JrTIUt7qpu44s4qSraHRce1khnCXyAJHIIy+1YnmhqbLi+KiVuV0lwW3g
ZKzGKveUOSU/H5lpsaVHWlZ58BGH+2pJDrOM57k6abQXBsm7TPRx4R9GrV937btOeH4YrizDTSgv
RV2W5kRGPPCdFfaKZLGbtyNBQJVUTthp17e4LOpl4JVjNJx0fmUF4VEXpvDzi1h3HAa2zcNG/Gms
RorqBJujs7xFxxAw0osmR7yr3XpgTi/fJ7ZS+FFvfmmFYYL30LzB8bjRVLz4PjaFttvTSJa5bx/T
3rKUWgyRiBt11GcRTRNX8HaKSIiwQkzHZwJOZd17A841LiIRaOG/H7q8y9WHyLOiLlmpmFl2fhI3
g3ba9zJiItRuofXESaiyFkH8RfmeZ41nnCcVVsoaCpjsc1jtIhBnFvNKlbyjYRHS5EMUdZHjHXYR
DIF/aEJ0DZULmKxJpKG1EmIfEj8YwmJJ8jgqnWVWE0tkf9q+neF5aZRo/bnxnaJYlMiDsbK204Tw
IAsqg+lLID+CRbco9JRN8aDC7Bd5QDMmV1HQTSvGkjrGD1MFtXWVpWoy+bytfUctdFcbbIAxQ6R3
VOsyxefyzVSDWoxYviJSeMGXVB6elgQUSWZGwwkemvPAFn/QpJ/WOeM6ApdkNVYJKKwsdgJ+WxRI
JYtVGYaIcRedQwdVLEInEI0FBHlTNF/qKGvCDOtlBaM5CpqR0/7cidQkcgik8/FKYmfhCQxvFd89
q582mCytCXkxWPhdotNpadqW4qNwsU7RQYYWJ2Ixx+18ypKx4jsItwC/E31u5FUsuKfZgncaBJCb
q4BiLba7xxsrja9UkTVNzquHu8VosGvKxTa70GIU079YJeJzRsLSutoutbX5+P0ibz4HpsCOz5Wd
pxCAZlbQfo9DmYflUZixAZMu7BF/uMf1beaH5Aphqm+0KzZAmbGtsdUQnzalf5JRPXjCpXHQDvK9
ThuDVWrtNMFH7BwcW7kAzeG12o3JMKUbfips/DJRPim+680KmhwaBLu2mVNgh8iOF7nJZEePh8aZ
YliygXazPaQXJ1gfyUOMOBQqmSbfyyHAPvVpOT0m4IHELwdTEBV8Hq2QN/UpZsqm5d1spLEZGkiJ
SU7fQsOywjhUORh2V1UHk+ibBbXGbsQ/TMIMV4cWEVkcnYy4CavPj3wCRoscdmFjoNM68ifmo+qA
b9gqu/hOpZ9h+1QCuQImX7ZIM95X4LKnL7Tb6QdvfQc/koxM6pCOYpI/a6QfdJ+bxE/8cJX5Dr43
KBj12XFcDYrWZ2yzV8Ko0rU62i65jtoS4vQhi/El8AAGD4/yMIafb2kxSvIZkVvktMu8sOosXJDK
9/BwEQW4z31ZJzm4zQRhNSgbwBQ0J8r4kzo38K/4XTw0MnJWMYLFfjhlukp6c1xzQ9J0kWiepK3r
VT5oQ6ppg88HdVHhB4JGkVykRYP/DmkHEk2QjoIqKsDlJxdtXHugY7oywtNp4Jv2i8y8HimDN4zT
3u80THm06llhw8I4ZZA0zmGSwsWmh72Vebo6ERquqv9KZB/B3viJMXF8vKWTozoJymjVBAmYhuuB
V+hAPs6jAMtxxO50pjBOggWrvC72xi8scExXfy5YF3TyuN5Mvdd+hSVieT/GmFHsd5U4lCOhsHJ1
yaflo30+7RpkddMW3/CnThV3WAHa2NN86zC08aPEBsfnixBUqOWGyQheGX01caZdkEWDTM9ZTkt8
Qg50Yg9a0VTYVxt6a6QiKb1VkxWlZ5/4XjHiO8YN9eaBEAFrWAgegy/1aAzSIU2RtWaLOgElJM7S
WE76VPMuBAnvx04NU8mkN8DnVQMsTbQCpzAtXhOyiaSxGycGFx8lmY/h+EMzmOXXDuGZZ512XlWW
4YVm0URSmgbu7lzFHpP1R45kb/AOey+yhmAlu1wk1RKkEf68gqtAv8lv3GcUZAicoQb4o8VHzEpm
6eQ2UuFN2620S4rNt1nJqDZgollIQtaedqNIPfUxHpvOuioRTIPPGfNCy2+wt9hfVpePWIGIk2kO
Xp5ZMP5I7Cd+MAkRryKy1qnp8m9SD0FBv/M+kcmFlEU+eCtum6q2/upCGvXeITwaS4RbJeC/rYWT
UFV+Qd7exfUn4heR7y88MbCgv+wUYpviRrdhW9hfK88BKXRUxk2b6oVlj1X8ZeSNzY3bwDv0oFko
NYgplRK6oQ12eRppe9Hil5ZqXdWhMtUvtzPZYFnkEQjiBbpKh2lad+YmSdrJ/unBn6wJov9JecMq
nT6R3bH3XmRPvxOUWPjE4A/TBz0GXig9BGcy1TbCxMuhyj6iRe9irAeaH0ZQ1EkrdTq9s92yiClh
iTSOIuGtDR8+mVPLX5T9UDLlUrskzocmUH5n3I5kYM/5MHraPumKbNJy3xonIrZCnQg/OMKy+qQY
CfY3J6g/XCC7nySPQ1Qav20fJEoNl1Zgq1hXm4wtC6NRxW6U5Q3/GG8MVryheAs0EmI3WEkx0b9V
KUvOl6mfFsZzg0I21lUTihxzrjtU8drT0PanMC7gPZ6h2mQSq7lTOMvE8COuJ5pJyXN7KjMus66f
9qTyRjsOXRFUWZoeBlECbVxtFgRsyWT0YvSZ4nt5Ra3oLLBZopxnKMdZQg8WDfYBO9iGcZP0J/Il
qFFDAKtjXwXGSEitfL+HNnQGZraw+KRBSQvKK3DbsJhkfya7e8w0To/H7U64PGC6eBvPnzHcZdMb
q6sUSMKNaYzAvkMK5AHQpKcfNaP4oE0ETdJ4FshC/FdOaf2D4mHnxIXjIZS83yMk7o1ZFLnH+Xtc
2zLtbi2DCdQmjICw4SUHZFvj+LQsjykENAFh/zj4Oz6ORDkc+9x+LIvXMhvEeeRf4Q+WwYyFgk7x
eFXhFvLD0SB0fm6df34ger1AHEhH26B1p8tlHk4+DkpCk5R4l0WfwVH4MTz+iRpimLmtZj89QToR
pn+Xd6YZgjUnQlFce4crbucUcp9E3M/qBEnWxmJ0wTiVSwbJBiFWPa+cdhXl3lh+bDo2RMu0ySZ7
zkqYBqsaOfzRMxI93umQCKnUdI0bU1rggOq8LDZoYnVqYMVlslGqDnEddLxvYg92PXTaEBAEvBmg
mZrBOSC0sIJJkChnRTMu2gKZ/UqkzAji9jAtwwKmvsDHoR8evQgHZrNi0W3qWfnGzD49iTmMAA5/
2JHgNjSQ4RR/RmAGowyK2u6t9iKo4skyjXeBUF6JrPk4WE7Dcdvsy6kugdITrl7Dn2G56yOcDuQ8
fp7qEY3gVrzmYuv2ej8oIpcYWFbjlhVuUPrvnodiy3QNIhQDN4bwn8wB6zzUANowuti4JQTJExoq
TqAXWVVMDuPpB0725cE2xYZA4W86x49+FA5Gc8ZndsPYh+Uo4mOVWWUsFipNFfsmSyjMcyr486MA
HW6yl+ibRZI5N3WpZ6dD40v/eBOKtALsCPaRXaT48fSs6GMGGt+ODg2NYvx0WxH+2OS8dJWROvCi
PtfXJAJNvVUrW8ZTqFiydEonO6fN0gVJeWkrV5UJakxuglC0WtQs69XnqCMwgs/ItWkRebDg4DDv
LvMHjYmb4xwclHi8owhBpU6FQXVUjjYJqkNb9FOXRIObMBrzVzVmKLQvTOWD89Vu6o3IYt1a+DVN
zxBFoDXIX5g4ByP1zubgRMiH1BO+b44HxCzCXHh9GNN+WHg2yP6vVVGkSM/KyOZZcZgmzWjXC2KI
rNKlUwpQgO9YTw2TH/SmwhtLJEnsvZeltOjPYz9oNVp5mlaGFFxNhBaSYyRAKkyXiRXl2CLbwElZ
GBa48SbcQebgwInJO/O6SYHiu9XsgtSGS0HKOoUnXWtbCLQN/v5BcpHZDZYboZ9s1AWrkinItDYx
V47SBnAjuUPH0I2rOqWjm1WlzsKlzFUSNe49FVPAnQfuNsC6i+xQa+2wvmPhTMGFKlpWnCDniaV9
mDsGj0xjZDvtKUH9KvQXSZ/i7pAj1BmSKPnMEI5rdiGHWvP8JJLEmkiKqi3B/w6b/FB3Q8WKZRA3
KehgMEMK1Q83CmrHeAurMX5HUrfA4Qthf9CFzlV36BcwOsUnMeh2NJ9QB5lqnIhNiS0vTF2huPEp
zMGC+0vsc7Q5rIKyoDRapBTB8F8DUuLKORWy7+xvVPRD7VzwtPPyj5nWUWwfRlllEWTouHu9rxdo
MUMl7DAzA7Bddr09loNLLDAm7QIhIxXOYuCD172LdVVXo4tiUhciy9dOiUp5GJDqiJOk7r5LksZD
sPQ4EoHMTVWWln9mYISsxnU2RditjSxQzfLlOyeFP4lWWZBIu0F0fxf/gZCf4tchqydnuNkayV2U
mqkkRipZanTq5G5bEplSWFjfKIhhx7HtdrHV6k9wLsa5yjNtJas0FL5wA9/vrsQQimg5hJ13FPKW
HYeEjSdp2bfHYFjMpSqlvei1CC5UWCcEXHZbfvKwqY+5L0zlQvuC71GZJ3/6JDTLrCEkc72g5Csk
4aC67EycOTn5ZmKoY9bl8p3swnypeBAAXWKVq0j1/DAyYfN+jJKaHCJbqA+dgbAEO1am10HeXNmU
52clt/yztK3qQ1GBGkeDjH/cmkYvA905H1UeFKjK5eFNWBXeMgly3x14li2Fp4tTZ7TT1eBl6AvI
csHx1c6QLXiUqVWHrzxxkCd+L3vTHKFq6d0UOk6O4p4mozvoSKyCiJirnKNm4CagjirXYsb/3PWj
s06sTIBiaNJPnWOHh8SuySmONgShayyLveOgD1dlXeGURaS8jyA1Q/RR1UzfUJSgkGfRnF62dhSE
q3zIrENapfVl1XIQITAFy2rom1NWlUPsirRzFp7SXuD8Gba2Hk7Qk9JcVzaP6KFp8hrpV5gGg9vi
VN+tUwuVLi3PKk9TjQaVJad19LFvWYz8LTVnoqppsfCcwKxJVOXvevyplLNK0mmHemKqqvttd9oj
zD4nKm5PwMpbp2HMAnvpwPrd0K5jmTuODg2QzufW1y4vutvCsvqFHdJxXVWRsdFjkqOtcRwr7Nwg
yRMXnVxls8zHLu5PZeMXvktoHl4MVMEQI9VbtB1L2Cm6eZP89H/Z+7beuHF021+kAXWXgIMDbEl1
cbl8j912Xog4SUsiRYkiRYrUr9+rknRPMr1nBoPzch42kBfHLrsu0qf1rZuUm9U+kia6TgfhKjDQ
L+nqPxND6W0S4vSx2iwNKE/SV60TNm9SP8W7JF/GW9kl6s1LB6xIYHhodWU4XDG8zvs2lVVg4uQT
vApTFUfDeJhAYFQREcuDC0f+oDu/8JovS/s8d35+VU6KqJqdcTUNlWQVw/ODBl+AC8SJ57qtTlyx
3peR7oZ63Cz7xITcKohP4gU3KpgrKW34UELcuJKRKmqjCD0l/Zh80kXmzgw6hIUckhj8UbpU1AQz
NmXTnrMimPpqCHn5SQUAW00B3MiqlOn5Plszvsegz7K67Lf8uIRTdw+VHW6ftVPP0TTKgzUuPDBp
s08qps8r9vfnbRZbcZhl4is2i/arxxty6JbcmB3gqX9aVJnSSiUzlGTeLhXprL3KSi4PM/BxWLW5
Lp/LcSnfYyfjD0zR6d1udvtqcIA3Np+imwRWkwPBlaKZ3bw8AfcGVbqO9hwozT9uZBoP8RBSOMZA
c992niS4ljlMJML6AjxVyrMjKslpLfXIDjw16hmesxjP30ankIzxnmWxfgNfON+XY6eOoR/KJyHU
dt1qNu9cjpGL9Vz0t2NClpMyyXo/aqo+qKJIPsfcYjhEs7e3iRc4ecC13YXxYq6dyterfnXxBD6p
GA80E0mDtR3OT9Ax5dUWKHqmGG8PW1R0zwUonbd5K5YPuOC3R5xs+c0WBgscCFm/H0qanqG8h3G9
iHJois2PMY53Ne63NpjuOaSB+9ZNcq7hFSJ7tbL5TS4mabH0b9tZlYm5hs2Ag7UQ04c23kqBmS3c
Ls55cQyhRdZWbsldYdsYioEKvgQ0gjfu7NNk68vaCwcM3uQGVHtx5mls82VHUKowLNVQSnpeA9ne
g/0ZboPEjy/Doj7hMS0I6D580QIIhpmc3bqSwRaayrA/lZOMPpqAmrUeupXcwPxlnvvI2vnQRUOc
1GUX5tcJnVSxL4kYy5PoCtlAX062ykKHb4pyE3nFtqW0lYjpeDsF8CFc+2DO8V5nZF3UeS4tBKjQ
qXC9GpNZ3MUuCR7ysexlnTnVTbuulOqRtb0VO0jRvrsWPZ/6JlBjCqcmpWFwyK3W26MvRmW6wwV6
kKacHe5wyPGuTWvLTxxcgRrqMAdyqVNhqL0Bi8N0HZuw/bDm2+TriQzZGTZCGjZrCIh4vYAgWF7S
HlupwhxRckkzAKd2hNHsaJcsP6WRIyP7sMWeRrbybialOUUYduSqSKBUHObBj6rprE7NUxm0nMGT
1Q6lqlRA24HXQVK6pz6Gj6qKumR4mHwYbIc1w7Zbk3yOyHktmRvrSEFfuMkHjNMG9patmcC4nVi0
9DVuVspPS+CdZneDD7Jyi/H2j8SJBvyR4BffnoxScbcsCSuWxmcsGyIQ/3rC+VBAdq1N6COxS0Iz
dGfeQTWuxAj6ud4WN49VLDwEqdwwfhz7JJ127ZquN7wHfdsw17tj3CZh0WQF6XJQdUyFV7xVEjKp
SXNfRStU+WyJltsgLV1eC0YTXeUJj0ERgkt8CWWgvtgS0CRW0keHaaJhvGttF5moBoTrgqmGZwDm
xLXKu+zRB8mUA5iZwvdDjUm64AcmEvSod8EQmots18lBVmk7h67ccZGHebeTkZvS9CYMbGaeITIL
emRzkXxqrf24bV373HbyY1vKlFVYE8TTCs/JjhZUHQguHgRDIlOQ5fLtevDRcKvi3uxtp8paznKT
VQ6TlayESMWTGoesUSrzlSn6BPPVLuLz0tJtn08D5MXW0RsonwWpQ6fXudlwsUnuS93FTzksZarp
LTgoHA84YCo4JNcv4ST5g5xHXex0nrdnPY3Tk5n10u6May29Apvd5lUgXHklJjY30TgPez7T9Gnk
JNyVSzddc5oGNxF3yXUkIaZOrYaoXmItaqKIImttcnPYXBQNFZJRg2hIaWe9k2E23cJRui5XUq20
KvVKXD3zltVJpq2sylBQOMBgkTVXOsOL23mQ708bxX35KPT4+cCg+zUKJ+VabZ6rW1zlcfHvMz40
PQO+wFOgj7jq9HuTl1ltRtm9sL4NP4IRdHuYicrDREqxz2XO7gNGVG1F1r2SUTwPDN7AFovbPo8o
e5vWaJmqNJ6mt5hQdTJRTF1FlWNF3YO0PVEZ4UW3BMx772yNJTy+Y1hLTnYN+8+8i/OPnLbhKw/j
9WyhKDepnKerGFT2C0SBiF9mmpNVzMh8k1EaA7diOF4OwuRzwi9Luh/F5artIv0+2SLod0PWQ6AF
yT1lV2M69lOtVe8WaGDbBBIzX1lYxwPmSJUFPUtvBqmj967rFl5FA55DxYa8K2qO31uDlsMx0XmZ
XonMRHmDFd4OCliLtychp+U3ia2tq7mMY/IRF95VVWVQrPYYLDxrFsmCYz+n0fPFz7APN8tN1ftA
3qWpY+/GFhKXB2ye+8lQuLQmmsZnSIrqWnqYXSrVAtKcnTbynUeL62sN+tNWvR3c52XxOFdwUmJP
MxLs6hcLNc1WUArtbmQ2PoE8b2Hl6t0GMA8j8VdUklq6F3m3XCce+1sVAI4szUDnIN0Fs4Bjj2w2
fVn0MLzl0rqa61g3AwlmcmvWPHyC6leUcCsBw1XZsnbDYQWoOmH6jevOzV3HAOVKQE+4S4LpNu7W
MKgNvXgzvSCp3ClpkXyAUwYHUZ10omMJt/vWZpB4BK8ZB0hTu8saa2vq5z4Cpo5Hur2O2oz8LprC
VTfYKijHSCuzaZO1Ck07+ENAIjYmd5mJaVHxcO7jTwOMxMFY26BwjO4h5HFHbng3ZVNZY9t2iazM
1glt6hwX3NQ3HXS1YqgMvJiJb0brqeDXvqCgdGptXBnK+8GCtYorB5NmafbKyLl/bVueTG2z4lSB
vIOUUDyqyrp5ypZ9C6w2XpnOBOJ3PWtn010HX5YYd+kMDfCJkgia0EHCwLWMjfJJQNg9M5Ljc0gC
2LgMg7cd2oSF/R4v/6sIypzgfdRs9E0pO5e+piqNuqfvJHIgL0LIMpQXyjYKqZPXiFVeLAXwMVz0
GZyHW/6lTShx2QFO+w3n2xzqsn8zcu2CrhoLEHABNlvK1gyXCIzj5cV0IBSK8wJA6W4JK4lPatNq
M/PDBtUNnxYueWxi73FhRiuadFiMH69jg5e3Vf0E94euYcaJBX2Kl1T22S6DdbmPT8SY2U/wR/UL
MA52h3beS1kwzONgmRoOd9RNBJMZoLssMTF92QNEFcmhX3LhvQQ7bMHw9jWsXmZYk107uqQfdnKF
E6gEdzBOxXkD9Ct2NBgyCnXO0lKaKkzmMtnlfouTA/RI8SILMzwHcP0sVTQhY18lBufODi4Y8YWM
HCgL3tVO8d2U6bJrrIJ/xlVbNEMU3TLjv3lkT2Xf2nuQuPYIfro/T4TGNY8yc8NC78VOxgImMltC
oJbB8MRKt+ZXMyBcXsWj9EnlxpWPB7UQuCtdIdcRoSHLv8iNUI7RmghaZbiOmmaJN/+o+2B1AAjB
sAMCxYZImUzTg8qSRTRUFO492KjzsgrbdQ4fC97ztFlRevxZofZeVZpZrAbjFlhsI4qF3Q5wQumj
6VJuv7SBuzAuQNTRWG+8a/fIj1ka7IUJC5iGorkca0qSadolnuhjqKf8bbBDAsIyp1E71SAU+xQb
au71rSgyYpqIpGZ5hSUDdo5KSbj/anhNZguAFEbwO4Hcum2xeYsqmYHDbxyEQFetMc93Oc+GU9Dq
CeEGk8IaDc+fFLCURN7ophjTElJZsHQHuI7xweSuDaoYnr/jLIeZ1QaE2fsGIwWODVo+mIBMeJ2b
3GehdPceH3aTlLQodwyej68BTFUgD5lszwHGsP6I5XLtHnIm1AV1xVF/BILJTirJ0/4dIzL2h9gm
7HFaY3oD+2b7pVUh3vli3RxsdNSAGdm23lWyJ+tz4VJzv6qhw0tAvA6qdS4mTNNcIL7C0/IxBH2Y
NyWb1qsQpEXfrPDs/LbGCfKNKdfJcUwYg21SpU8zbaf9Eo3kNVM6rMoc/shODRsyG3rzFXJZ/hZZ
z6hvIqMtwmbDiMhE2dvSXrWZgmtOjxtsqi1dHZ5uOVwsG9iGaznmPtpDuYL+S2IEHpvWxhajN0AC
pq8WmcP2GLd6BigYvb6JjTTnNgpt0ZC0lfkeBg35YXX5Ajf0MuJVwqWQf0xUV7SVAAC/m4ML4tXo
TRgrYGrfVxmnJWwyfO67Bhd0BkcY6JL7TYABqLZMymzHLYx/TUxEv9tmh8e0KWx+sLMI2dhY/r7q
btxFVLt6XVL/lmNa2Gu3jEo2w2yLR52qxeDPpemMhaAHCySi6SYeaHRddAPPYV+iXlQqpOV1EHTR
ux96fnKB1PfwELIa3rToEzztZoT+kZe+7lPNVJ2vSe8bs3qmq0EVC92Zri8GzF8VD9csjHy6X7I1
fQloJ90tmCsegwyYhK8GKcK3voQToxIwiNxOcL6QXb6mHktBGSHnMlOSip0IWfeBp06tNa6bQHXA
500Xq7m4vG/Z3RqvoKHjaKK3xSDi1xnuj7ayZniLtZhe1TJNFWLk4B7h9ISBq7U45Af11gYraYGt
XFAHQB43ysCcr8G7fBxbE1wphpO6UT3P7xazTKclnZH+UTk/gxfIjwElxQsY4z7HYdBm7zLa4p1L
iH60ykdXHP3qUc1ssV7QGhGw9IygeHKti6OOuzFrtjIAcBJ96Q5jGtnhESnevlEgtxqFQz2p5zg1
O8CX8Hr0UwfP4hq+dtS715IuYSW1IYh0pnwnioH+DrszaZI0WZ4LwP1DmNDwfYIz/pXgIWkVOLxx
CIG8IoVV3DiYDw7SLjjrCvMJxunlXhriaVUsEwlxHmz3ZRtwIJowEQdcD9SINUPHTZHDNINHn9c5
Ur8xkB1N4bCozMg6b5XrwuklKIbkiXVxIuoErP6VlGMIiQ4OUB7Hn70B+692XIIPUu+4QHFhG2jz
yLW9YqOdhHxUiZ6S9G5h3Ywpr1GWBM+UmpHLhnnBeSZmaA0QQqe7xMPi4w9rhPRO1MQTcUt3RUwn
2HYFg7lfnmnv1vRzOiYTP7KpEEtS00SRJWgKmyarwvDicNlAa4Nvg5Vhn5EGhsBwA2wsiO9rxTNF
3JXxDixmlUUu3SfJuBYfs3FcMFRmyQc3YI6lHUkb4Dz4J5rAZ20Lo00C7xds0oDxcHt5ZLRx0sBe
n6SwqHZy+krmwOe6gdAKA+FOy9XzDkpq33K4mGRLL+Z2HIMzZJCWtRuZH2xcLFhh+thlSr1MxUot
ayAQF9j7ECLrHbtlbNJmavSKZrBwR2Rs9Pxu+GZDX+G3yN7X65QAklWb7DAZjhTxTVbWYKwvryTJ
WlIOh651Np9/M0G7RWnV04Lje/Do55m7DhaNhfmaeU2HrHakLHK7/9fy3K/qMlTDHDo9srMonoVI
B03mV22uTz1CYW2ff+GTvKTKxHfjh+DlgA88mCBL/Ruh8ldN/vIXEeOGWHnJDkPyvVQM/GxLADlX
LAR5ia/i+1+03101cToqSPM67xIDE5wlLkDko2cQBb+/5B/9CT/CHN97AD5PEsmatlv+4cv/i5t9
XzoM9P+5POrPn/pWlvD3rz5MAv/+5Y/gPjtq0tPvyz/+1C+/F3/9x7O7dCj88sVf6hz+SWHD41dt
huWffPOXNodf6ix+aXOIEDL86ej4S5/D34vOf6py+P6gH2UOZfq3GLk3TDcoFJDOL7/ve5lDAMPH
3+D9gMJW4L5tqPr8s8wBFdSEwAYB48vlVkjflGmItpc+B2Tu/nhJv3xuKKz48fXPoRzYSn6V8gmy
SQR3uY6xk6BhAk/s12NpiIGyPO3sORZbabubjSv4wJHNS2bmx7PN+8RLcdVbihyBCYq5AkJdP2AF
zq70ttCnQeCErkY8/RsVsuwuUjo7O9jpkmoZAgmjNCBUFcUq2IOhM6+JFuJWFVD5Ggg5Zl8uRX8b
uQIgPFWg3BElgMiKbAT2oTS+XWBbhvJD5j2xhQBvTMZ7xB/MYzlmEcOu3vIX5df1lASqMFjBsvGV
zCt9MaQLoFsUU4mKiEI8qmh5yZCAu9JF6A5gwNr7DIHKRzh81KNrY7qPSzz9jS5uF6zxcuKy3Gpo
I6BMs9Dtki7JddXzefgAp5P7lOdiPvZ6om2F5cLdzzPQBzI53W+z4MZDMGeyQd4r2pcdFvM8nbvH
1GVsZwl8x1VARndW7Rqd0aaAVFe/tBUCzUD8ECKjmsRy+wAAw2sSunfunNLVBdgdSWD789yPjF/E
PP0R17K1g5jo6fPAmbgFtdHtAbG3E66eYQRqJG6bwcJuzmDHLyoEHPr7qNTsGAzt3coZ2+fM8Wbr
UlZrtDMeyTqtZ9eN5oxMe3/bhSIrqkWs/skvs9lzV/J6yXh0h04AffTRPN5AhVrPiR79EaJu/Ikh
inzCFWoBPRgNrhY84LsxkuAkVBcVV0ImBlrBTPYzgirNSIfxIVhI/IRQz/KGnuLhdx9p8iGyBlo9
d+Od0GkAA2q+b1OyvOK9kr7GOl3eg+4Qr7Hq7T4sJCyCSwRL+MjBGEP83wWxcl+QONZ34SKnM1JG
ri5jWPIqhgOnBRNUlp/jmGFczioESA62eBxqN3R8l2Rj9zBqS0Ck4Kq+A9WwVYJMdl/obqvQt/fJ
Rra4Ho3tD0mcytsEUA5kHQHyijZTd7oFWRcimrezQcnOUCvQ+tHK4khsNnxlY8vuiSxHHFPtdsdT
JmXFUhp8Lqa4EBVtNdwT85oNgPx5aq7HPsvRRtN1kCLhxcaizhoWDOlrHwryGyg9dwZnSHYd8lY3
fS5TV0FesQ8K18W3ecD6XwWDdNcy7dsPZcLTu2JOKlXI9mBtPt73RC+PEUjmHdSSBVyt3bjAMTnm
VTrByQXl1qVNphdYXvQ6BmvVQwO8ihmjV1EZqqsUuBoe8RmtIQA/UAyrTFHxgjEi7/04bMcRMgBs
ryLd9YEkN8hajOvBWCnrHIbsnYLceAe7aHunuiRqsjmLPw79UPIK57b7TVNYWy8g0D9lGY9bLD9D
sNuwEh/TjIqT2YBoEJ3MVwpGaU7tHus6uWMUYdMaeRoubgNetC95iMw86OmJyjqZZ4pJ0sut2cT0
ZQjh0KtMJtxNvIG8wEeT9rxhSOm8tJBUsHmGaUnrIWgd+JCQTfXGxjnaOzdvopKFdA/RQMLflKaj
qS/koESJSQZt0d3ANFG4Hh9cK4yL9go6HNzJ7eqzot05YjR5olD6fPbc5kIuj0vcGXuc4MXpx9Mm
Ix1s9VIw4WQDQoWvT4q5tvictBwp7LrLB7Kmz8Kydc53hUwDvg+MWdgXn0sZ8gNMfkp9N579Rzjg
/+US/wty+GeA4v9DHADtAh7CPy2Bf4EBSKRM6tOXPyuLL11J3x/zAwVAZ/ob7J24rzFunofypEvf
/Z8oAHeZRO4c/jNgSmRZgCd/dDrhBi6wHAMbZPCPwJV6aSD4AQNidEShW6gEQoAFPQ9J+Z/Agm/B
/Z/8ZpdbLBWXSjGEy9EiBU/cr6iAiE4SpNuCayzJMyv3qJMqvHlVtkxGdWJE5JihvCyKjh1yjfKY
9ByXg4BLSaDpJl8wMXwi29OFruHxzRiAoIX8g+tSSxgYl0H1+mA4Wxw98KJP+/6ctqvFBN7wv9Qc
ka3A33oGS7fOW1u1BudMdw6twMINPbrIg6orgrWGeAXl6gTXXAz/QLwOvccmTi15i0Z16d/IFkho
T2gTQLPKrkjaNX8oOme68q7vl90KxokOlSjgKatTM8LWMRiF+oIq9wG9RD+nuZDf4fv/njX/Y+Xj
T0A4xl1V/9Vp8+ttbL7VoH1/yB9nTQiAjJ3zcoOIX4vQgjCCyfaP0wTnFslhEM8i9OSE+aU64Y/T
JMW3UgivwL24MfUFSP8H6Bnn3j+gZ0jJlz8TlTGqtS7dH7+eJ92C5RSsVXyTU52/+DVJr3wcBqpK
N1AcvhPz3MA0d8IJPYfVFM52R7ZW77DwDgcT6fmcUmKi17Tb+C30NNVdz/ApJXUkZ1xsjUr8CzhL
+7pwoZql9bgKQxEGirEwPlRyYUvj0M5lD2C1wkcT6+lttNTebaqkDnvyuBqQmirfcFaodd+LBKZd
xQRcONyaKpd+OWQlniLaSAADa0iPCQMpELt7MBZ5tu/AMbXHMgk301zogXdmBg0+zHP+Zc6D+Q4O
GiuqdRXujlJYUCHnUrx2Ad4XIh9cA/nV5FWyIW9sENvDFQ7fjXUqo5MpWn+PvOzsr1o4yWBnF94F
pwJPcIKPYgsEihyEiB+iQk4PZcLax41xezcPKE9h+YB4WicKhID0ZA9sRZsarCbjXLNkgqIGSdHd
YyfgY4NEhlskWrSi50XKJd9ks1IyLfORhmlvDnAZt3F+KAASWuR7e7KRxoFHHqGNjoW7jfNNjGG9
AAdcIVUyGUj57dxlNQMvMI4cZVXoxQBEkUOi40fLRyBdDH5MurSn1t3y2WIUwkvbK4Rrp1aJPcAC
OFbIKXHW1mnQMXpHQx/sLZ1CvdbwqMUR3kwD1eCsgfq7Bugpg1WM6DWk1xGieLSZE20vB06+HTfH
4LYLvnUFcZGhTOa0LMZIcht6wZYYDgut7QqYwtdo1eFrS7so2t4ASeDI+LKs8yJElYIBH+jDt7P4
fwfevxl4QIsYGP8cJvzX8On9099vK3oZeN8f8mPeFbj5MQI4IZpy4PAHtYbx8gMlFAXuo4d5BOt/
hCEE+/+f4w8d0xh/aY67uCGxk4Ew+Pv4I3+L0AMI1IFUAu5xXYb/yfj7R2s+fsslroLRG12M6f9I
fLFQRjjak+BYBkGCVZz57WjKRH/46T35HziKX/m1bzwJsEgMsRhcV4Gp/euM3UKtPDx2wRH5lvAD
ihagLBhS3IkV1Tb/hlm7zOufcM+Fk0FtWIyuFhAi8FNf5v1PaSd8Fgj12pgefTiVdyRT9gY4DZ7M
jbh7mYn+3yUp4vCvLy+/1DKmBHAP90a63Nrt5z/puE6xBSt67L0Cl0DnaTnDJ9rChQfnWwoNYC1f
cD2Moz0xUHeg3KI175DB2jEe5rQ1dWptslbGjeDJWa+O5eSCHt5dRd5H5DTgKNPlARJUeVg31R9E
5qMaId/xBO1BPAwcrWZDoJbncMnGE7rE5B6tf/0t9Ut/m7RoOQKNMXYHP0MZ6FuN3pBFi4cIsdGv
8F1vLx1P1Esu2xtifL9b82GsDTx9xy2K+Q3uPpwVdcdi8xBpI37f4m262+KVPUekZ+CN6LAHNTJC
sxG2NtO4HslEUYG2zdGhsASBGTT37MIOJpNhifV1Hi7TLZRFJGnB0n8iQxsch+ziGlLBepw96Okq
cSXNcPWLps/gB8Q524SDA3XrTAVuCGNXFcme6Ei99TwoV964TuUa2qRfES5+K9Mo9frcjRLkyJhD
Ql0pjvOadCgehM4mxnejcvnGUMrwGyt59FiCiO7qlejyCyvQMlIhjZxjGY38xBFI6B3WvQICDvJf
3TvvhiKtYYAd7giYGdj6QL6fczSZXHsYCV4Kv6FjifYKPqSLH5gBMVQJnDB3yAU/dq4nNXXMP3YI
3e50SNQbGnXsfnJk2Rc2C9LKoY7lixKiO3Rj99krMFEtEo3XbVnAJh9uaSd2Gm9OB+rlZh7E9hua
EYOHGH1VZ7IhPVtpF3KYqCwJGt4zSqpgQkwUOP+KomcHOZhR72Lf8zNhrfnS6mx556Fnw25rt2zc
BUtfnvAWaJSAZJ/nZahXOG9ux4HAJZEPX0jsVghiyTUNFldx3j6XGjLPTOVwCGSBNQDWLehb64is
fkJqtJJkACvLNQtUAnMHkFCdkYJ9QmCN4ofzjzE1cQPniIcBNpsf6TpE56zT96lb17DCtpPg0MbZ
4yBfAQgkSDyE9qsTebBPVbDcoINpe1/QKFvjk03fJezSd9D7kFLbluVxTpegRvzgEYnkfmfS7TUw
Kr6NNrAlkd/0bZBv224ts/VpHEts/mFp914kD+MqfstjOkXHHpYxC04UNj7/ecx6ZBOoNVA/MoMs
yVD5QoLP3KD3N7wVHAn3yHhe+2HOtnOxDt5dDSVBTWndAQiQigbgdV64Xi9sooNuvLZ4I6a5Md5q
9iFB10C7DBVy1IVdP+R+6XZlqPMWPnFYJGpsN31apYAUFRjYcTysFhGdVxckaHVBxDGCoapYNWn6
IfDFXjPdgy1qxYKIP1+3FiAnvfS/yN62t9kMn2k1ATCt9y0MWUVcyWzW3XVJAwsPN9L96VskYdNF
DG6kQbdblSujF4YMebqHISnNv+QOXiRwTCgoOXGPzkr1xAUiRdAHS83fglTyp9KK/qDIiDE8iTw9
WrIMLzn1wSVUHVFfrSaLT8hGTaRaNwvsC2BVHtIlhtkqovM5dC49RiIgOTR8DzEYpHf4IeqmllV6
vvx3TjP65L1ZP2fRCKPSGI5yD2tmfDUNCLZUJoGrh5shuZKajCdoduVuEWYba4G9Eyd7sU7Xc5LA
RJrbPNyHmZ4arLuwE8lyqUdNClchcAGSkNLyIwy9op6XYHzaNJqZqnQMDDRyu4oHFyfyawKAecYT
6ds9R34dtrNSbA0qKoZuB9p7uoIZv7wb0j77NIAo6lD0YtGPpnPxEKw8h5Ef9RdjjcI9fC8NFvE7
TNLDS0yAjcEXZ+hpAvH11IoOsYfLzYJDDA+eGZy3Q/O/KPBbk/i/Q4EIBvyEeP5CFv0XqsdG/Un/
LDSF3x7zBwzEXa3RRIjyCpRtRMhe/h0GlrinZYgeVmy64H1wW2xgtB9bMBihFA9BOWYJfJZ8k5P+
2IIhJwFRpiUKYAATL63d/8EWjKLiX1ETuvrwD/naPMRdtf7amYjasCiRkUmu0qFAviNF0laNiz1s
6Ok7De2cHjGY0JE7rav/guBUfk55Ag9iEYbr4zQZZMe1DD4NoDBv0MdT3m7oK/iQMXheq0xmqO3W
SX7bDVY/emb7D1ADkFAC734l2iz8OEmKThKWsxOw8g7tjfM7JiA7uqBQPWDp6mCjMnL7jHqloO5p
i1QXdTx6QhSXn2B1GK9pHmMfj6GxwIVyM6VRX5cD/W/2zmQ5bmTLtl+ENDh6nwKIlmSwESmSmsBI
SkLfA47m62uBqizL1KvK++78TmQmk4KMCADufs7Ze22m41mZnIXqkeKnJaSVUnPM0NBi9wxSBUtP
VMy3dUMt3xSevF76WGV0lmfjftZGiWss12/EkmIVgBqhfFWb7d5wRXEQtRG/CJnKi9DyOzGjPosM
8Ygsqg6Fg2analGdclhpzJ/msiD3KRcONEJVRtCV3YDzUlis7Rh8gViiDOoKyli70JvveJPavdkB
5WrTrjhUY50/tVbmwOAsrOzQlHN2xLRH7WxNaJrdhbpWGONz7aUR4pFkuh/qdP2Qy7S8INgz72Ps
Ykfk993FMbP53nb4csB4pHvU1OMVIsX2vTTHOUQ36u4bVSiGazkfI55n38qr4qiqiUFcbo3fNWn6
aWcvgSmbKwjbJwuS026EKQekqK7C3o5uypxxo+ZpJ3Q+OTVvzeFEde2hbZX9M0ZuhSRuSLEiWNMB
EhOzB5jLdyCHVyZtWpafE2b92s5cs/GqsZbsa7yk8tVtHRCZoJZQPLNJN7QVH2VkpTer7ug37HPI
N9nR02dAf/11NurFF6u2mgMKFEP6E+C3oz0XbubnhWner4ub3sQxTY3FdVGwc2RxH5giCERyQ+uF
aW+qzeun38mOe6WOBycKstUqPka84ZcIiv0Rc5t55QwceMrGQdvpuelLC7TrUsWNfY9OZj3OyYKW
U1PmlTHZGwikjm9B/vSP2WrKAM9pcSq18dRU0aZDr2zvYrSN8VpJ4dy0sZWfoI81xywr0OqV6LL3
k5XYt0UzXRnJZHE7tt1R0wdUUDHBLiMiEhwbudgZTeS+teb0w27n8hQvDW6VpbRPdRtZe5e+Rbi4
lfHVtPKPZTKbONBiy3h1veqxVub6te+bBYVfpd/XieNUSG0A1oAjRJkuUapcEiVsEUxwYd6wJWV3
bsxQ1bdosX0g3kgOleJF8ZoWT17KME2ZWrfTVV5eZTEXcTLN9OSMOAo8qEdfXLMf0LRStvhDLh6J
3zjFxuSca4RFFXCEgFNNyYytyPJ7BkHFgx0VR2eZhrMTrdUJTQ/6k4aGzshi+TrUMj25AG72KJzb
kNY2avlqzh7Y7K0fK4rhwMyzJFiTrbnV2PkLruD5ya0a7b4xyjrggrrQc5Ic+xf9nzsGV/upcNqr
lgIgC6Tc20NWHqIe/xBqoQI/zL2iX/2iEQ4A388U95kOaqqCJNoHxaSrS6Wr7oOBHO/E0kPMBu4B
kTVDxUKM2g40o/cykGTQ4N1dixR5z1JDn1ni27Wv84M2D9ifl8V2g07NzqadAQ8Tg3Yfq7VHsFeP
oxdKqZ7idaGKL3KJCK+LsUxoPdOqYizXqxoR4M1SRcC6hPaSGXnn+XGMhozpHCcpp+WE3lUOc7H0
mWOufip01HG1nrW+keX1ewH56CqqE3lvozE99b09lz4+sOE+HbQcw3IV2Cge3xz8sIdMt707vXfK
IWjwD1yUV+uBx/S18EFWOTscdfKrZNe4rBhpnynl0utyVd8kXM8jO+IaMIdUlz62Um6lKbvuMwcI
06LJ63K0urshi9qbTJ9aZH5pgZWjbHa03GKGHGjEVyNpdnbfms/5VBpHZ+BTdpFX0wjNjB+rG483
E5z4N8tst80FD99LQlvvCXakKnyO9XJvZjI+oFtHh7zEjChElNwJwfkL+b/tq7idvzDt6/0qsddw
WYZm18+Gd+Vt2qZwLurk1nSziRtNTJjeLRsHpT6uhyU2x0NFV/OUy7V5KkZMy6LJdqAt17ucpvGu
UcQXQJLVV7S0WmVh+Jn3Tluri1CxcZYizr8hhsvDiZrcV4LtNuURv4Ig3BzpMYHmzNtOvuaOk4Zl
NekvRURjgpUpOUWDES6GY9+tY6Z9NMAvzg1U6j02G6braVWcbEuDIgVW6L5YJu8pnrxoL/RW/5Ko
lKmqcnHFLNix9mbidpduad8rxK8f+jqy/I/dsCLKnK34ANlYhCusC5+R55Vd6QbS5wqHCHCgeoLb
6Quc1ikrWqrf0zLq2PuzLH4cbQ4ifjbiMAsqUw73bdwWxzrhkfbnxs1ziqsOtbYbee1PmIL5SRWJ
Qa9g0q5T3F645co7par8ONjjK5J9+gj1ppz1qMzf88F5xfj2pkfjT7dYX6GyP1QCESaMuobf15an
DjHuDojqo9HGzblJXPdRNbnxNc+m6oMe0PzcRbxQVY7GrZ4uQ5efm5hPMZ6btm/VcCgc5sjODUct
VJoI12F67lKjHiy0+GlyPTMtRL46j95dO7SL89I70c8RgIoHuXbiwlFXGHRv6JYFUa0fwOw164FZ
Xn2TNq1WvzYsoJy9pAKYFuX7NoeAfPa0vEOClxm448z8SsRLdR671H1Ff9N+090InUI0J8WVm9ii
e0SQnUSHYs0L6grsWsjxwXrb2XfGar32ZLfRbNOugaRLAwtj4ql1UzOsUBkdOllXe+X0z5Shk9/N
cRGCc0amHFvPaNWmo5M2oDvLYbzwP+e9BNwUYME7p511PUqDxo2u1bafYwf9iilDO3IWearWpNgl
TGfO7CCw+rQ0xtFdiCCuxHJRVMuXjqt5XgdaRkk6vW2EtnMnHc3vLW08iGpe0LZvxy0Y8SM0TbO7
StNTHu0B/YAqraPh6G3+zrz10kNPYzVYIuu+XJM+zFotPq0W3FmM2RGaGyM9DzreZVGQgoPB/ZoG
CBZDQEXfRtMpAmTlyyFtVYr0Gj0BLulo16VFvZsiq0GxkeRsZFGD+onLfBz1xqDPZZQHsk/0n9aI
UjRo8gZnn48SVXxn+ul4z70+Vm7/MVpum9tPUYvZZQjStkhhLv6niPv/KeJsW/6j8C94I54Hg1L6
9tcy7ter/jK9FOamt9sCVrZi7X+6+cKw/rB0YEv0+D8nmxSMfxlmCugtW4QXiTyfjf4/yzjCn0x+
oOvpHnwmBBz/Thn3G/3G3qhFwgB/B1yLwQGj0783otnokAuN43ypJpOQlQkNvF+bQFiD3J3UPX3F
5ZzNrI87Xc8HjkqWesqtnmW5l1X7/JcS+H9p+ou/a1w/341FVBHjVfqJ24zj7++GLkuTSwQwHGkr
cYlzSkJ/dGusfLPilOaryRpfXdXQ6e5Kb2gDMGuIwEG2uhY9c7f6LodBv+VnJFhaikI8rbbmicPi
2NEP5mxi3v/zOzZ+G4d8Up/Q96HZoF3FoOI36pOVYkoEaThczBm2TuhAdn5i6ueZe45nrFpqmUUW
pmw/OF8cTBFLrpuHEgW+wAxaD99ZP3sRII2yQ0zoNT6oMqFf6nZ2Diy1zpK7fMRTjrWpD1GRyq99
0l5BgbbnXdprzk3aJao8/POn+n8vA8oJ3eVCONwbANz/fhlQQWBdaor+QkCA/FrHHpJCK+eM5DfV
ON9RWssvTSSKl3/+tb8NRVgYXc4bDEYM7kX+2N7WX+YwyKViq+nj6lJ5q7jAuB0voHugBkfJ13/+
Tdv06C8Tn8/fRIMEOTUSc/Quv91nTQUjscVVfwHUYr0BOadmjgZvMfy8SXZ6C341MPXFqwMQHFP5
r26a34FvfErGZzZDOUZ1rA6//XoQWylCbqYt28pNpMRov+Voi4oD4OV+h/Wn9heUpMlhKtrPKrp2
f+AdhJktF+t6dnD/BQxT8PVnsHWezK4xaIN7y/Kj0VQT6hrAgcAGvtEdUSKt47+Yl/0+veLrA6fG
sgEIjBYUvaa/XyjdGe3KRrR4I8aofEuxzCBj1fKBwyd9iyo+T0mav4PZhbKytuBIkfOnAWdl9ydj
+LUOliR2MV9k6kfame53ZXNuOv/zJYZS9/tFpv/FTbRli4Nvt93fxnpORyHZAZ65ySzIhdILB5ms
h43QLvcDTXgQmq1+r8rFHsn5SiiVRHVgPNQcChpbkNbb8qEhj2723WKKn6esrE8LPRS/sdvmCUKG
F0YwNhlf0bMibMHEFBVlfXWZGq3HQkUNETMSyNCX0tEOEFmWaBaH4sHI4jvOW+ZMneW2F8RWjwPt
aTN0FMN/kS4Ga4M1rquvT152XSS294pgxDonjieuV4wPkqlTgn+Fez6lbdJhi5oWbw3FZGvhms0f
Td8OX0YAn1sTaXDpDbcjfRfDeGwTkvsOkYvK16daid4lh2nMy1WrfRtLCDpN02MOAqVyEq0svqeq
cXjuzTL/kqIucX2Fa+TcRd0YcFJs8PEY8rZFCLLDrdLuhZiF2hV0DUF1TODLA2UkaCB6s8MPLW/p
CsR6CIh1OLLVGFMAhtnB1eMWL3OpJygcZPMFJap9GGWmGSA+y/XNc+puR7cmW/cKMSd6h1l/Q2I+
/QR+1tgBqDKd7llsqHg/D+gzzWmadkusRm/f1VESMkMsjxX/FWyl1TF9UbBz/Ix+oYYjcmIAUNvz
6ltDEQUmffkSq2a+iy0Ah/cTyn56Ox2crIw7adibwyR7ChYX6e0v4cT4S0YBh2ETVSS/JBb9pM0u
tkHZsZTXH8Z/6zHGX/KMIR+giWFLbdcD4LQhgkCV0o3PjKL+oruaecoWE3XbyDWIQDHocuZyQTVB
OB2xHzIGndod2VOxHnTFIKLb5JdQJF/cKQmXuZDDNbLdTU4y/RKXjOyFe+dTc0LduAlQULlxuhYm
0Vn76lOlgt1mk6zMcAkYVUg61v4SQZUFMxfRCU0kWWS0NtyCUWLEqWBPzVKugbfarJiVQbsvKJNO
KwAVLXF/hw8WWmsdp95PDU1Lqod6bQxgt7zRu9iwP6JzZbqDiwq9mvt2XY69zuoGpiJOXIC7vVrb
vez6Kt0vhVMuyGD6sglsA+tf4HKoLg4duH0t4LIaz1pTriLECJ6XCMhLXbsFjKDBQRqq6jkrS1me
zE4OxS4H5fqwjgyI9hkmWnGVTEnP5NZNjGQ4RIh0qy9sxuYZT5OR78eGd7CrhyJed9gIVtop2dJM
N6UHOWun8ah0MNnEeO7I6yzCODLjMXRhMzZ+6vacTyrSGNcfDK4l/SveQBmaC1EbJ6Gn1hETUe4E
YMtaM0zrNArXMcpRbU9dI0kmmDIrMMHJIkOHkqldMTqHNNZEsIPcRLrNThA6VJ+SVEzxLpdWsqmk
MIpvfWZG8m0MZnOeUuzekAq0bx1OvQUGNs+RcRErs9/U95SlmY9LMRnjxWkk3egK7fsNyki2pBjY
IS+Q2OfNPTERonqFgVAl5xZ0/rzvJ3tNr0iqGR6tzLDf7DnCCu0Jbl6Q2RDudr2zprx5mG6QAE0i
egJMYbuUmITXYpo4WWRxpr5g2Jremy4xYSJMcbTzyH2EzuJF/By7qAnKqDolLlAnTOu+H2zxKAbY
Av5EWe3Ry15cemNGmaXHDngHnXsXt/Jtqrnya6W3282ZZW1/cIue8fCM48ALEAVwbZKp4o3VKNTE
FTuY/Eqzkru7ZJXsQk/IuT5RskXGXdbB03owvEpap9nKpvFmmIft8Em/9s7ONWfe1TSPplNdrysD
b6McVpBQ7vbht7c+sT7xvrCUXiy74lOMLS1HP8nrfA1krnh0moLGwH1FigS4lJFTQcy/saYaQ5Xc
orBfcDmaTaJzuRmljjelluAYppXQ4jnQ8frsFtVC0OPvTCL5RCwg4BG2c/JQlV8BJsgz7NbU8wli
yLkvlth5mypMBVho0BaYw6z3VzHH3OyqbiCKfvHYLQ59pYtLK+P21YI72G6w/9Q4114sxysi93Cr
Lp3bgjUBGXtoDL7WDdqzfORFbt/NY4+huyXEMX+enDLuj4BSyp+A5rc1hHI1CakDPLqKxpL0e+Q2
8lnTo3JfTqjtAOSwzC3dlDyk8A6voFFkdmgbnQEBu7AttqPEkF+7TFPxrjAqHpNVi0x5sip0lz9K
FuTl7AluqR2MK+6RzAatsAe2oHZsMlN7JbrRcIJIFoNipzWVztG7zb51EoCgtnBMP69y6MR3gHZL
T7yscBW8LIMfNZdiw6BNcEpPDZeFph9WTQJdlBpu5sUFI6CQl3huf7RK7IzHddrwhpBo+pXRUV7X
N5UzW9eYYCz4Tm1VqquYRJIk8Oy+TB45ifTf9c2nQBst7ZWfJ/2EQXxSXssusLRfmLKJ9EXU9M2U
D4YrX56aAYoSP4weO11iHLJnLWqmdxTYmiIFoneYD8B5vadrE62HDnpOukvXkZs0NYbMvJvp8NiX
0mk2RE+jdOfGEgnswYXTDQpWiEI0472KGR0W45K1o++LnZjNuQtVwZT5sHqIuP3cmmM3XCLwAwF9
Dad9xjQtHrOk415jp5NfudfL/q6SFeGfo9FIOPhlAtpoHl/jpbNxcTnF1riH4TOFE1RTC8haQRxT
G/USFknMHb1rUpOrSeGwzNepOeQIaromMe/gURXOidQhyeeaZy2+yTutmcKyB+xBb78ch5uCUR9l
JMkC+z7x8gTgpa6fltbiuV9Q2KXE7CXuzeep9D+iyH85Dt86C/8giiQJs67e/tpGEfTF+fvbZxo2
1gasE7pNwo/LeetTo/endQJ9OGm62Co3gDZzcgbVf07DXUSRvOpXo+Tv1gmSsoHFQtOg/CKo7d8a
hiP9/q3WkB71hdim6kzF0aozrP9r6Vq2bt/PuTORZtMAhOVEOw1lUaEEdmqdtVR5BHNmrTus4yEn
rqXUn8GaYn/O2RD6R6O0hrXzN9+vsSu6rGumDCUJliXvS+owJHFI6MuqVLBHTDOcJ4sgwBK2ilyO
mTZNGrQOYPClOgFbKXvFhAcMAuLnqliyCmVJirpL4pVDeZ7N51orlX5iMLrcLFYUPWZm28BxdV60
TVM91crdUrZIwsKedp2VuLvLbEYkYtu58Zg4KT3gNEHFw6lg20IJ0ZNM6Foe1KJb0TA6tLQfVlg5
b3QykceQMq5uiM1lTeKAhUCnw+O3MheMdWbVsyoOsyL3MqRkZcpXxq17kXJQWBNpFB9AbFIQO5to
neY5+nVtiyNMNlF7EyFvzz6V7iCF+MHQN1DAl5sY3rCj6nXYBPLTp1a+3mTzCWpojCWfavp+E9Yz
COrCzG4R22+y+2itXSdgENbMp7mG9g/bxeaDwuVBsE9ycUsuFqP83nA6SHG52jlxg8i/F931RLjX
xnkF28shlmYJlln75ES9+1VmLFDGZ92QftYQyWc9obbSQjO3KqOl3jA+Kw9zK0Iwj1GPqGxwiZbY
qhT7s2IhWJnqhVKQrDZqmCMZC0kI+ow6x9hKnmkrfkBWUwctnzURqCrqI7GVSm6U6m8r9Pw9ltt0
3W9awx1H++Wt3HqQHLNLiq56br6ICkcCqWPFC8M8x490xUyq0eKBgQMbSWh07i2ifQq6rbSjjUK0
E059Kj5sq1R/cVy0+0XFMztQJ2/nrUzEiLCdSygdk88qst4KSgL4bAB1yYg2kIP4Ccy/cRq2ItSx
3ejbNuZhtp4J+R6VinqV6lvlh3hojccI6cNp6kp3Dx2MKldWUf8FoMgHfjgtVFsxTGgydTFPQHqq
XQrYYPmsnOOtiC6dwjrnW2G9aWwPqk+cyLd7/EKhvRXh/Wc93lOZg87tLq2nr+/FUEYhB+rl65g2
5TH6rOo1TafCb7ZiX21l/1LP1aW1Sf/yh8++gKHSCF0/zQKRRPWTE7eDP2myOsF2jJ8HdJg4PYeo
eMi3pkO/Qh0FlHcYaqbYnRtZqNmsXL+3k5aC+7N3UVeWQUCwHWEI+EQyjfbQ3LKxSqplvfjBjrqc
kP/WwbwR6NW8SL+Kho+MaoPCY8JmAJDvuAWMQWwz3uZpeSbixg7wQcg5lMpwuzxsTfqZm+WiTZrR
uZs4L3B+9Um4GZfuP/OFXwaof7UrouOjN/h/b4tX/JjxI1/+ti/+etGfMjHxh3TxAG6RJIhw2DH/
9ArIP9gQLYsm7ic8wGZL+nNblH9sXRlcB7j/6fBiG/wfq5TzB81paaJEI1JAF7zq3xCJid+647Tw
dYF4Da4Bpa0wfu+Og2RLOm+N4rMS0ZAEpinc+0nE657tizYAeN2zwlwELOvUIJ+cfBAo8kHVajh2
bqkOZivagz6kuh785Wv8XyYN9u87Nm+ND2frHhWLYeHM/M1gMPcMOnMgDieX7mN9K2Wu33rwwngP
WmTnvhjrL6mwNDLpyagcYlMi+FF9AFxyjL6jnRX3PebeFmzV4pbu88oCeSHaaBoA6PXitQRdyB5R
wKvdr+izvbCwM0PfTO1er4WWM2jecYu/Ci09r4YkJEXTyueQzLO8e0pYPo8o+kHqBNIu2gcv6osl
BEZglr5GcNXZ60a4pcaS7ejGP7YeeebjDiy4ebcKZ3wCWwv0pWtJCJOFUeA5grX7jqBHfwCrXrMs
WGCd2cZr9D8U27PAg2QkxXkw6yLfp2qhAMhGytSq7UPaTBMFePR1jmKNlsvands4E4cR9dwHG3tH
FJ09h07WM0muz0Ts9Y8uqoU76ucFr+g4XMEQVsCalMYwhN47ON7MubSWuVxXMeyCNMsbPxlF/QB5
8VU3M2hWcBbqkJFz8mJEUQPrarSnGy2utXv8onIGD7hQkqRqvo7dFXVFXNx28MJ8OjTY1+HLsNd5
uWa9d32Z+UD5en9GyriCs9NT54EI3uZBEcEXlBGQCRsAX6ICsxNk+lVFbz5lcQd/SGjp7bq2oNQi
Y083bnpcdH1Gx2FWp9lp7AOx69W+cYckD0TnjEFv6g7Biq44zmbU7FwwSiQY6kCa9aY+WUykA9HG
zj3fenvlOfkGhC/0c0xCJGoNxzuTQ1DEYVTpxUsziP6xduvsZzsJ1w7yUWu+ULOtF7My5mvKVaCB
0Kb2VjSQ2gDazu9QTgTFAk/NoGRm+06UtV9bArl9ZsjJW85tD4uqmwM8/R3yiHh60F01Xej1qyt7
6sddYaXyYLVM2AdtrXxjSonaIbfqIRnKbj/qq0G0HnGKHPdKl34giIolWFvLebH5IYE2F5oPsW3c
2XISb0aMdqrMmE4gkYhu2jKxYDLN3dFqLDUFQ5Y5rz16euTcwAFOpPRlXQiubUFxNbjVclC1gUje
tfve8422dMHhyraomdzLJdwS+1bfQf33iCQSLbelFcNJzp24ko1N2O/M93hS7gpLoxSQfWPIj1fI
zvn2mKxTwKtsh3Qo2QO0hXpLy8n6KJFJOsjHpu4RoUd1Ldkr+frWNr+xbaCViJGiwPAwr/gy2YAK
cWFF6gDhwSxCY5DTvVvpqX1wc2in+dA9yWRa3121zmQP99ZJOigaOX5L2u0CIicr4fSKRcDr/MZz
Ft0v47USmDC6fIMFVNPi133nfqug4Y+h3cJ9wFcqPHUxy4Z2lFiRd5VgjvCgAM0qr5faHYDRL4DM
65jDJCJLxhlBFnnFrU16FSDMNDZu+8Ka7h26UxQMVaJmQGB9cWvxYMCswubtUwvU2h58XUOEYbc6
F4flgOhwieZsjAp6SkPVPqSjOdS7uTDMm4hskWutHWqmlWar36ZeVj9CSNeKUIycP3QketcO96jc
geFLzmq1u5sJkuTdlrr7RHesevTsAR3HMpb4SaccCX3N4ssRKv/IYo7IhIOmWC3BfDg0mJdCe2lM
MhwDmMfywTAnL925OlEDHPM7p9tbeil/dKvZnoGBTa8xLLlALUI9iEG1R2Dk4ao5mHfjsU6O0Erp
AA1tYl0lUmEEmlTHOKImnziCOHkvqLKeawwJDy7ALXHsiZ24g68DxUNBXyXP3k36b/UClde3MBHA
fNz8MRF2jzecO1QKtpjVzeCVCj0e4xogjKaXwyDEqnGLbA9hnK16fl0RD+on67t8kFoy7VvX6b85
GikNQSz19dpibd4zIshOHdmQu3ay2x1rw3xidB+9qFwJ/uCmY53nIcfJAP4asS0U1TWhXa6XoCMp
e9xrEdsyxgNlJLmv96I9S7rF0QnG2Hg1eI7zedmOmgdwXO/gkI4mH1IJd8eR+SMzdZozntWgkpnN
rynAlVPWuO4dIWiC31p+EEAiuRHt3LyF1HeNCo8lxy6uY/itH3Nfn6Q7lr5jw8iMRQn1TK+aXdNY
2WWxa/dg1VrDCwAy31Y86BbcXG+62CP8YsMYjZD0BwMZGX+knq59y6a8ve8Mc75CQGcVQd8k1atl
S/WhzKK/yokbDbuyng/bueS90JjLcJfaJMGi7WXpyFzl7WjqJ7CllWJ25qEKMj3aqb6NgM2kklpd
azcu2mKFU9lJc790Gikg8zrqX51sGKpd67T5uzWgb90tchvyxVZsRGHWg/BD1TNs5/3EnXAHoPY9
NHmqYPEq/FxpT8AwRzguV/KGt1LdarqVPyw6ebVzZB+yDEzKzrTwdeMoScybPp2cwRccvG6jvLJQ
6yX1N6Ctw36AaxvWg871ivRsqXlYsuqbCR+Qn5mq7waZDxSpEY09l5bcjdf24rpnOeMp6oEbxiuU
G9IzdQP/HdUJN4hr5G+M0l97IiVxEwmUUVMmmzM8Tg1I6uRp2/B3jhK0W9GEGQwT98OU6MOFMmi5
x+2afpkLpTPl7IVJ+7AwtD2CyIdYMn/jUGTfJHZNNYsO30Cah3kylGgj+gB+I4QGu7TiHQxMFaKG
cj+mbG7fAe+hUu5WTZ5dq5+2Ayat4V2Z1XK3iHUAdAMp8ORlOKh9xKPO9VDqqwXqsxgNssVXlwZz
lqlreHoUohPrSBZ0ZCjapKtm3bORIYUAaWeV1mFk07/nqV0nX+ceiHayLpyzyrDcB1bK+PQIaJz8
yBkJTcTWanH+IsLW+zLPFPl16zKIsrLFufLoYcx+Is3m4NVOkd1AwMlnvJluecnwnX/tDNk+CHNy
v7WRlx1qJ+6Gjb+lfVgCTbVHuY0HtO9mZIhxqZt+Ila2jNZNxkMKp/LOgOyGwq9J5W08us1PWelW
GhR6rJ8g+BJpU9UKGZxJDm84j21iDlcO2ofa+XXI/k+z81+UdeDaqCb+76ouqKvqx8eQfozDXwu7
Xy/777rOFX+g7aJ6cg2qJFAxdDX/u7JzzT9cNJ8Uby7WZBzSlG9/0Y3ZlDb0gf70+PxZ2Vn6HxR2
jg1l7lej9N/SjbGF/b3jaaHTQaOjGxbTE1tHS/P3jicjWBxKdQqrqIpFaCSwnZO1koE9DC+Lk797
Oq6Ypl6HHZIhGeA64/Q9LznTmLwJ9MF79JSXnzms5TfzWFwrb4tD0BykX53pAzdnHJshdFhGiwUT
2To9z1IPEdlyw3ut3DdSw6/jjDJAyHTfQH8J6TDCief4shMtDOhY8DuRG6ggYysOdGTJYZb3L6qQ
6IbTmgFHbQSOnb07kKnCouS/5wIZLQ3Q7tSo7kV4SROstjKJ74AsRgTuV5CsD5kp3hXrPq9tXooa
jWA84E8lrC1AUXUvErqtRsXncZqZ/JGufXFERrj95g6eND5exXASK0cFy1NzT13nnQiAHJh389Uo
5u/xUJo+1IufRq7NvuPwVdZe14d6yw+lpDSRY8VPfAS+Bh20Wtr3IWNrqjqd96AaC4sAqQP+mBj1
MaPS29eckze4Fv+aW/eTNw677ZWZFXl+KqGZr8bmv1j4CpqCOCqOYOt9XBf3cinQc/T8Ss7Z9pVt
tbz9yTR2Y8sbMhsnD4GbPBGSiVXB3VwFdfVzqVpmfmbHST1aUJ7nCz01WcQfUaEJvgf5KHUsKJRZ
TdDrAJM3IuqeoaxHiLbC7ZTJ/pHUiRwbOyYakNzrvln19Th5fHsmUyxGQu7JE9rj502Stgv2FItK
tXG5D5g+s1R7wFF1SUiVUIzX+QPU/b1KeVNxllsnDCYgjjIQ1XVczmdXDgYtvO0uGvi/DA4uaS/o
g9W9sXNVkgVO5KDBYPLn02NvgtK2L9zPPyHjIVpn1uAXU/oOOoFrv34y92CxKaFV4TR4gLdVzWtK
viUO015ouM16Q66WDLq+e/m83mUMbVnhpghIyl33ccItA1qUS9+iRx+Bx5x1Ef/kIeeuRgLMMYK7
03O5VertWaCzuDwVCX91PIjvgjfCk4cGnzPGZeTrojX9uCB72E0tz4kLMu08YRS9SXCyBNLtX1xS
TwLH5Qp7IzeTx9P4+WVUDQ/FpPFfm7x8J8bZ2EVMeM+FQSa3FXHTFnkfnRc8SA+QmME/Mr+g+7BQ
ToNeIQjaMHZdXgOI6Sy+Ul3xHuKkv6ITMh9iWlTXZhulTKmhQOZUCwEOI4KEsgqJNpUEUQMpIoYq
v/EMHlQQ08RCKcpTpOzFTuc5wVKf3qvEvnw+Xma2rkddjAa4Y8YKI418gksoufSSy20lMj/HiV4d
ZqTvO7IleAxztH6f11Yr+fhaVF07ZMezhHALVE0rkRTx3Xze5aubr/u66eQBtwmHvLKQexpdRThB
2gs+b4DtDucRv0+tleCnhWVMKp5va5Xr8fMyDyPxW0PHbYQlcdipTERvTWprRzvho67M9UmKEtox
AlzIOT19R+/PJRD5T2xTJpMTnh5d42kuzUEGRiWis96N1TUSm/liz/bBm7J3LYaLBRmvuo5yI9+h
q0+DcdW1Y2zznNbMAq4XNCR71+Emq0qzutYIHAjWiuULoDonVBYHNCKMUK2DTAqy7/6LvTPbjhu5
tu2vnB/AGWgCAeA1+0z2SYrdCwYpiuiBQN98/Z2gXNesFC0d+9kPriG7LIKJDAR27L3WXNrADzP6
bgkDRC4d8I1EvNj1ojTrat/LmuylHMz4EGU6RAfbIhY6YFMMDDa3nq9OcxJv67fmTWh57nYyON0z
sQb9KbpuCRFCLf2OX6FvOZHyiBQ7IF38wwFM/bE3md5grj8eWhRKHfWPdsfPDq/tiiVR2eKGhhiY
DF9zFzaCYV47PYupHBStcaKUkgIMEUKpHBGlGC5bJ3lnCsmtgVaIBoBbLDmqrJKMH9kafK8iZy4j
hqZeaa7NFjj7cpxU869NXCArshLSreuX7+VcSGYtjQSfOpJQuuFAGyLaGFX1nXOJvQaqSRhn6dxn
BbP+RAuvtb69dJhJzaVzcBijATO6ltapARpgJBMw6bGz54OGK3tKp2cCF2g2SCoCufZcoyaCfqri
VzMuhhV+IA+0hG7e2QFpMrXbq/gC+VV7iHqdr9DSEVqBljREu451RgJhETXXYSAkhT2eBRycFREY
8XJMSCNkXFDVa1xWyiCzt9QOym9fyHwo3oCkfBeRXrSLwBqSd7e0tIlJpwYQfMn23+9guRcbJBqD
p0h2Kq2lismgymJB1y/gVbRC6e5feH0xaZvUyvv6ElGx6zAKgQ+7a8ap0R7HQHTLEOZJeu5TJDeL
qkoNuSxH0POXdifNcR1gjdeOeUv5EDry7lMp9kVn+EQ1Otc1QuIzYsKvI+s+jZtOPTCeAhTLzolG
zCtT+B4lvFys3L1rq8JiWfHUiYiV/vvrzhPiT5Lkn9clIIp+tAvHTD+ppxD2ctZvVLsz+o/NjmfQ
ipK3vNcSjEzJ+++vdiK1/nk1NLxz79uDf31ytakPIOxPebtLRxbIXAl4Cf7ZAL/mz8/130PAHw4B
aA6Qdf/rQ8DqR/rSv1Q/Pp8Afv6dv04AEJ2AMFpA6xyOAR9l/l8nAJvDAfOeD9fIT1nDP0c7LF1O
Bx4OcARf87HhL+MI8CiBV18HAmW6M7vp3xrteLN8+vOC9UDq0WIUOpkis+ziZAklMTWRMXnlbpRj
+MhwPVdg7y2G8ANwieXgVFmzUeV4nRYm3TlO7lTgjsdBV1cbDP05Nac1GY9+1KKShacmlyiT+h9D
I2f4PQUX4j9yloPmOnc1spjb9HnGPcOBitQmD9DgjpZOYvHgAZnkJkY7n5rsNm544Q0YYC/T2Mb9
5dKv3jkIoiDrQ3c7SENPKAl4uWsOkRrNnLjE9Ko6I3szXsiMFFZtsONtzy9Ho7ySau9MdMQKrWqO
uReIAwSB59gptccozXj/lLlcCLjEKJbNAOUqpbJya3VFdoe7yob6pnODN8isfEhiVRZGaN7wrCcb
Rk4IdW2L0HSq/60eJO8KMzr9BY+EnVzn6EQiD9j8slGbcuLqYWfeSGvQkZU2Fw0hjovWpMgw3Dug
MhfkYuSLcMhvgWca5wMvAXy9ORRuEDT8IzsvxuxcuOrRzwh+mIxmALkSPFNg72e76GL2uCdj8gxE
l257UdwOsTY9JSnlkbLCcJW4qqX5T1FHu2PJErxjvrH2HSQChFzMvwI5zjY/2qMXuHUmR7+yEk1D
a5/AGqm99L7gMHePWIyaaK78mQZYpLxQnHH4QVaok8U0qWv8UhPMf+3QiLF8KYRR3QFR6UjIQMC4
tFSKAM0k8qm3d747oWW0m/KKvILqUSTunayjgnRTkFcGEuRz8kqd9cQEdeeV0iU60f2WMqorF8Lq
vxG3BK00K2qHEmWmW3l++13TyyqHTaxbNw0kpsssQjKPeRYmIka9clqnYX5rYSVaWxVCiZVZWMc6
bRi+uz7QLCtETciTA2y6i1Zhiuyuy4bS21alhfs0UAaBohEtOaDCELZBNxWXpjG0ZwHO6HbTV5r9
DdFjdCYyqT8LPviqhsm1zKKYpBibe1lsDBf9/cIaRv2sH0u72RfYp1HnxM34DlJx0rYuHhL/ffSc
/iI1K3IpgpxSNcWUicoohaKcxcbtx/b1343+Dxu9Z1hsfb/Z6KO6qaLvzf8U7/+DIaPNXv9uF/z5
9//a9CH6kkIP/2/WndD1+edA33H+F3EpJjYdBTuOlhkI89eu78IBFtB4PQuroHAk/+qfuz4iN8vk
X6KZAeL/7w30eX2cbPoYFoXFmAMJnrTmT/5Z5zbSNzbQO+u7ZJiFRu9w2K6G0d/HszGhz3dZpB9q
zK08SI9Gws5GUN2nm/dFfeadFkp0Brg0timIhrOK4WRwX0A5VK4b6LuiGsm/QyCH1B2CcK0YDjKO
iOdEc5ESLqkCOMWkIq5780nQVZhCjnJoQXXk8VHhbhog48pB2jyLf4TdLSikVwiJCTdV3wWwgqjg
3J0DiE+eY7oA8x9HIaCyjd/qqaDZCjJNW4820eBgRXnIEnnO4TYfF5PeUCYT/mtZKz1BuWPl96ML
H5TVsBvw4We0wOERngUt3e8onm5EwwdwU7oxrjYPGSnbAd+t6+Qcu/KNz6a1ToJ2YWp43KX3ZFja
ug6cF2gO9KVi4qUkUwxJrmjpEWAcrtsiXXW0iFGtHwcNjV/Zk2pTZ+uuUc+8qfQtTfBr1P1EIOWv
E0TBJk6WJQjRrZz4NfoGjphFIllGZNCWnE4wIXr/PSdqPpBtfZ6j/KdNRxqVrLnYtCEq+yqYwwr/
u638X7zHgCH133aR92lKJFRUfy4g//GX/tIGOYh56B9/CFxnkiY/7x8VpGfAibKlCyPlJ26cWvWf
PWRqRGDLCIDwR+oCG+Zfmwm7E2EkLnUnqp4Pqe2/oQ7C5nyym7C/4fake+wBsqJhfWL4jGQk4tSo
w8NQGuite4Vh1p5nJOpjXIJ1Vqzm5LlblZTAYhpi2v2l3rlITYKa+mcHytL3l+48iZk+hjLpx4Cm
mWc1aFcY20BLYoSTzNOc8mOwQ/OUIc9IMBAjW7NG9N9nbrlIwRoxSfwYD/nzpAh5CkOjep4fTR+j
pHyeKk2pY1W0jOKBYVNf+Ie69hlBCVcrXxF5Ot/deULVEOG1Jg6JsRWC+aZeji5wSeBIvTDPPROx
T+1l8qIXyBWyrqV8YBbmfIzF6LbSU6F+iG7VPDcb5glaFZjZMYtpvqydoUDsG7sD/p/c1gMSxmJ1
TG3Vbfnx5dogwnkX9NI7mKrCmBO62yEyK8DpRVTg1rKxGjFn5Gb29EQBI/olfVfHfCBxgSGqVaW3
hjnQYwjFc9CNRKIWo7fKJ8u6bs242ncg3gnkNK9DSQyYnUtnrY1gGgd6tNeWo6UIU/qjrfewDNKU
xAo1OOF3CWtkK5zCQtKYQ5vIMkJvwV6QRGY53PYwCi7qthaXfZhTfzft1J7r/bo0i+LSV1X2HnfS
w/snxk1tR+4yADJ5NKX33YY+vTJQQi4xtlF+Yo5eAFh58AR9ZiRkOZ4a+9D1RbZ08EPdxuzIR2vw
hjNLOf11VBNZpZLwNTat8MUuZL/CXnmW6qSO2jO3UJo+Q0QJ6Kcrhuw2rRJU1wnOaCinmPC4I7SN
kpsqjZtLbWCjx8FVf0uGiRdKbQ6XY1Qj8RhsmlY2v6k29MFK7/zgbgJmnzFbne06cV54/Ng4Ro+r
lHFm0aE6jHr7lvL/Z4RHIDZacIwyjFe9o0Pu042LVmcxVX7sw6SepksMXM0yVp22TfSh2E5amx91
BuRwydrmHF+eOBtJu+Z8gXmMZX9RDNb01FWEJK61pgnhjVLkKoHpdWFZnViVSUJKR+xjtkQIIC2v
PuihvOhwtDiLSSIkKAvQRm48aDuKedK1gXt3q0FHctvC91zKqbnXtHQT1tPRjUZ945OS3s3t7zJ/
HPs2vg6t6koD5WiMFVLzVBzJhknXuau+10gI9kxx70dy6BZ0mZ8zpyLJGYvKSCFsMoXo02U+f1Pj
GynkIAtQHlAD6A+iRRjWjZ6/U32nXfSEMaz9VgWrWBdPbIb1lQkMbaPV5CumSQC5vazFvZCkCgwx
5NLMr8CeWrhPYu3g+KG98CPzCYwN8gonq7apU5r7uIYrEjFMJp+OnjWqmegS/TGOEYlKsBIIVwCJ
r/teRZuESTWpgHGNhM9Kb5RrB/su5jYTaWDtPU8yVR4QAuQN9CilFA6aZMB1U3WQeq1+T/asz7TD
qPubXjT3LRSDnVaOdLox5mDQQxgkev02jzWReqvSqMz4evR7K0OPjpEHmUNRooKScvLQ+RPMKkzE
MyHct2uUJ9GVHdYvOUqsPeKAkmg340Wqzm4WISF0z3XFR55zIVaVSs2zIM2zDcZ2lrQeoKLJRErr
NEyvR7Zdjp5zkELByWOJaut5ainLoFyRy0IiyXk0DuOzNw44hygSy9uyGm5zHTcZU4/sqkAUBt7B
S1t1HaBs3luk3taYyYSDAsFGk4MmptiTv+sjnMqbdIU/zTs2sfOuCr1fBiYCxj50U+TSLtZCBiQN
fS0CwYt5PE+OBO3X1o5bZv9SI/I5nDau2WQbFJsDj3iu+nRo78N0rA2xG7v8Iz05bHm3aOX3RIuL
Edtb3NIeDeEoXcHCor6j+eruktaNp/NBVPJm4IV9a1U+j0jSs/T2VdPZj7URVYdwyrCPgduwXxtW
f7Q0UJKHS0PzHUQtUjnHMtVcEx+pXh0KU3fxV5Lo2ngkBpGL0exBkwVXYdqmt64WE/xZMTnc4t9m
4XqEQT0p5qfrzhTZzmD8/+LO3hciLiqGa8HYiPMAYWOEnU45MIb6FoWPotDsra4jG3mYIJmxtb+T
p0s+OaCQ/qLp6vp6HKipV4AroCnSrVcBYUUtmhaB4OWBDN3ypaz06Il3csBoM2svamvKrvzO9t71
IWwJPE1966ihR3rQcJZdZjpjKIMgJAD/8s3OPRvnfGiVLSG+XboOPBHtbTIJ0eiQdEn9MK5GQjuz
hedzFzFgh+592432eSrr9E2L9dg/ZDRB5lFr1N8AwZH3vEe8tSJee9OOo0kou+Mof2lwcAn2AKWG
70kUeYLNKPDvPRok1wOHfVblGGrXEWNqzhFWVj3Fo59cWqkiMarzG+EsTSCse49s5TfRlMlR9fkt
TGDy60OW5SExcB3DrOBhJYC8vJpKRlrLuq8pnM068kFNmZ5+ochJf7L7sf8B9K58doXoCEs0vWrh
e1ngLYZy1A6VEXfXuc1+w6yzQvehjzgLqpwuvqW59a51RlXtHK1Xz14w5O5ynHyIgEZjcfyJ4nIk
bDaLHwAXcVohWKo5Mucl6FYbrPJSQh/c88xFMVkUOpFaoxjKBb+5t7acSn/yvcYX6zzSESMbnYYn
BDnokWxmfUuYrsNcqqV1V7pgJdmeOafYRpfBLTOd87FvyoOB7plGINS6sWPalgIZYWSiSFVzK7Eu
ddJdZczMyw5p+y+MWt0Ybd0gULS9c7olqMEcvyDgwonVHqwLlleMVNVTUsWzGSZooaW0CMcemSmr
fN0Ib0SZSdTLj1lXdOHrPQFspnwVQeh9c8I8eymIJt4wnyMrlS3ez8i2TApt2XsJO6JNE2UfObpz
4U3Cee7sKt2pUI3B0gxsRl+jNVqvTo8hpvEN695rQhJ23cwaxKKsOnBuBfOpwB34Y4Iq2d3FVjgS
6OyX3XIwQ+OFNF+T0CpbPdNtam5sr8GWHQ+m/tQi2mTUr/cta0mv24WLZvjNK80yXvuZDGapT+w/
Rl6Tf2M0IuuNlYfDWVu3SGJjTQuBn2PzzRwr2cdBcq1j43wsc+cyGLtVEWY0nlyNXlmLOWxsPE6Y
HudlZz7AeUT54LZS5pVMqQ1dI3C2aANmM07ViVcPrCY9zUIF9/iDnHERI4jFUq5ZxogELtK3zPKD
y7oxwV+bEzROkmi3k7Cb1aSslCah3p4bAJ9lW2U/wtgkai1qpfNDQqoPYQPkdBMlstgAm8+rFIW/
Ad5Ms5dvk1mSAn5xEZoD3TLKrHrh+zaEu6gKYjSdiYjflO51OWdp/qG0MGVrsfqLwi/Dh9Qf0ruI
PPAt8luN84HfnldqwKJjJNI9S6o5fEunRsz64OBOmVYjay/bnRt5nN9zM0gea9cxqkXoE6lHy9Em
L1gpU65Lf5rOEs1Qh14K45xPmJ6bCL+++1PUbLKoaXaZKrtN4KELL9MAYmwyPahx6NslKJXqJbBK
5xqTnPYD23+1/+8p+f90SjaImPzUQPqFs7yh4Ije/m4s/fl3/jok66QLmbptwOASDE5mGM8/Dsmu
87804SQQML4gmmgOzbi/Om4GzlIcqjTcdDyZzAz//yEZqpeNZgsvqA4YikOI/e/MWU7HkbRtbDBB
Bvle/FGf5zmfG24BpuSJHJx2h9wVvBugTjAcwgy9c9FSlKOKr/Jz0N1RvvJCJu+f7tUXzbaTMaE9
y7voQnJ/CBsEYHbSayvLYPIQrTfbvjW7tTNmcm1EZgoJNsp2/8GlsNEyAxJ0HeTJpSor7gwjs5st
/f5om5oGZUgNlZPuRvkffCpupWdJQEYo5eYO4yfO1GQMiaKPB3lxGCJALlO5qpqGfMvBaX8+l0TY
fR21ihTvc7/04wZafCahozy1MCL//VJQy9oktbmBXuRT344mdIdWvg+dXAW5j8e3YPwzI+SXgKiK
n62zf3lx1uAXF0dwMq9iUC0nn7MBwetbqmmIIxYSbvQQrnNDlOf/7hdnm6xLukJwyglDPrlKDfe/
7kq/3VaAzCvWZl6TBDeUTreOVYZL+feXO2GTcUdtVAKMyZltskw+dImfvjycuhzVjabdogfhlJJU
PxzLfHeDgtTKNDuTPklzv7/ir7cRxbHpmQgrDZxip4NOP0RE4lpFOzNqMUmCiuDL8or1769y0tb+
+Fwm/WxMGrTD7Dkz7fOixIpCb71M2q2F94oyTztnGH81YqpbDnpm/+EzfXUXP1/t5EujVReUgZ22
hK2Qv+CT1hB0GWSr2YVV4L1eVEny+vsPaLKRnixH5s5ADW2L/iEL8mQrG0PewD1n2K0RSnElCpHe
BzoHEVlMMC+LgKlseXSw7i5LArXeZMMhSNnWrg2qYtu1XrcmQROCaO+o78NgaftRcmY0MT7dThXh
ZE4YUOWX0x82plMT4/zNELdNRg8Dd8f8ZcW5NQK1ouExinrS4PEXEbGAlNXu1ppmMYvFNLFUbtGv
LO7emuhb8YxCfEBA5KpLHP/WMlCBd4W5/x+98X/5gNtfLE30AQQI8YTb/Gf+958ehthLIVDZaQPV
LFybdCtW1FfDsnRls67LoP42RFa81GkHcmAG3XoY8rg6B+XUJbQomKl2eg6ro6aeH3N9YcEVwnfm
Ijwyg5HZhFldmnLS9hNqpBWsWvjxjs3gFn3bfQtU6L7pXJ9w3ahcVkJzNpZlcua3KpeJwHBokqpG
75oyWvBtjjapfRaK5Fvbuwh/xGhRXE/JpmKej3SuuSooO3cl7kCGLOi9Bj/1z/Vw1B+0qiTpLQfj
79vjezJax8YlVdjDYrFrZNhc8ZPzze9X668PiGvbFAY89WLueZ8s1qFGI2czA9niyiBBlhoag8ne
iIa7dsLU17aZ8W8/klwRYg2m1HlQ551c0auGzvWmpNlWvr83iHTHUP/dy8V5ZcHfgizz+PtP+Ou7
HWYFuw2ponSZxKmAuw4on/lumm08phx5SZPaB7ju1q5ZjavfX+rXZeqSHyFNHRbfPL08WaYBZ/u4
B3a59dzOhiteGvuib50/3MAvryLkHBZmYfQ4/coyskuzpucGarLSK/wQnrajyeJe//7DGL/uY3wa
F+kL1aKBEv/ki0pgaRlSzQi4wShWhVHHGzlksD/rvAAUUTuUFCx8RF5w8twHUEXbQiTRn7Yl65ft
dPZVY4NhvGMBHTkZxZZlIaaoc+qtIKIASa+XboCFNRvRN3TILTGJPZBjbHZ68SMteueYNHG/DWy9
u8imyToApfP/8A2YX/5O4CtppBIzZ59WHIHQNM0PrXqbB22+1yt77ek4qvGOlpc+wP1l6LTqKYWW
tUxLbbxqVUSkE8rFlefmBdrR9EeKP+4ycYfVNPXPUMfNZRk16nbMsbaqJrJ3dhD2h3xMLwkx+FNx
8fUH+AiDo6Tn+Z+/+08bqm9UXjaSgLQVnOKZMqhN24vgW8gutmQoFa/82tA5csuGN1aVHWCvvbiR
c1dX0tu3imYnXY5uDaLLuykmp7hzyUubIJEcLBelLUirETV8rPGuaNJNFZXqD+WRcTJT423Fsvj0
CU5WZ99gIw+KEXGUFgcHHyv0obGHfB6Lr5qI5ja2Hw70sb63CqQ8tSIm4vcPiPXlKkBTOA8YTcM5
fdzdkb0EqGa9jbWQtnxL8NkrZdU1Hi0axJ7+VqTd8OCYRvgdvGvTdsEyLkxaAnO3vwvqjakTn1RJ
4WD3M3oaQmarliEX3CLMipdEgho/xtww2CqdW9ofa1uPgTpq3gP+pmpndLZ+roFp2U1F8YIh4FaO
XCgQH/gcr7b/cM9/Ld1cyWkQdR0IBp3T0t8XzVz1JD6OhW0Zpw+5v3Xo76+0ieQLNNbWH+rEL7Zt
SUXCyVM4/OB5Rvx5hdZpIlHZGvTGg/zdg43LWxu9Fg1Z7w9Xmn/SJ4HfvJK40kw2FggH9NPCnuzA
Vjm+zUqqgrsEz95DnE5zbvLIacIeEwABOlyDgy+NPwUkfvH2lbowgVLTatYpvP/+IZuAcCE/1kmL
dsYnwLxzi/aoC/89dZpXjrzyDy+oj9rzl88KJIKOMgduBJJ/v6DXafUQRSxZjuH5sbWoe0bfWo2Y
opdWN/0ASHdXRClz51FR3AiU9F0dVCudauX3T8+Xi4kkcN4slgNP72Rbj1pGBmHH89u7dEH1uV0v
MKQucJmSGBvG77+/3BcvTQmNiK+ZaCgCROdf59OGJ72Y3Dn6qdtxrLBiKCapU+uGfzgjfnl/DToZ
rCRur3BPKoC4BgthAHfeckaulm43hCQHxR6eGjJ/+tri6QSASARxibrPD3CqE1QBhlQ7myb5pz3y
10O5Kw1OhRzKwajbp89rP9K2D+uEX6ZD7w6KGAJcNV2MHV3fIDO0paqzfBvODvoiYeTz+zt+Sk/+
eK6ohrjZ1O2Q4U/WGlmA6BhzvdqOhghflYPiD69M0FzVkWED8pWFlAyr+AFExmHsWXSyTO0VEepM
6CGNwZnotbG/6EKLgYDZNK2xtAO7fvv97/nFRoOVSEr2GLDcDGX+vjJCjakt8/1yKwcf6IOAmCjq
ktw7VBh/uCVfXAqro3A83aENB/b+75eKYqYAZeWU22bys3eYIM4NOAKmH5rU/4OPRQ1qI5+bW2q/
7GoKL1PDrKzc2mZU3cDBkZtidPyzuGpefn8Dv9jEuBJtEUpEINmnnQr64kFctFwpQqa8ApSgbkGb
mWvebpCdhwwhWRGOf9g+vryVnK/xU0sDZ/vJtxYEeg7m2i630D9xvBGEibosM1eVzozs95+PCAy+
l5Ndk0pD9yAQOcjdTytuNxFFG0wgeqSo9HIjR9JNQMqIflqBNs3TpaxqcyWpydNlaXW9tuHk2A7r
aXCsjLQrm4eLsebk7f16TO9NcsTCVZUnbruCPynJCKGn/0L8i3aRkGRa44lLscnU+Zyrk/ORLPyW
BdJDr7N75r9g5cezj/BHYnWdaQ0AHYZFkITGnWxN2MCpQIqxiY0MhQtpZKH5CKAkyphL0CwhWZ0T
TAgbpLL8VRUlVfitTgtj3Kc53bUtiN1MrDVdGYdsAiq5rdukqy/tDCfKhWja0b9hBJXmG/671sMv
reoEr6BgxrjK4bsGF67DUG/VwpOIN61dpredhvr6UOVasTOqhLCDMajMCqZIdJ/V0hLQMKGk7wlO
CXD6tUWRbMYkGoN1piBNn8cdx0lcqB7T621dM9FawRkdgQh1UJvPmG74On2HTKEsyJi3Af1wXfPF
AQ46MmVrhuXk4nW5VTag3C181Xi87n2nu80jUTXrUSs956gXpK2DPOiCdk8RO2xKd/AinFEBCiox
q0+WdR1723wGIaxTf27/6ZqJtrLE1f8tDst0OaQZ2p9ahB26aKVsbF3tDX3eTdvZ6sFXZvrI9Fs/
NrmEoQ5scKfN2Ayr9K7adNzkZb0ZcCkewZ8sOhECOoZcvDVF0q8SL8k2QdsdrG7slyZ5UnEiCUFq
YS608WBtABe/CUvr1+gy8SmBT9hKgrjWjJrllnlTgW9TTIsYaf9ZLdTw6jSADEU74olzupeplESO
MiGfQWoLO0rvdfA+khyza9vLqrVBMOk18yeoQnpknLlZGl6AH0+3nBbIQI1gJjH039qacRNFQAFR
z/p73xMJepOkpahAfJ7ylljVtTPdJOmwLxvRLKJptPlHcpXQXRp6UR2SYTBXk57AEWqQfcSh35HR
QUBab4UrtObute+KI0jgYW30brjBH0YoFprylW+O5naidD36Qaqesffp53no4JhtSolkp6nepVaS
F9oQHuDSsN6i/rf3VQo91SEzeg8uydzXo4N+fugOqNU3jAoNOILjYwZ8+DGP/J1ji9uoHR8BQCO4
1T0ada3/mJELC1olydx91zrkAGklgGtbu0s8F/Gcb0UrGRQuHk7miynGBRgJHqoBzg3HqNK66zKo
3GPdIsbtrfq8GX2HvKg520zLf9Rlr3au1UQ7VFbw3TO3exd10y7GiBxYbHxd1EwjfP4S/RpHc1Ov
IEsXDFQJFHfDaWGyeB4ynDLDyik5R/AyZZMg27h/wniRXJY9qwwdAFbbxNgDmBrBWjQFnoXJPeMP
MG94INb+z+Ro92eONEG7To28B+UYGdNTbVZPmmFtiEyGta5BR1ZbZ86oHhxYfzsrSc12hU7D6RZj
gf77XEO6QuKg41bBAoyTrR1oz+pMQYsSuHXFnSLzLk9XEwyZu5Cu/rWZxgARszyJ9n0Mc8yGKn9p
APDZ4M8HAUOA3XAI0bq9St2nnqS/O2Op9PRM8ZL93tRuINHxBKRd9HZkYZ6p5a3oEv/do7lP1HhO
Bvriw2E/je7wjTlT9l4B12E8ntXGM5hvUqtbZV8Rnaye0Nn1KzDb47ahYrlzCZh76qBNsBhTGNmN
WR6mgvN0NMAsMYVVP9CFm10wNaIcghlYCbhDy8eQ9IDvJZq0TTJo5SPCq2gXV36T7snrBFEGW/jB
LsCQY1bp+5X07axZtVPNw4GeElYW9BS0ysA8YgquPbhtQudoIa85lXrVJuHclDGzJXcD0knQ3Zd+
PwPebfw0Cy+YXXiFLnD+ZowGiVsM03kNav2BOMrwFlEU0iunaoko4HZq94gZ+IjOnF9zFpgTv6pM
uvvOHNr+IvD9ABISGZFEiU8XBT73cxEKfipJylsBjOy2a0x7WlCJlAepwvAq7mv1TOvOXNM4s69A
gJRynRcZMLl2SDZ9MYhsS45OcJWmqnOWyibkkYeo5KHi26UJXx6SzBNXDibx16oLqhsxVcZdHXG/
ga2R1Qgae+uG3FQUa+OZxtK8UXalXu35hLnM5YSeLynjCDutHe3sgcQ8qRH/YlSiPCiABudTVyvk
TKp67ELu6+Q45ffCCDBUTeDokAjmmX8I6EZsW6+p37y+tq/EVGo9KZRecDVENmzrXsISfYOQLzAC
KbO3BLrz3vDHc4PXslr1HppyDeQDUrE8hGbrtq2P47jQjTtljOSj24X/TcmQRGq7LZ5lAB2ASNMp
RCw/+caiI1TxDdWSCVbBhQJV6f4qII7gbM7t2qGgHr4hqWJfDPxo9wE0ULoWXLUYhhC1uTYVeI5a
+kpYZQptaebbQ/hKSPVJcNCHWcP/AdeySzhinzareFJIwwCuKdpYef1ACuP47jpd/eYEwl76/pju
jaqZV3kLWpOZi2nfRlnY3WMiaJ1lX/BLpraeHN2mUi9WHMpbzZvQP6u8D69GmeXwZkVePablNFy7
sm7vdTUkx2j+uk1iC89t7OTHUnRcKNHGjec4UK8pMsIrUXPX3Dgcr/VAG9/1qYi22gCPHqOb6x8B
6It9qYe4362en1hMyZGSffjm6Uxkpp6ggMNU0RJfa5CX3h0Cu/Ol3wI2XdBvqatFjpAyR4tbQLog
wj4jeVeT/lGEHLkWqq3LcZ91nURZ0bKSJg0V4IoGEiuNPSu8Ipy6MJYZIuZriEU0ccEQ8l3rtRt2
e2kVbr706ua9wA9ItJKexcsy68t3coaNexEA+O762vgBLoN0Fx698obdYoKiFatqSbI3yeoV+rUf
pksWBt8ZlkFNKW6L5E1eb/U+QfmB94ZMXjPVjl6js5s5ksR45ZY3jQ+aqi1NddkgjH4aYFndGI0b
XPmyjLaNh6ceWzDBHXU4A8pdnu8caO5DiV1Ov6kQbrHHF8kcqUoGwzsVtXPBmdjfqNav2MSk6dA3
bayWgbDlPk+121z6mQq2XZp2OyEzvhpem+cWDAVkjk4QXUtRq42CNPKtUh2ZAbiVm6Dgf6pRkq78
Tlmv0L3sjVAkIChBsoNpDXj3OksiF1dYDZlIrADU8RwSkTIejawarilC+sVMUr4HHCnI9yxuG09c
IIKFwqDrEWeZqlr1BLRclvR/9BayY5ypissm8krvSTgIYcNvpTUxXtcj7WIAsHKVj7Z/ixIc5tcQ
tQGbbjaR6siwscS1urej5tCNI8Jwns0LPegryJBODqkBPw2lPiWgx/iPFuqLBw13nzj5cEzInn3r
YPmWkW6wpZH1NVl1uc6lAVqhEWfDEIsH6m0d98pQvHr9PGcqmk1IZ3lf+oXDtCykIO1QeD64yLOP
eg5uzRnUThZpufJ6kgUXETgTt59e6P9lT0mGt5F3DjfJ1ETARs8JZ+mMo0CYnyT1PtF0C82gRhBZ
JiAPkORwlvmEJQsy/W74g0NTHl5hW2qSrc4Ljm3NRVrbd65bgP8LGtO4bYD/vniRJ++JcUl3UeTc
D7GebWmXovzC0k8nbvYRFlEfXkQujZvCMPc+rtXXUPf7DeIvfdvAKVi58PlWfcfDCA8N+nBCqzAY
sVlQXIiHWNjb3B6KDY8TG3ARczoNJIbFGXr43iWt+TAoYVx6mTehWsjEnSIVdYkUXWwgms4frUbE
/f/YO5PtxrUzS79KrRwXvNAdNIOcEOxJURLVa4KlCCnQH/Q4AJ4+P+ja5cjrqnR57oHXHTgkUSIB
/Gf/e39buO79NPAuga8b663LXLhquoYcBOXHXzOrJmxwUZdc6pSPAdWhUYIfUULJqiqqru0ibYMR
XgC1M9CcZ2Kkvesw0NtR+gE9G2IH8bKOzuB0JWzt3M+jRTuK99FRMbPlUsRFOcMLYcfGQOb2l8IW
4RMlC4wZWCwzboHgiLwuuXp6M6+zwvJO7USONdTjTSzyDFpdI24LkJFlECvfYGmRz4dpKocbR2g8
dgoqM7ngHEl955hSLWPFEITSeenqwJpJ2FZLuYzYoQ03ftilr4VpOzthIMAjrZU8seYKSaNPtPHO
xzl7nhCzF37LkNBD3NBh7atEvwqXgHHqjvsQjOfgtdlNzrt8auVCSbPLnOWoohlVtd0Z3Xci8pDu
jVHzX312ppxzPppSLiU8Yg5qGOFLQ1gMA2bojFdqT5pDabo/jNn5Cpuyfmdizd/zlmKrlBzZk5vT
EGQNfbTpoPLdTw4TSz4BRF2RQ4UKB90Nho0+7mlaGZKjZpXKXg+u3rp7NzNIS5OwKW81FS2dN5Nb
3iLfQLEwvRQofJ/n3IRKQ6TvRZHKe7P2insKUcmiJBM30DRW3WfemjoNsWn8WYf6DEhG4xvWuACO
oknLByAJnnptmHh43xIOOVRG5DwlNMc65JXHE8Ufqzeelmhnc26QrQByYR1KPPyPzMecTDOM5sco
G9vPIqN9j9AJIkILa/JXZktUhXbuwne9TY0f2XdXRWnT7tLiEX+n/5hDuB0mmh9Uc9h+aqIiwmHO
g0/COBPyIa9HbgxtPKpy64JvLLe2r1A0+jHm4xGbPQMOCMbyIXZ6Gn78qAzfhSH4Gr8a82btpn4m
1jbk0GolLXCS66HlVdJZgl1qLXFpgSg0gQKTLbZle0pm0XFu1OVgxIGqVBJtGV75zrNGq+/BVsiP
a3z1k7bTpmUE6NiQUqg4Fv45jXVbrp2GEvcgDykpoKWMR12ACz58H5ohJs3YJwvTKRLFL7MHKLjq
a4vWQmVb/vsff0wxaFG/slhPQo1pdZxprjHTJ8x5otwR/IoCq6YnDb7uIgoAu5cPAv+Y3OVJityD
swBHusxGQP5Aof1bs144xJ2YxWlquvJBKBwVvIXsWwMV1vx+mSvQQ5pKz9JTi4th2BUTxo8b8DrD
r8FBG131Jm1yN45mxI/ZNJg72dP+BOLevc9cH0s2yHT9EZhPOxHEtCnOsnt+6b056LxGpnJedSJD
3jxM7xJEITEKsiZ6wrWL9h9Pa3QZ/oqD1vHvZ2m2nwmnl2TFi/XPUzu0XwnFYvnO7xsKh3p/MVrr
RFdGCHxcPyvF2znvJfrfUSWtpq/4HDLRidiu0oPuNIgoDbsVaEV1IiD/QXs3+FqN51dQ9PpSpwAO
jT65ma7J23iwdFowGSFz2tk7CDVm/GSk1EhAyNWP7KSbPb58eFiYlCGqZMnzPMfqSREg+mMN9u8A
+D8JgBsm/r7fpNN/8KDuvsom+u+h779+zd89qAtHgxSkbhLhtC0E8L95UMVfHPxgXNp4fBa/Iv/X
3zyoaL9t2Xfxf/6Hpf8FwwPpIhpmXRwB5r9kOV3477/ruhx5iKDzzXQkZNRrZxGZf1sK+WYJBbn0
8r3lRW8qi8dV13IfYkn4SkvIQ0MHs1x0H68wiHKhvPYuwTykoW7RiJjqzYOliunQLgqShHJLbAJV
ibw2/RiL0tQNfvNrCnFBlosOVS6KlLZoU6yU9av2rVctypWVo6tVXpJsQ02Omz5yr5BDvDs1J+Ao
uuIkVQJBeiDbYKm63rSaSWH5opYhagX1UNxOrUlXxqKopUhrzaKxiTYU69JVbmCQxHk0Ez8jIoMq
Fy/6HMHBe7Uodm0XvTh2kaxo1kARW3S9blH40kXr0xfVz3BaxJZFCWSU39hIgz0SIfEYHEyLalgg
H5b0nuGIGtS6WbTFZFEZs0VvtBblscprRoRFjWwWXVItCqWyUUlyRMtuUS/tRcdMFkWToebDHNA4
kemOPCloyEoQKtNFCZ07CRwVcVQtKmmBXNohm6Ky3IaLjtpr9bivLDS50S2NK77//LVblFd8OdsC
WjUwkOKa4Xo5J7nXEGxio51xsMtvGuKyamN6A3cZWWevPSfGexb18PNaUn6WJRmDqwhKcm1p4QO4
IXGys4lnmlaIZh91Ts1dp0ouTZmr19DndolR1X8eCyujK7zsEW5KVK948KkDU3D5KF/17l2luM/l
FoNEbg5i31le9eYmKU8oGL35s8wkLMI89ne6mVOoJr+f+EaOQB7pVXNGLPLWtEMZ/PF8szc4b6If
tCRGoLeEIeiZUpdHOjqZUmtyFzWw74yeF6OklZXsfnmaWHhsTeWm767JfLGGfC837IzC5++KRs8i
0TMWSflgZKVxsZyxPNnLE4BxN32vqpAngk+oOSIXPxvbJby76RAa7yYxQOOjOE6u+sgeqUCjXmeG
Jby3OsV2XWD/XDfEaz5q3cqfJ2SuH03vWgfNsnqyXMAm9hgi+TfxMN7xB9QChOmENh0sCo9oRZj8
Or4lnompX+symu7MiI+m6CEx7kU78MvXUzRdYc7zGotS5xTl9EyYkBWywIJJvqm8nG8IICauaSNK
JLVyxbQeu6J6i7n+dgnx8cUCyYk3HJOWfE9MjrMyiEFOECo/KbUkjtxb1ZcYOU+GfVndfr+yFHeu
tx16g2+fm6Z7Hy00ah5zxJKtMPbu7XGRxrSu+JUvg5oUsn9sU1sFpUMnV5Asv/j3QZUdbvfkjgX/
MF9aY8TATWSNTXfa6H6LXVDZ6fv3Jw0IED9txu7Wr4yJ80oyKn/j2X55qyqKolcMZ2icCCzPjGvm
i5LLHqMrbPe+EZF9KLNwvBrMdOum4VRiRr1r76uBN7XvbXmEisi7ZkK325Ik7z47NyYMqpfOrWc4
06kODfMKg9m7qlorNjGfyGw1+yJ89010MiUK8kRo7HyjweMnuhOlmnkUaw/ljOtxBhT/UEecxkoQ
M5vvd6tQBdUU0UTvYZuFsgsMXJhBCYIDnJ8tzkbd2uEKXCRJdCfi2/eKxbabw4wHpJ0CmKD1Bskv
MOsyCdp0vpDHuQyQmnqtfRxqZvVBlO+SmsCocKbA927MrudcH93Fgw6RqYv3Rdr8Eso/+bRFrDom
Ymm617G1OD3Eu86Zn6OmBROtj97ZQeBHPBbAJ7SVWU1l4JmyvHY8x8BZLL5qIzGcK9PPU2ukxsUZ
uIdnhhetHbeCuO3ifkyK6ZJQSKXGdN2G5dGSbnhndNp4a4wmzXFlxLZGeU68c8oMcKU/2BuqxBFV
2CvvhwHYUOdldbzWaPIjNxxQk/hVy6E81XFSnVLoIRtpFsROTfGzMbq99MQ9j8k8yIbeYi6Nwjct
Ml9bzfs59VjNZ0llKomyDjeMxAhcWBOE75ljpNmYQ1A5TvkAgMAO4FjNn8UgGNfYvy2+g23VkXxN
++rou9kOH1gcCDHzBieOsR3rPlylasrIdBhPNAGQ4PbROsapOFDLaO0VN+G17vUVvQZZCCqq5zg6
V1sqst5qvWdjKEv9TMm4e2z44LO9APIshvBNN4o6AG656o3pFznga5V47ldiooFRsai/u4h25Bez
Rxon0o9p0qwN1zrtklZNVWYvWUAgdB9ph7Xr1TDP3A+sId9H6WwxvIKRCGbUJT98qIv2M56ITenS
my4sUxUhjohVTCA7U58oQ6WoBL64PJeGc8m559/zsSL67oTGnTVP9oYeUgldptfSfSazam232gA1
1ay+WgHHEproYSrKbGVV1UcPXWxde62/To3hVQ8BleolT3ufswRG0P4n0Yw3ENc7farDJ2VUeOut
bFgJ9E3aj9gsN7Z4CnE/Bw6XIScrGb1S79qCWLfWHXaFMwm6aMOQ4H3arhiuROaNpwzsEjMEGDY2
is50VF2oUCTN0INjP6RPqdtzaG7t4qsFkPWFXpYfKdhyF/JvyHpWQ5JwbLXNWr42KijunDv94oZp
eU81LzajuGayshZnSNV4l2qo1LvUp/xdmYZFhJOsiGDCAk2QzEQsLQz8RZegHseSfGXIvs1fOWMa
nQdWJcaxNUMD5ng7g1f2637rRXWhc0lEz50zareO0XhBZiGY8iaWehA2kbYZsrQ/47Wy+cRIQJFl
LSpq4GfY7mLsy0sJGPpos+ffhLVYunpr4rR4Na/oS0m6mcn5S4RyqV26yBMHJoVsZ+hlvUlGCs6g
d5X2Jm7GXxI47K1RRN2TahJF+NKtXxwKJDD0T3LNsZCzrasAcNpVQq/ofMgKpjBUZO2ol9zAKsOs
9yU+NXKDXcquZwrZexkeLyvHBmHnP9wWnk3bhOo2czT9pgllA36ybHa1ib2rp4QnYGa4GdnKY2Dd
RWbEOdib39KmKat1KgcW2KpuQKZlBmnlNt8Wtt4FZZPZu7mcb8YkhhTJSmtl9hDNRN4Od3PGjJcN
ZcuTa/BuJ8W2v05bxb4y096szr+Qpm6/lEtWvXambutXDoHlHJaBZtXg8WmDXvcNHAkM1eayw6AW
SZS30h1ZGfj9tGp1JZ6tatyNaozW5K4fJsdyL9A+ICx7gONxSO4cjphBbjSbciijr3qcdhYJVjq8
y3wzJGlPJ804HpPBaOkXbMMDZOBzEtV0BAmxdsHPH6bZGU9hinuV1YYWZ8YGWffqZ9xdjZPbw6Bd
cj60v1W7rFBpdG85aQ0urW8VYfFWEbNe+ZoW8UiIap3Trq9HE0KByicq9ph/57NgVKHKPioysZna
FIqEV5nIfH02pvmK53Zfrgsnwf3URpSk/IwziHb2yrHC0tzzNHzhLH2vkQndFtJfJJ9ePYT0zG+M
aW4vUSpKeIPCvkFYeK1nK9nMlXNNfDLA6dxB1WNruc7pOryt3Ur8aMdyClJTzj+M1uhuVOFq28QY
vppoYhknzOHGGwZrDaDRPtojpx+O7u0dQo95RnCprxGjysYMkVwnzX0n6hauatCwH6qLJrYhjQ0/
OyS1rkFNiVKarbK6lQEVjSNNqV7Mo7KiD7Gzk53u+Y++1o0rkdmn2WLQRhb4dE1wfnZdNBfHyIK8
tH/GEDLQ5BP/OEWgOTapsQz9tKh2P3TEwk83E+lZKdkyx7f23iLoe4Cw/aATqqE3gFlGY1feZYd5
DsGOzrM9nW227/eUvc4vOc3nN21c/OQASv9EadY9Ika3aDQSpEki4591UfDU1+ri0x2c5Z4Vdt22
l8mwbcAZvDG+OBuTzcO1C/05YAa6WkkqbsE0R+3KALJ31G2/XrvTzJXWS/Xs9Ko/1RVE4jkfPAIn
U5ffZrKmAWn2rPgHhhAS+2GajNvCiHkU6D5gmcXeQrOVyn3vE0AYN44hEsaVXYP3Anu9eputAtRV
zBIWed6yNW757lKSrSv5KJd1vlgW+6TPy23LjZGy7/mQLOv/ajEClIslgAC6ejMWm4Dz7RgQMgYz
Tt1ficxZ8hGKGEpoMcNdIBejAaLdYjoAVvTtQWB6XiwJ4x8GBWsxK6ASDb/ixcDgLlaGZjE1jLgb
gMjgH1kMD6jq56whGF9FmCGcQh/uosUgYS1WiWwxTcyLfUIsRopmsVSki7mCF/bEwS9cu35cbrUU
C0b+7cb4ljL+rfr8E9UHQ9j/zP27jZPydzbXX7/g75KPMGzOZCg77ACQSP8u+Sx9ti6kVjaAfwL9
2UvbnzAdYsesA1FocOT9TQLy/mL5hNRQj8jWfQtF/wKb688mVbyYGIJNQcKFgC0p4D8ZdkOlcauV
QhyGUScUZqZsguO8Co94fLFET6J98bl+t0Cm5q2hxvDo5V315rcsiwUMnzebMrgXCFjtSzSiRv6m
n939YTH8X7Iv7kpYLu1//sdiCP3NeLi8Oqx4Pr6aJWr9D1FCVq0NFHKK2HHAlR9Ip+Pd99aaPRZn
2jrJpx28iiXdUGb2P7E9Wn8OidjEiwjd2IvZnzjjt1r3uzwWxmZekbiuD2C1XwuWtcwQaOU3md+U
C/pCuGcC1ZIj7eS4p9H2ExTZJnkfZzl/uizB6dKaJ+tIoVG74eyd77ocTN+mqUvn3o09mBxj74pD
yHnybOAR2dp6ZYN7Ws4GiPdGYLMYuI1N9DQU98EIdNwR00oZLu7CHtIM0NsYxqnFTYwSWcek9Qro
T8lehb43rzy5rT1vUGT6ayxbiQHWhhOrIbIgn9Q+N04/hL9rJfYSvmu0jZe5j/04N3mAfQNNxnUq
eWnsMcJLo/E4Aow97CeWC0GmzUtZBm5I6uDVgGcjdOKAGiYq4MxxepWpV4gVnHnjjGAesoGYuhcP
0+HSY58rfaUb8QiRBvbxMipNQH1yZ8fmNwk0qDR4ARyzvvqcDe71NkkWt1atvyF1IyVKV2/WGLIo
I+4tzIW49oCvJFxK1zH0InYZde3kK9Dm3SP1jqShO1f1Bwh51O1JU3ZX9tIeUB5LtSH1bIbO0yWD
j017ambBxnAoa9vY0Wyd5NjAyYmixKQSNfZRzJrZ5m1NNXsvOMBiZrMpWVNCvLrp5LFhdORdJptx
20a1yRZQ8IDAY8nGMtLZedCB0WybTok7MF3abjZBBtexySlBT7YwYIc1V6p/wCJQXGeTPeuqo9Dg
OKdeuoZ/637gVq/2M/g6OpKqbj+hlGCmMrsIC19KVwtiKBh7zr2y3XldapxA5I9H8hDhs5WaADBU
rCAtuSL+spU+3BqlMWJAlG7xZbp2xtNtBjdci4RiM9+Iahx4VLdRNeE2TkrxinyII7hElz5LejAi
KQAT9WA0RTJWJPEoHApCK6wJ+mAPNFZe1YE2x8KIxtA16c6kFu4zywZClbSWFZA38GkP+k1b+03y
MSR4nPa+HGwa65jjj3M/s++jJHJ4dQBKsXYRZvkxw0DrwbH1Y8NVUWvdTxn2JHEav6vjwOlKO9l0
PWbbTRl60w0dcHKifcTtjE0/sP16mFCPJuBPNXtDGiBY8pSyIdjX9HFUvSMOYWnK4OtKivUEFqlI
Zfp+BuPEo6CT5yZWSbVGtSs/2hLBzmimnI/6qJeHKWuzq+Fy04zGmN+fE5K8RXVwLybuRD/ALstP
a5bfjfYx8dCEswH+DqW6XVHf2L50iYPvr0mIbG5G2i5pfh7nfVKq6g01u3xTgwkMwhcUmKzZo1re
ptX7UVv1+tj/0NOm129Arwj94oMGo0TcrMqPBnlerL+7Vb5v5bQF8ncCcmVuutTjPpqhNC/nifmZ
NkxEsSCDiU1sYgxNeKRrngTG9CH6vtGrozckOv+hQdi3+RxNRmQvFYVYhl7RW/KEyhJNyI9+6go+
Os3cnsqG0yi9Y7xiCl9pGVR9lxBk0hraoj0zv13CN5TflAnOdZQhiI4JlYX2d3thshQZNt+dhviQ
6TckdDbQ2L1kNmgXoQGx0BqXWZBXwGd3KUkkL+YNFxvHETqYJcJ+LdvGfdeGpV2RPw5NizTc0LpI
8zJ1Wv13G2Ncu+qtXCoa4++2Rm8pbgxRO0DT4HjLVFv+4JTwxHDuHAbfT8XO6BDUe2dpgtSypRXS
w7sG6Oi7LdJciiPtpULS6PXsJraGEFaZNslzvJRNmlk/LmpqL36KQTrL5sCItyUliKlZajMnOTGe
bXaDJ1o943P/3WrZ1V5+GGuvEhtvpPbS+i7ANE00eD5AWG2/GzLnpSyTKZveTOO7Q9MRS59m/92t
OX33bFLrM3H3++7f5D5O3CgS9nYMueG3BbbBfw+O/1/IGnD+jG3/b2D04fMj/m+TI8mY5Sv+Ojka
BuwZkDBAYSgHcFhR/5/J0TDcv5gWdGY4Eo73G67G9sHV6Mu06WCAISPNQPXXuXEZKX1yIjiohPAF
dOl/aXe40GF/H83IrgPE4WWRAIaWYf25WSIzwrqH6uRcmMq0QxTKsT5JzFHYbj3cmm60Gs0is9hS
wMHOH+akEv4P8CJfMWHJB9vNLPrqS+uRqW98yVwtORGjGllsmx5Om0o6Cwxubn1gmoiF3RVfUQTP
KVKqftJlHWoryfPCKk6Zn7Q7pN80vbjwctDa69zb4l2UhyKcSI6kPfAsblRrWeT2mruD2BLxoKko
9fv7DOQ8vDldheccnfHc9ma3m5yhPsJqU5+zQRlB0SEJMvG+5YqqSr1KqvemyHSu78LBrdh+WE1q
8PtiGgCob8IQm6d43OtVaW95o7QL0MYQ/6M7bGMoD00YNDQIDDy9qt4ohq0AK49ETg/SrRbH5ssw
cfGzVVmDIaA3K4n160Tm/Nr1tVwTZXvJReI/jSDNbkcJgr8y/Zdx9JzNoE88fofi3k61em/3jXlp
iqI59GyxAj1NkjPFhuognDi58bX8gwcm2jyP4I2g3+tUF5T25KU2/GgzNzxMobC2mTSA+OVJs2EG
Mb4WWEsdeFA194xqX31PDSN2pvFVGJ5ixknSCKHBi4K6yL1302TaFS7T6OiVL0VSvNQaP1rWFcGo
WA1EPunMQTEsNwTn3UBUkFxXrpLo0dTgCINqFL94cOeRJCoGruqwfCKf6qF1tkw02HhYXWZ7VmDM
KbHrQvqh0m0tNYSbnY75cSJfBJhr5WRGdLVB991NUzvfhvRVBvEMIie2TPoaE30U/BSrZLfq2jtg
xeRmCs1KHhT4wbMghXOOUd1uoDkAAYAZdqeautnKth1/dp6dyxX4qC7oM40WRlIyNOco29gVbqrO
aHvJfhSyPXfUGJSr0VHRJ0cLovEVhkQYNzJaTX3lngzWVFAvO1e/sCHWV07jz/mqkaYuAXYPPghN
PMDUARC1x6JjYm3Pas4QdMGtzSgetkNsYofXCo1HcmH6p6GAT7rqKhv3LlJgs/VpQ05qXpRbO9Wx
naf2KUJQKZjGzPhXydJ343m5TycOhPNGaJ/OLEiSx3FKaVEY4WJsNEWj5kxy01oOLG6q+y9sMrMV
jNlTFbItLzz8Wjn8gR8DnUNbk6XPTyoz5+M8MvAFzhA7u6X9YMX+Rb36pW3daVnoErH1wm1PmVME
eVdNp1Jpdhd4GBSOlGdD+ytCSHMT+a47MijlZq6RdByHyHs3WsRW8G1dAfpSiZWr/hmbfEkQRxK8
S0MA9a4fJSetwm8p6E8uAs/nV3JKZLuVmfvUvbsKN3szTBuKAVN0uXDaJMqbn4ax5mylamMb0zK/
junJw+9ohzexJ5s7x6nXRug1j9R2Olff6veNtOZbhdQUlKN7FD2XNZYEczyAhkQVVk55R05PI7tj
tBQeVt70kLV5dVO0g/lowgR8x+FarzWHrU+vGnXwpiQOD5KiOoo6alo30JqtsdJvECzZvZTqPmLY
OU8pNe/cPPVLC7gxYD8MDrCg0HvQa38dWUo/zLXxiUnDuVR2LQ/kBs1D0fb0XxttEWDRNClbDqNd
A2BmHSbVo+ZWE1E10+oeUOenr0KvaEnUXGbnFCXWnWpmvMZg/Yh0zUCRiGzn9mO1TkJu5Lo5d6ck
7scnmev2tq5kFDje4Nzo2K1wBHAj8kE8rEO8zm9Wqcf7iXhboI05LAu7mzQWbcJ54yE47+lEAKeX
1tpqVLEVAATqf6Uh05pNN+K1rR0D13PBWanWP6K5iDa1kVPQTbcv4KNWa4KKgOGbOUfduSnyK33z
/TH2HRlYTVOdcD93d7NEPlajN9/pBoWqbdxk9aqjOJyDoNPsCpsVBNKmt24zb1j3bmx/RctKULnj
z34pvcm4Z+arMKOetsFJeo41FmhlJdRLRY4usI1qvgJG8tlrl84b50+uDcuhlVow1hlJNt7IuNe4
YUWYn0Viv2c53EPPpQ7LCKXczXppfCj6rlnQz0/ozjSTq8nkGOpUBUk8jhOck8d1BUjuUPj5ddaN
A9ODvvIby3A2mT7xBktT+Gs3Ge5VlUUvFOAQwe7pN5gcGd+leTvJlVZH6lmPnProgzI8RnRjQh/P
Qn/PfRNvcaefW1ezrvPc3/VRgq07J2JEECQLBJ+9x3QyiyXLxLnCSXZ0BZIymKOY87d2zbAdsGRp
SmoPrDAKSBd6+2R0+m3kdfmG9FCByBGe8QNmNOK2/WHZqbNLxI2uKpzxXFDxti+IM0QdbZYmmwXC
WWFxjkTD7VuF6iNO9GqnDbpzmofW/Wm4ef6jaSvtItrmvrUK8UAa8kmfbOhEflijmFvuoem0eef1
bs9pzB2e2iLuj5jAP9I57Q5xSnS8ziicGdhg7Hvo8JDQtag9JiwAcARF9rWNZHk3L9kjjyfXAHnj
Hue9+UZOQp3xAXPWxRMwvBhJou3zeRDnokrSo5mIbWmldYCAyNrKfh41Za904oWbRFrhyo2G/NH3
omrXE2q5xdlsUN1ckTOrwy8Pd0nA6j/esRhFrGdltW/hP51j21anSmTR6+CDq3bboUSKwuaO2DX/
IpH6GBdS0paZug9ZyEvojAyTD2EceNjWzcBddVPFxnvYojcXpU1OqSoh6GsTFv/xPIWG/ZTXGc4a
4jwbjnLDDiCVv03GLHxv+mkEVpM078jb7D783mctZQ4HV6X9FqDvuzK4r9BNbmwjRKVsWTfkffyh
9eDYG8qeVi6o5aPvE17lUHMau5NbQjYiR11wsssBJAAJwb6tu/lTqjnygaEqO8na41EvDJT0RGVe
eluWnbGDHlVdiDdsC8eqdt6oU0NvYYmVo9B2cWoDuo7N6OySC93A1O73EesGVrwk7O7YhI6H2M7Z
13t9s57SVGDbUu8cZlNww42odoqT522FfSjIRGMcy7mRW+Gp8aP3OLqu2pp4Upi1jlhleVTLlYNx
Zi3KefwpKeF8d0Cz6Iy5HzCBwzUv5FfRF/U2ZcFVBpPUmsPU6l5QpBltjnNDd5ZbZwWUUzuTN9Vo
YuTJaApUQ8GRnpDCJ5ENE2vxDJe/cBoAff7i+8nSW+begKLvfKtMZ97qYcUTVIXGceY+wIKcaTP2
PH0fWpr+y4OmsOqoKFj1HX6Y0umiDfHpZsXo0WxAk9wLQo0Wq8mJnWHYLp4xE1Mrb/U7yJJob45h
uHFlX7Ur/CsZXqy+DTC7tOta5ZgXajd0X+tYX5pZUUAJwOr3bsUDaYWFJSXT2Bk/x8rN6daCD60P
Zo5tKDO3oZzJaD94I4IPBLPBi8uf1IoN2OYKmfvFozvGWWYfQ+El2akbPb98VNPAXw0P+Mj5e+VL
JmVUPKKdNLPkhjsEEqfumixl5q6nOJJrrQvTDj7NNH5VZPQ+FVL9ihlBvPI15btGZHA7mUN1YAMN
LtsYgBiRXEqO/eDVN3XFvy5bp3yzuPJQNpstP5Fgu8/mq2e3uEtAq5WrqBrlZxPqxk2ZjB6KnzFz
BXOYu7i98ziT5lvV2KU+7bxCpJzduToBV1MbLCTNtVnKS1OHljOtqIp7XVHbRWxqYnsfq35v50DR
uRtMa6Y+c13SWoa7sS0WITPbO01ub4gAmCddtoQQ9IYRgCjKBifRSCXFVFgUNPPz9KwqIcsN9gsF
uZTctkmFs6E1NHMFwT8LdP5yV0VgP0jybnpTIryNUuh3Kz33xwfcV9F6SCOqPOh50G+mKjKDtKPB
uLFySNQt0m+P7bzybj2ewmggmGLIJxAKW7WVLI5jkaaPEeuGN4rpHc5M7XCZ5Bw9FGJut97yx6Zn
Ld3RlMPpS5gFALdwUA1q3jiAJK70w5S29UMYFnq3puMHEDaOrEPWNvLaRaC4o9qon5u4MV4Ngl+v
soyew8LVz7aJyR7vDxWqllmR3ZM+q8R+0E+uX1QPhCBbuQ7DSro3eP7texnXH0g0uIKqeaRWSIv1
OfAIRydBMkc28Sus97dZPuUvqY7/yUtVuPPoPIqovTbMHUeh7onNn/ociBCj2tlE1IuoWvOK5DZt
2Dqux0bO2EA6gRmkJkbW1bBz1qAA1Q9UZEIvpUY/a1OO013tejTOST9Prk1E7EqnVA4vzyL4tZ5m
bEwXEgMWzOQQz3N6BkOTHAqWThdiIRxgR4cPk679yL1yfqI9NBQrB5Q7PpyJm4Yusukl41Zh8slX
ejCn7nyrTSX2FLhYu84c8qtc5iRr5nOFWt6hQ+kQqswMDweTL61yfrmXaWiQogIXw/lzGWQN0ZyF
xXCdSH0JR8wYXadauUQ1AFvUr2WnvOLWoGDBIsPscBirDZ4CJEzb2Av62MEnQWLImT9R2XR1Z/jY
ipwYD1ciB2166eRYjY+z0nAMsgLhwNvd9XpLLcmm713TrSjbbUZ14k/SeCSqI9qiAqs1Sgw+/7tg
ERPb+NAu1IbsQs2tH/O8GJ9/k3/+L9uu70qr39ZduqeDkBXg+pjKUHf+DOmp6lGluWWoC0hQsdZ8
kxZBc+AdKQ4a9IswejcLazek5tHKxFazm62IjY3n0oHVz5u2pIOdZhB/TsnzJrv/+cX9CTjyx2tz
IMDCiALv92cEZWGwUtBDU12qqrm4FbNiuE+Gy7/+Q7CiQ+vBCKC7f/4DUGw3cugd1CUxAW7yP4dm
EemW2+8f8+9d9j/ZZRs22I/f3pF/SDAc5GfyX+ydyXLcSNplX6Wt90jD7ECb9SYQ80AySIoUtYFR
E+Z59qfv40zl3ylmlbJyX7WosjIZGYwIwOF+v3vPfS3h33x7UzgPX//v//7xM3+Ms+3fhO9gc4dY
hTQpuEr+CDB4v+FTgTBpWZTXMZ3jn/5omjJ+Ew4za10wArd/p0L9UCUt8RuJPMgyNMt4PqBF75+o
klwoP6uSkHtpxuO3MTFHWTPfg6wHOo8SGc+aykfOa4Lc+SsiPK62AfggUA78iPAXugWWyaCNU5BF
dJK7JMAu0g3tOTCA89J5nozMb43iVmLY/eTrKfHLyM9IMvJTxXquQkjwpSw/FU5okeUxzFssbWCK
07G1LmiGnqSRumBbSxumi43aexBkfe7beRhv9fG1qFrI89QzPfU4Il+qLBm1QI55Kan1qedX9MBi
BjirLRKXWEQyYPZZU5nzgkLd1G6TfY5h4UfIMQWJs4UwOH6dJcE/2swYOHN/uKikg7UlRyTZb7am
B2e08gTFTJafAmfxUmvX+Co8Dz06PlupGL0NQKYEQ3+Z0zGXaVn1pe7q+qXqdXkzdIseDFbenShk
nb5wxilfbDCNtMN4IGTZcDfXpU6jVzM26ZdijLEqMCCOA9XnMHl0rDDedCPJn96xylckGDx6WOFK
TAI8d5LdeFYxX+HBYjVY+vXSVQfB0BY1kbKlsRzIa9vLbjITcYfv2TdpHCy+zNRor6y58O5cx2A/
1qf9g7XgIUy6rtsAJ7T2oayNnEw8ZxWnj8Q6XeRwIv9L0avsjOY4ypwsmR4Rn2YT1IizpxdmGbTa
kj9ZRT08gAJGHx4M+BpggIyPCQzAj73GwaCeHALIpa+dJ4mNrS8xelX4WgNcEvIsI2N4zrOlbgLF
jzlPYduc2GKP331kPWhFS69l6y7nbDXaZb6pkbNSuhV9Dgno/+OFUqhW1f0N2Wvz5vMibuvsoqTg
kWaCjfiUpiQtVV6uqVdZY0XU5/qlseeBk9zHdWY9m1GRXH3p8GqWLtoHA7fddmhi+2SYKVU7MbPx
PcNUzFkLBkizH5v9tBjjfRQXMJ2ICb9oZdQeLb3wvyFFiXbr6ggQKwbnXrIhiOPfU59G6S8Zmkr7
mEaWexfbCRYEcMEa49NOZl/surJ8xmw4eiOdMnXf4QjbFEb5yPeYYdXt4jsxp92lM5b4KLBV+xuj
mtBmw9JGB1uiYs3lCmLTanQFyKjwiDb8u1FF9oVx91BteMzXNykPCuaPU8Fd/nEujZTJZP77nDKb
2SJhxP59eFmVRtT3q9kfl9RFDPJnPT+XOrpUT4WL1kvMhkis4Uj6+n6ZRms5xhD59s3k3hleSvGL
LSSRGLLcJG39hznn7tl085C/hCGHViMP6SARAzODIKvNCh2ucx6GwcFQtyRGH6jCWxy8iX5jU1J1
7hHkdzZ56VVXdVjRaeulWHPMNkBZuBS5X+7DDpV3lTDm+DAz2S3O1H3p6Z1I8KL7a7uWg/5gy454
SY5po3Somm20/TS0TzZFNFct8xQzqqVnyqJwaoxK91LxIN8VPW1UueqlqodiudL1ZR6YpTerSvVX
eUuXX6fWQlidfm+3IqBl+flG1HyRmJpWZMIT9nfxTZFyf6ieLJ3CrDE9soHmN1lasxtUp5afmC+u
atlyqNtKU6rg4HowKzU6fo3q5CLL8BQzC4MQRmOXwceyBWrc3Sa6/eKrXi+yWsgIqusrlUbIKZ3V
ehn051I1gmHQ4R5YvrbdeOoln2HY66f0rUbM8DN9q3fxh1lRRxmpPnlioXWM+jHszbAHE/NeV81k
ICSeKE+6dac0veub8iMbX45Ny4mCeAwievUwJlaxKmbRB5OqPwMjMa7Nt040RE9vL2J8muhoOSeF
TrWnxe6lQVs9tlZ36lXF2gIXeWeq2jWjo+d+ZZuC0iXqoY9tJHAtMOaXLxwuuos/T/bWxXNqchmd
XFXupkctM++3wjdAPzum7NrOxk4e9Gy+b5a3jriuMsaVB7Tp2iyLf88WnIMAEl1+zVTFnOu3X0UV
68csiYyTLPxmo3Vsq6HKzDBTx5LoCgikJXrEYROtySxDA4ektpGq3i5yo+UGKBOS8Gi0HyQ1pYHm
oKKZfnJ1Wq3hlqAsrx2BpRWqQA+ptXgY8zC8Oqpej3kUZt9KX9YWX5Mf0uGawfh/zefwNVYFfWZN
VZ+pSvuStrPuXVXkRyy3CHrLPXaq5G8euHQg3D47qgAQAhwTQZwmge/yl5qZ+DLNY3fvab6Abjkv
W2uRPslekX93u7C8kdOmG+Rwnnqb9sF2oIiQNUY7p31CO2ETF809WbN8jZElO1mqxtBRhYb+3MVf
7LeWQ8T3LhDZcM9FmN/4lZ7fgTnggKQKEhOXqkTD0BUA116r0sBDoQoVcyDKa21QJYuT8ckZW1pm
DC17KFQVI6Ye8xnPSrPt3poaWQ5VayPyZcC8uNwuiUlzD025OwMP3kkbqXx0umkhupLMB7fnETln
0j1oOaDA9X/3yf/Z6B5e+i/3ydX0bpP89gM/Nsm+/humTsHO+acdsu/+hkjJUdnEwiXom4HZ+McO
2aKm1TWwkoPUVhtkbJg/dsg2kV9X7bnJ/qvKZ37qH/g9yej/vEOGYQUU03LZvfuqz+YN6vynzO9S
9P1YigScS1PMJy3tIC9lZnY/W072tShHecDVTQsaAhGNaNlbOdpbTVrq0piGf0+7o0UKVzblWeOd
bfXhUya5vU+NqlyLsfZEh6pRnWhhyfofwEog70Bn/YbKJvG0OD2uGdKmaBVLkcNVSr386zhS9TY2
g/cUk86ggu6tC67HsbqggSAB9jy5YlUah7Seb9JYNcm5b61ypSqYI4KXfyvpnItgT9yk/jzipGrs
e2rz6KYbxjr83qvCukgbLxlSM0CzMklfZEixHd3w4/McNSTtly7+TvyyJskQOeRI21ncwdbw2fIv
VsedHs0XKVoqa3xydd9FoWnXqkzRsMVYRDejZtJyYdcMB6LOo4Vvqiz7bMZpRjcDCwbVCBMyt4To
vM/dsNuQ14pfjMUiqGZ5hbfrFEp25Rf4JRYDOBg7BlryqMzYJ1Me7cjIeEcau8edXs21tZZF4T4U
cQR9B4xqLlbLEpugJ+BhALRico/lwa78rwtkp5pu2lYw9c5Haj79tg/MMGuOQ5ilGzQ3CFh0sBKH
aWb/1ALVe+vnLfHb194NPCFAkGCUhvtRFM0+WuJqD/ym4xQSen3gJ0Ve4Rh164cmn/qjITza+ABY
XCs/Jzqn1WV+ayD56hAjZHqbuEtFfIM5y8d8ICnmDnbvnfD3I/bEcpkVjEL4bDvdsAdEM6WbHLzB
LeMxqKNzggOWuRmzjGlmXK4nXX/s08KKV248R3deX38HMLcMe72XTbLWyIp+h1SS20THZT6tElvi
GGzZduxDJPonOD3pYbTKZiP9JVUEOHd8rQ2fQ8XUUrBGp9vW16xWcORorK1R+Ry8Znjlt7LvovSp
0QmOjldYHAlhG0NqlElg1k3up0XEd4zhFyP/yrdrTnYAhi/hs53tEi38rFNnUhFDdkUR3kR4INeF
USGr2f2ImIrRzFsM80Pk8RqkrtZQuR/sDi/uVCIeBb1hjOUel6UKBYbFil5ZNxh9Uxypgcy2EEUK
bm+Iy0vF/DPKppUowV7ZPrPzTq+LoOmNcJvG2bLSsNMR18Le2kZWsc4z42T2Psq0bojVXNn3qDV7
TLvOWdZ2GCx6Sz+mXi57d2743AfIP1gI7CVcl17LFWiXjX6j0SjsrrtusJiyhsyGcAsfzaItNgkF
yrD9/Ok8QI5aT/hOdg3+wh7XgmxObtcMRyYxxT3OTbuknd11dm6KbVfzu6uMuTGzKv1OQOSDobEM
5F721Wsrew2gCRQ7VI5HbTDzm3yaRdCV9L0ls2M8tHbGquUxJ+BcQqGM7rKlZagQk8OMPDBiKJXj
kN0xHHrybSzQEabGlVZZ+7SP7l3mo8RyjTQIybsFaaKPzorzp7fH3shIM3PVp11Nj8S44rVOM+1B
UNxATYzLDNpMzXsXLNqa5SnbcGhwDngYCvB9PnvMyO6Gi8M+ddPMKdM19O1nK7ftj6Jw0nWcsaef
YQUexdCLRzSW4VRPbj6zSHWsKWxTsEolTqh90YGyIHJkkbzVgfuhfEbpnRxZGzNk9n0lbXs/aD4h
IUPz503URfM2NCW9LaVeBFD74GInWXNTDIS/RVuoIj3zFYM+tIOIlM8cQvJy/Kbf4FYgIWzxoVwh
3yCZSMqBGUXmfNqmlXKjsgnzvyQwbPnMrZH0WzLDoY05Fp4TglS3aechd+sOAcQykxxETH2jezUF
BrYYtm3nFR85jXh3cR/hk4/4+j+mOLdMZ2CQm83lrTHSJ7Pkkf6IKyf/3i12/yKwoz6IZi6vTQM9
dkF53ubYXy6j7L1DqtsdsWaUjQ1ojZxFN06Gh8S2cJjEnfVqdVzSltVMZ9pQy4tn1B0JHce47ToH
jGuPntEV0/IQGYXr4Q8yEghxPjtzDmvnzkEQ1WMnDca0y5i5eCyZeXRr+ICbEjABuFwG4ZEV9AQY
CitS1RBIJWEfy6Oe1zCOkIwQPvPwQ8z8Ll7BqOo+sf0DGyW1MTmbY9btSXg2RLeM+XNB5VggrVo+
WqMFcytMRUtwLOmx7TfdB4b45lliVTrjjCWbl7t6yvXWxPeOOxgP+M9MwBFpDUajoW2ZaGL8XDd1
RzTXne/irkI0Y2Fq9jzR59cYINejFdvY9wcMextm5sx/TFuCaRh6oE39tR/I9HE+t4y+/6g3rtrc
LhxhMv3jAvOj3OOHaZNnm7MAWfa+cgeeRJnOnFZWMZO/ktn/ZjAw1CzWOAMn0Gf51etHdxNmC8fg
NmEJjnFLEkNop3AVxcuwm/TicZpn2NvZBLyYYdOBrzJfwwLKr5ZSkpxSHIdIw7ANcue/JJzfhd+/
05FRNHGj/ntr6+m17F67n2Tk33/kjx0y3YkeXjocU7jHfdNgl/pDRzZ08zcdYyvbXdXDRkPa/98l
05Hwh27s4mbFK8mYyXLZ3WGO/Qe7YkTov+yKfSQwDx8MrWWm+777raF7Ik+j2T0VZu0ZAY0VBsAS
Y+LmCIZOq/sGYyflu6RACqsKb6py4RGM0V5DOZA9V+VDjvlIK44dPO923mhybu1w74Vc0eimI7M5
0eQSVmiMbVdsi3Ys7OmmhxgFdmcxBbsD8u9M2rd9lxfuebSb7ksWTVcSooJaY1MTgR27YptjhoLC
00Tr2pTLg+ZJaZxlD98gaPDaUHqqXIpyRxep4j/PRg4Yt9M5RIoWCMk+b7yhucORmj20Tei/dLm0
OLXz0DW4yca0PoGFjRGUF/+jRsdTxUssrtzMfm4muxo5H4joUhYbwujebdaU7kuDVMu4qpo+MSzm
icOZdlsNC3NhhqtKFTfxg1UWVQNYtDQCxLLIDymuqU9u5zQfzc5CLjYANn+pfO9LPi83nt5C1R4z
4EL8V3gZB9cCAJvoeyD1BrkFyw9mdEnVQuY31yEF5hjoy0L3zQSDYMUm3C9WbJ1ZEu2QIpzJcMZ9
qcnibqCG+GmOC9ps22XaSSmWq9+Zy5EHo1KkIXhpVNFqyT7O0+Qr14NzTTMcpZuxMrVbjDMe9TRu
i9NmNpB1+/IxloItONz2Ox6xIhiZAbMf9nrzYhMSetaqvCPG3JjWbWVHw9qv2S4XQojDmBjylDPT
HdfJYA8bwywHolbKB4FjeGuRw9jndjrjBQkb+UlbinrrJbm2Y/grD3Zsyi/I1eIQ40h5kPoS3gxa
U50rcG3FzpY0L82DdCnc3M6j3ZsuW88f/4vuZ4/xRXPUfDtIdIqCCaiPPrzZY1p30VQe0famnLIm
4Pypv0WFQFjB5cvIdYLmIDd6TIn5l/8qDv+J4qA89Kxu/35FfVAAsP8VQHXMk58HdD9+9MfKKrzf
HH6VoNCDkfnbFO6PAZ0FO8xFZqAMBRXhT/M5y/nN1BHz4IpwP78N4f5nnWUxxgPrCIbRhoNoYP+T
ddbxmTb+OTUASsVhxm0LfqdrGQQI+Pc/qQ9DYhKOS5NqP4+ssBs/hqgflCSodzGu8K1bmvYQsGv1
rj6czxFTPKyhCejSmsoIRuCUCBqPaZhYz24H3LgC9vswdi6UHduY72ppEaoWk3T2dWuRtPL5jE6J
hvtNZOgITGbYp6+Z46fkrSyoHmcv1+KbzKg0NoY8i44DfKBm0/gJgbp2WSYjyAbOlWtMweX3rhhA
Ngp/sbeZ1tm3b1R2quDtQKvmERNDo1nHFsgIQBrXYZyjWbEZE61FORk5DV1MrQ1B1JhMDQf6Co4T
hxhFydXLDUbG8UUv+KPWTRH233gVtdOx8U8C6AJSgle4wfEu3HzBGeFYBxJ29LDSr11lm0SbnH2i
88zdWFIvvjM7p0ENAfuOYQA7I0Mm4VfJ9o+zkzF1zzU2Xn4vf9mzzTbzuZzgUHMCAeIE5QL/clg+
1iRIb/sOT/SJsWKEKYM5Hm42SG7Knp9DosWpjIwvMYheZ+wtG1zlfJBQqTmP6hY2YODQMyUviQRy
HrGbD2mowwIvW91Yh77Ah+cTqtgKDwsqgMwDB8laVSH4dyi8SXxObd/Zd3x+FIc39Ma7SbPDGzWd
48E36YrA4Q5WqoTOZTTeVQPteZMSLAz8xXP2hYFNvQihoYfEg0n48+1oeWIfSN1Wtxltk9qDtIsF
4F1qHO1umoImzwZ7nTim0+0lNYO8Z5j+Vpk0nydZNC8tOarnGu+oFYDqhmb1VshjaAWJ/D7u3ZU3
Lf51rjEBwQn2H8w2ia40D3Nq9+cWfpIzWp/MEIl/xZXnmOueXO2rJzO4LBzmznVtYTUdFgwz9pyW
yT4UTS8Pw7CYyy4JB+1shmpuPREQ3Vhgl0r8MUx08ag6mUNSdaoHSN6+kxFtmP27miXbWhktqYnS
WOxLDIhyAteZ2wApvTQlixO4RiutXTQvnGNWGogD2DkaH0S7X3BXey8NsT0cMz5bobgGxsH3o7LA
NJcNzYT7BLdM1BqScGlYtRpiDCdd/ZA3zZI8m7WCCTn8B2Y4l89HEUbawzK1HebT8CKKYjwlY989
x01xE6KsnPOhYB+Q4kTiKWhamE+1Y1ToolwLM9c/UOGabCnNYNAke7mh4CTb6i7/t7f0/NBIrMtJ
byL7EKW4kIOGFVj398xv6c7Ia5PQXWrC/c+4hp5cF1/ZnttbeywjK9wxlZcqssvcFxOygY89NZu1
m83RVuvNLvrKWcLM94uewGYZB/ocln5GQ8V9dagGXEsLnWKU3J57hVhJFWzF96oZ/CcAFjEn+cZW
UBYinTuyDdpXWGTQO0MAhqHczZ4BykVBXZa6FzfdMj8wyYrWdMKoIK/zZLSEUgCew5wHTXU7efq9
8YaMUfAYgtYMemyAMsxbapYKIDPAWKF+OSU2Pwg0aC43OkLtS9Nm0x7OTf6A0OXdphiogkVRbGzF
szEU2aZRjJtJ0W7wU90kjbfsckXCiTlabRdFx5k1fsrIwLkkb/CcDIxOFYLtgNJ6K+v2QkEnCFbF
3cksReBRLJ70jcqj+Dykajz8DXC6FbunVBSf5I3no8g+pWL8IGI2qtYvCXJFAEoVC2ihJmM1iOiT
ioquIwMiR6bYQaY/QBHqq/Z5Sptpz4i6/4AE0XNhTGB+YA8NrZvvljhdNn07GY+jYYafsFAx7QJ1
bB/I3OKp1TxTPwwuKcy9BVUaP3FSb32fuhuAHBjO6wFnKXNt2CWaJq5DDZUwQXFZpwUcvh49h6vC
leJmeUMijW94JE+RkvzfmUnQkyzFUeKME9+g5TafyyoDaiLxP3zE7Vpghh3bVZjQ6FF0PagwOdYv
9RTqz74iNcG/JNgxlfKm9EzIhc3U7gur8K6gnMtLpwhPVHw8CbRsPTAU/ylSJCjyHEChhjdAlKNY
UTAlwUZFiiCVv8GkGMNh128UY8pWtClHcadGRaCyQijdsojxuaLiIgoRqd6JWmRHrY2IXFMMsGq0
gYLgWu+eueLKhp3shHeUoTEd3dV1VsArGpPpc+j5pIecywAglj6bcMCN2N6buFdWI0bzAy2P6TdL
wbQGZMK1G1uFDMY34lZrA98q3zhcqUJyuQrOVcXDCNUHYBf27GhT+413bkLzk+YP34n+RB9Ba8x0
q8H86mznQ6koYNxTGTkOyGCjYoRJRQuLWpsq1/RTCEbMMzFZSEUWk4oxZiXLR/riCG0o/pgQ7SvB
NuwNln4AlwrKQdHKIqqUVpR9MoL0rBRotsKacTazN5iKjLu8o6slU/yzEhAa5P/yXEjYaEryWlYI
MSDTprgFn9YZhbzBGBJuauBqQxo/QvJnK8X+IpHg1yYLEpswUjLZoW426JgsrpmDIMRABHu33XZY
tBXRrQyTVxPIm2a61Rpkqv4pVgQ4TmziW2u098NofA+BxHlUkwa+Jl7K3NDXjQNJblZMOX/BwlIr
zpywmpcqgjwnQdBNikWHb71GtINP50Uj6qhi1lnYoZ0FT2jqGh8SxbXLueZB48C64xzq70zFv6v1
dNcC6TtW/YxdAUaeoWh5Odi8QfHzOEfbjHqG6gG+2hgoc0NGTRTMvVxFbRy36hncQOSDS1asaFr4
EgLrMxS1T28c6xYPax5QN3ZtQPtRNvOlUKy/RFH/asX/qxUJkGaHb6KYgJ8ZX7s3WOCguIFGqaBd
qGjQ12t7Q0sFjmRFGnzr1DW0JVoT3U63uqIRmopL2JJMa/nSq7zdkdG8iZfODhwByzBVVEMioNSx
KdKhheV3zmBRhXM87HBGOANqAoHOAQcOZ3NO5qhcjuIn2jzSz1oDU7EDrthTyqI2m41R3hJ5Jy4D
ipFI/3cnifaNWeSrmPKBcOpuZZ6s8rjvOMczp6iLT21Ov4Ds5sepG+5qo7/ttfLCbg0QpAuYKO9D
7BMLCmIIBj5YUm5zckhEuRwLKRl+LIBJGB7e2S3g+MZuixMCrsFKywp5Z9Lddvrvwe8/OfgZPmvC
rw5+52qADPvelPn7T/1hyvQACbkmxAXr9wkxp64fhz7f5vyGmxZjpUthLQPT/1HTLOs3Wl9N0tce
E2naX5l4/1DXTH6hz7rClNokTE7F8z859VmKIfQnWzNBdtpdkcA4RWJZYED586GPjr5pgNTXHpwy
hAKdpppxr8eNBLDGE7ZqUo+cSi30z50mwkdBqwrcxzLkEZPQHYYhjGG0MM6wX8odG5UxMCkNxaji
Zdqjx0q5FnFNV2Wl935g4Ae5NUpt+Ja2WDsh8udPtsnEoi7ocsXYFjLVsjnQATId4e8yHzMivZ12
faHJfdUwUR3KYf4bX/M7eZFPgEJU00bWZAkigK/+/U/HXsgwLZvouj5g6eNIBmFzFy2DH5h9r94X
f/efLpF/4SR/Z9Z+ez0ETZZLZFTVtfnz65kaE98oy+rDpLXWao7yz2qYFUDT+CGBf5n/T/QNuUq1
gZV/JjS9M9yqV6JhlYkusXnfQIz9+ZUk0wDZUc6Aa6DpwEfRVMHhVNuROE8eyO3YatsV3v/jtyeQ
EnTUWpBVWOZ/ftFUN3G6lV3Obi0meqwpY1GH28FZD7PDLvmfvxqaCno00C2X48zPrxb53pSURUpI
U5+c7AIqRm6xqTMAHnL/8devpUSfd/eK0kh4EWGBg8dC8vOLzeTdYtgCyaGJ55zJaUzpyrppimrt
ccaiVTCeb4d2QHjssnFPEJESMMjMf9f5+dcLiCSCR9hdFyryLt59rbnRiYU2gfTQDDRprOdu6WAM
h+Gj79ac+H/9pv96DTk6GDTc2g4WF6T/n99z2/i51YMXOtSGlNfKazskGu7gGhdrTAAuYQoqSvZ5
f/O6/+pNCtegXc11feEquP+f78osSqnScGljKKdmRKHh25ysYaITKSFa+uv3+O61kCn4/bDWdBZV
x9Dfl8TaCDTGGPvJIWG7gqluEYSF9HY5ReBfP/z6td6tt2+v5QBisG1yJLbzvtE3LXpXazWuIbnI
Cc5NKIpjnljjD3vYv73331mJfn8dxi+0B79drubPnx/sm651qzkhowtgfk14hTdlLyVDzdFyHuIk
KXDZYtglS0XAC1JwEcWXX7/Xd9eO+huwYrDQGS6WKkKyP/8NwJ2yRG1bDyE93WsihI25iqQWXUJr
KY5V5FGc4lrL36znbx/hnx5p6mXBYfHGLY95Ea1w7142csdKhoIElRdazy1RvCO663JTM4jYtVYN
RrlHEyzJM4JxCsKJXtXD5JbzV5xKTfulxlR0BOqNkVUNjULgAMdQptr115/Ov/o7HZ1nO50APoav
93OtzLHCSQpN2+uWcD+z4bNbSBA5/vkwdyeXiUha4xtKNSGovJyyC1lLMlgW5NLDkFX2ye/98IB3
37rxNbcTW/ANVUqbgy/G3a//1r9etR4tyhbCisOO5C8jOPqwcHbnE1E0X0dXyOgxyYAzd/3m16/z
1zuRAxNfmRB4vrlB3q2wiWbyoWhdckCJlMjMqpymzCrnxJDGefj1a71fzrlOPFIvHpIS0B3Pf0/J
WbzO6RDyWM6hCK8jLxzXzPqp4uFWwXpRR0E9T8vJGGbxohVltJsrp/+bD9bQHXUn/ny5wjLUhU4s
hi/aex+LydtaM7kzaG8dpnY5iNxkMe392aoP0VDLK3M+/bMDpo1wHmdvJKiYMsYkyVqS/4XunADy
hkcfGfIOx4M5kGtOqdpr4NZAReBIcMnjDi8fkcR7mVvh9xFr9ZO35PKClQ+grd+0rjJmZDiAPOc0
tjoLLmYK8x76r/vgxrW+77GDn+PSVnUGdaKBn5jkdYlCivJyEGG3Rav3r3lITwLKbHhhKks8xp/L
8DuVXU59LIsGe0qJ2W9PtMPutimALVL3Ao0QH09m66uyMe3X2A+NL0AprQ8TXr8GCeitMm0O7e/5
2NvTuujxihOVTOMLiYYC+DVLi9GOyechZvGuusj5Tt7BMzH2s21EsNIh3kyJHw2EyV17N9k6myEQ
zt1XT5C6LNNGvHjINd49DiKuN+7+iLrTyuflseFrV8/sWDv1bhAvEt/5es786CLUz3ZOxZ+B3m9v
mmTqcHEx/3v0K2u58JzJn5BZp9u3jzd0p35jlrF+ra0mzsiiizw+hEbkWkeTHtML0LYCvoGMU2ph
31YrGPGntpesUB7dYp+Qo7giaYow9CDPDbln3MFnt5Cm5mSp6/EjsX77GRAc9BqTCvI7KzNRZlMA
cacJvf7i9lj1Mb8nn1uqgctViGgZkUj0c/RFh4cCGRHrg1eOeNnRJopjYZnJ5zwqTGSCyn5NnQbp
kZuGtq8wKeTVmTRwhn1GvYQ+NvNtsjC2XAvbSD7lbs/ShA/7yVh0mxZpdR0WUxUevQFLV7DE1MCt
5WywgTEKMIkAvrmWRNHLSzRROAk9KOmWVd+N8lo4GohmkJrdeog7HEcpb6BbFekkw6DjAtuQIahf
4ynSMbJ4XL3Ammc0AAyre87x8w0WdO3RxU6n4kT2com0PD1mXr7xJUEf3ADzLbJqs+1TYeyjCdRO
A9KPstyqvUaM7w+615anKcIIgJ8yWbtmp18Mq5THodHdPVm88DHqxaayVSLILbPLwqvRM+qI20KK
XcaQJWhg2+/0JLVePEJOK6AoeEUXLJgZnGpdm2VgcuYLDEb8W3/GWm+3JUluPlXzyU/G2yQql2Nq
+Ns4xuuIW7UCAmLhKdPIrsD99mFc87byzGsDkvb5ehkVukoVUSCAvrSisy6kjm7bmQQ6M/N5PVKQ
GfDAgZfeJB/c0C1gf9fmKSc6plOPFtR9Oe0yH8kyk4YygIL49Gv06MSP7xnyfabG5rUetG6TUr+w
XlwsgZSxmQdN9z42ytePHFfnwTJ7PNWG2vxUWPZRgruF05/A80vIGdju4ziGJ9Ch0cce38Qmpu/t
GOcFC7Ct9kiFudy4iWUpgZC6zyTvjtoIzENK95yJZvFoDCpSQWJJLSJR9w3bZ71fjArWEy1i0P2W
yEqPRmVXxirUInEenJw/qMpteBbjYsoPjrSt7TzlEEN6MI4nDJzNLRslO15PLutFJvT8Q1sv0QcG
JdPDUjnsH6oOmtYKdPdyySBUbeBtiq2dQSRDEm8Bq7sQKhofoGbILvrSRvq950zTvZiWhVHgMGzU
8werYlUDX0rqprjretJLgjstP9ga5hzqsSuQZAt7kcybeRaWbhe4QKVYikpGSnbIE0FEvtjXKUcf
fArZumCbt/Wlbu8GEO110NZmcdvp/ZPIJUSkiWSw3UiPHhtSh+m6dzM7VS2SmCQpD92WaebcAa7s
tq4Youc+jaaTRXFmn4TTMYWeRBALVM4nK52BHziUryXByDp5KP02PuLQI3plTh4zurHgwkzZO3BE
yLUrLYZiUywtWX7MgnqBk5byFu97b8/4XN3SgLFUOOJ5nqQvd7qTaISIJgzH1cB+DIbdvpbSv5m1
xr220HACq6rqQOsbsecE7e/92TD7VW0M7bfa9LxNPaXLsektJlm2Th1kC8HIhnlrO8CpoLMI4k+5
f83DBoENMqrF4T+NbWQKppIalPjA6HP/yJdKjMzBq85DGMc0BDP7yyz17iqIGgJ9LOm8qcj7ey6X
AF5YgmQU9u0mQT7axSS3IZBn01bRVXdRz6y4CI30EKaNeeETTNZWMQKGDY3d6Dhc2H55AT1N/0Ph
m3dRkzMqboR19iOSgG0Nni90GoMizKna5TrSbw5M+HWg4yFgoWmCsZsSK/AYuMD4AbWxi8fSJGQ5
GeA+ujB6KvUZQqzO+FiXgEDIJFTuqu5o19wsmVbZ5EPHfJdnpXhxqGp45K1FJ5yWXgVVwc4Pi+Yv
33qO42d8/8OVDmWYHVbtj11AkJNnumK0BsBmnRtO7KqQAC9NOBrVMTeWnrurry9TWuSY953+1uvm
eW81tPUGie/tC6bPh8mDQTVC7jpVdD5e0gFTjx2NxWcFn4eVxCzh2SYDsHXdNPvuOwUUi1rU1YH8
FVoSgLgnQXF3wa9WOGc7D3yHLuGgY2jwCsQ5JT6odXARa4BBPFwZnjVgttd0JQ8nMDs0XFTphm88
2WSF+WXSfKaN8BPw3fsWHTVRtFwEY63PwihHyGmptvZ8noE0nPw/9s5kO1Jk27ZfxBuUBnS9xF11
qIzoMKQIBXVlGOXX34lOvjcyXLrSiNN+jdvIezIdAQbY3nutueb95KC0tr1MXRt6376kMuOd3eR8
NXgJyCwC/2uDiXHuFXkubvsTzYcHU8gux/h3rGE9VEmbk/toq5IySWm/GxGXFyOxH5fJ4HT3WhT2
L7ZMvO9R58tytXhc880IV8rhs4drw2XoXhZloAl7Oppm6kfbQvSPk0IRq2cF9DKvx5mbNkBUcQYb
a3ZR0SUjbJc5SkNXw2xCjA35aPFXqTGwy1S/sIckR3o+8M3Ay0x0RN51REHxcooJdEpJNjPCxVwg
ceVulG1WvM4maCCMXEwgeI6JV8Ifl8kX3SHWZe4vKVqzdpfkvr7zSV/c1nwU9pZeq2M9J93PmtqI
CgPDVwkz73cjveRHaC5LmY6SfhG7tQmN0JRjIHQrfAA+bD1rZq39NkU3nMMWju6cck7XBhEp+9Ee
/XuSsdCsdI78EdZ2wnZS99dNm9yzMSYbIBR4brPmm7DIyJjxoMy8XsM8ZFEVD7pTAsUGkeX2IxIK
tyR8zvV2iLigaJQodJGvM65kc8IYiimyUUqU1dTYCGeZ1iEieclyMy7XGnUydltV8alcSDyauevE
8KrwT+6p5e11I01/l2FGWmeFOJptAYgz6Y1V4SyBMeD3EApphIKwnPV0ZOzqEEY8G/hW+OG46ry9
OTXZijT3fI8FfLxtBPQ3Uk+jCzJUfms1qcjNDMhR9L15TGjsblu6WccETnLg67QHzLHHw1FLhiGx
0l8yhYydGp+vDhuhI4ZeG+N80uyKQeGSUGN6nhnjPoN0tSI9DBnPNAqEfuPVgAhqBRVeBI4EgKQX
PQEwTQ2KhIANk63g9Wi0+krlKbo51b4q5jXbWqvmvSGSxaHu/5ATucJyqsWZqukdzJF+wFx9g3Xp
ORH2rgrjiX2Kf4mHlyyP5vtQzFddFh4RMN/XMrzglUvDCNn1mZDz77SJHgzf/8Z4Zw+Tvl6XKZhN
PUFnmNGkdBUMVEdv17NcdICa4dyj9yITqTJfRt9gY0X6FGhz85ADb9r4pr5Lu/psjN0BBb74WfRg
vsyCrjbmRyqCaOi6x9maf44gXASAl13j5iQlTv4UPerI+BAxSS872rIGezABSa8Sa2/M275JnkbU
PwGqs3Onude9vrtrvMbfxm1y61pRjIzKJ0a96bsnzZTedoRRE/TUMOeAoLUAuvLymE/6kYGR+yRa
u9wnRUMQbRsP8pA0gvbokC7lBLkU477CcrDVoS/Dt8dtdE4soSZ3cTF+W2IQfuGBmbSjVuc0dIiO
aT19b/bmYJ0plEEtSXYgoq9zk3kzxqImI7iKpvNA48II1SFikurv3CGr5Yqupg29SU+BdkGiwiCU
sR8KXKtzCSjCQJFsWmLkgTH7NE1FO1ByQpBdyw5phBdl4e82FDyAHJURg4NBiMmXRyHFbLeiLIpY
9t2GrLicPtMy08DKFH4neUTbhlpDjVGRPJciCyD/mvxCrwmnCw1K4RpyARN88iL1y1RzCNNR/kTZ
0bm8loY2tdaAVqlOQL72r+lsDlepmIxz3ciIXYhkdoyzIfweFRpN7giO8DejddRWOJJKJJp7/QWe
onAuVNwvJa+vyLaJnbp9JPyMrUOuCX1fG5Y8sLfnp2GmaZjmKdA3DlkyO9dwqa8gWPwQeWFuEsn2
j4zc+tqRkCzwGR3KOkrXM5/8g5m1fEhbKzxasUNTAP3wBeA8egTLpObteH1ta9upEvIQCouZDSTD
ve7axdPbvwJ+E8u1oOyv3NTfIz2cAyby9XNbKGqwUZp0CTxruBpIX9toFJvMeuZS3PoZFxNJsQM8
VjW7t0YxfFfGKGPlbbqMvnFeJDXkmARphubzJxbxkB0FsZl7USBzqxLFCSQpv8h7ZL5pabxcO0lu
PJG4y10vM52/eRjlQTrleJ2N7HdnaE7BnHXkP9XTpMCtcl4kA4d3tUPZ1/RxTUjXlDZ7tmrU9l2X
u3LTZyHJlslMV4TmJS8DOE8gbFGLV3bvkPQWEqPM+tdn7dyvovqZ5h9JQFlKR9Gbz3wpW5xgua9o
yaBOjwkUm6udyobBPs8bJBWOMThnVTozIZsdmlfhnB3f1p2WlPOuT7kD1oylPZf5fMNkGDtQj26F
vy/GDamVdNeQdNjzTd4t1yTvmLIZ/CP3arys3J7LRpNyvWArL8zSKPfV0opru3K+cCckPFjpCHQl
K2cnbFaAspeUSb9ffjBPxW1k+hryzp50zhxgg3JrbzMS3PBU6PwnWWnLg1su/2uluFoGCs+JPAZ3
uuj5IVLSJMj6ZtD0pxgAKDwjBZo4aVn3scb22gDXxxO5FPwGpsvfs4Fep09ZTYhGmTAiT3qmlVha
+PPN/l6ZKLV9YwiPfRxWz2GMznGCrE4GV8wjbFsds0mi3Y5hbVTPmduqg9+MmgUpps91VJh5aHyj
OOAMS1PQ/gqjKGMHHA7l3i8T85y6RT4q4q+IZ4OMduwqLlPfViYhaQrWx/LAmm0W/yrmon5uvIRD
j13bH+GmhQdFy5XUbU9rn2cSHCOdjpxq+O8IRcjOePm+dE7br2MD1mat6p+l7vmYLlHitD1JArri
7igV8rCPPIFhN/l0LEp/r2SvtlElpguLFvhFXRAPKAcHXf4sZuMsj0zjqrQEWS852P+VovJxNiWv
w71uOTQ/GIt6G2dZBQOmiHOndmgp4OdA0+UpasLB71gl7qy/RHpa4xPztGrNLJZnupIO8XdUpxBo
eD/6NlcKfoB2R/RU+Nsl+gq6t1rWoNRBILoOiTNJZCLZ9fDsB5pL5CiULMo+JBj9qyeokwH1GeNT
Cy7vx9h7TKFaNuSSVmodbWO2FXwZ6xQsSNuXl2QjdHeJPni/6t4OfyfV6B97J84nFJJ8mexkaHZA
ygHmgUyREP2b8HsqHCIfWolbceNWNLg3eZ2QM/rWEv7/7KmvPEO+ZzOc+d8V7hfPSfn6h2XoP//F
PyIHgePHEgDcLJP5AOuP+cE/IgcXUD5tdprtgHHYt9Lx/7++evf/2I5Ho9/F7O6RwYXU4h+Ng438
AZO+Q1fc8BkIIH/4CwfR6VCBaQIFM7/DLMrH4n8yD5p8YFkgi1EQhNvJ3zrTBb62f12NDybt7w+B
yMMhkIhhDrJ14+QQjJCWzaE/B0SaESziLcK2lSe4pP/vmv8XR1n+in8pFTDqjqMTcxS3/NFqP6rx
VTl/J05gKPnniZzMlt2ksindOUQ337j6zZRsmvnl87Mw9Dfhwb9HHp4H0dRmyGOyMgzjVHTS5ho0
qr6RgaOV8mfF+HfY8kIwt+xrZ6Tx4LjwD/H2zDs+0a3e7Yi1HbeYgo39NPbDPqmlfDBjdHdAHNt0
I5V7YzpF72zYiw7nPpGcVAdS31hq7HdGH4a3iW6y+3JJAbybllaam7rpWSt62usVzQKPkEnPawFx
GX3QpXKNlTbW2YkaYpNpbnwBEH4C5YSaVZDrQ0HRsR3Qc/dM92bBfAgD9yp2pvgCo4Hg/Z1P61mn
MRprDtybqOjGVTaqfDN3WXfe+cV8nyj+Ma5jyJtu81OYhcuskRhSTyOcqnVnXEJme25nprofy8m+
GfCr7TV6VtuKUAO2OUsOcGfYO6jXWODG2rjwqPC3YH9HAh7G/pvlKn6ED8K5O6OvRf5sTvQ7W+Mi
hMEWVDQH1hGC15sw7YefvoIy1M8WOFgRYs92+5TjJfPrUIrwKa5RcmxgV8/3DCcdC+iP8SrliOSW
MZr6rTX2GK8Ji1QPpA+AmR+Fsm/6XueHlguMiuOiokwnrZcMazytjtgUdajwDdDnwPkPkS1ExA0M
AaIpLRvlrrs81S7TyH5VrWYzrlXdr3Qe7+3ZfPUBTHwfTVzRdqclT4qYygPxslwSGTfGvhzs12VH
7K/ioZmDtNGJlWW4R45jOKuHTuf3ipG/AwtEdix8p31ItMldAz91zwqvi/kiDyGSYGnsu3ZYnNRA
dKPS6je+rOVuYH65J7ZlpilEuDJZXVO49ZDpsxHPvejo0LQPKKY4gDkT/NSkaj8UXhakTtrfZtXc
3Sr0jNSaPqT5DCzQTR5BsgNGmh0Za0Pk0apuS5qNfeX5XE5CBchRL+jlbrCPuJdqAJJ/SBnT7Aiw
xx82gjMK1x2ZbN/sLowYziX6bVqS37laVI1XZo6GPY4ifW/YMnxBDw75azS18NIcfHrMWcxIa2Ub
JTlaNPquphhYMRnlYg0kxD5OtWzOG4wp39DB9gfh1+I61Cxt39axde2SHXs+2A6I1ob9kRu3YKOc
Xmf6QgPi0EgFeKkbsXVjqQxfFBPIlV8PSEYtBMr7inHQbzvNvN+0t9S6BXx0JnFKvMSYhLZR19jA
1sCabjWU1/SD/eV6hNjoN8Y8/sqZ1aTrth/zLRlRemC0xhSgojbP8yiy76gd8CJMHo4dsnyNveeW
cu8M9vDkmWH/A0V7fKMXjR70+LsFppKRbT0Udhq1dDl/GhkMC8JDi8vOGodnSSLGRdlF/tUIcfiO
IoCZEiE+REI1+JkGk6x3C3n5Lqqld02kUfk8xc5wI6dpvB7TWF2ObSPOjZHtNFQJ5ywjYXNvNA6B
1ZMSt/VkeRuFOASiGZ26taObHKABGxITvxKqGznjt1hBP8sIMhbC2TD/r3Z9OOi/7USoYhXnVXzb
YBbFwyDawOh5CZE70e5ZGgwvwTPu6qlu96oi9HjT1km74atibzvdbs7yQUCki6smvpvZ8UUrEOf8
phPGgkRLvK6MFOcjf210ZxrVfJwIYT5jdoBq1QmRK6eiBHfrFKl/IFgRfDrgCyaCkX9wiIvZKWoJ
zOORtpdxlsDFEOCG13QJKXN9XW31ScrDf6rKGGfDLoRJsHXDLpRbE3Dxug8V12EE0b0yqZKuy1xi
/mmU4jXWZzcEsdLwTklaUbwFfgCznaGbu24A76l/xRw770xUJ2dvNdNQJRgdPEQWz21WGS/ELzFw
zNm7/259JuRTC5UL0RAF71JimaVwALpQG6EaKWhGOe5SBaNobD362r2XsR1lDb8xEr2Njb+Jycxy
SGZ/dFbowpBzPJns3a18aaxlqn0kVKfdsPflX7WlpW0T8CsXb+U8lhbzG11htr52XD30SVHsld+V
eyrycJvMhr6wtgBDNLQxCRhjs191z55vqYPnCi9bRR3kbC/M9CAdsoyXp+wvfZrOVKsxYAdp+MkF
9pmeIg3e8opp2RhU9PZNDCqGdZCg0IBFe31xTFuDWgDKu+qWHvkcqLLmD9ZHMQeQucWtMbb609uk
NrGXzsybnNOpvXLvDoLiZa47DgsFIDyOM/40Q1LQVm6j3dWJQNJFPJuCp4dVmsg2eehyK/71VhFm
S7VaSOGchaBdKFIAVJMDD66fjCFvz25UHixcbQ+Dj0uxLBv6EI3Qtg7kP2YgdBait/7R8rEj7RCF
dEovZRB0eyyD0qnyGcfE9JSuLTnZz6Sz59uyZoHDG82OMyt6jYgLooatl69kI3cH5r7tXZuh/2Yh
RdfYk6IrlXY+YfKMcYSNeDSRdbn3YNg8KTakCrqpSX7RUJI8/Fb5YRIbr5XK5ptZ0/vXvgy1+8Kt
Qzo4ZAJuPE38c58yNYa/J50/drQtXBl2bVzSD9HuIqAL1/DcmCzkJp5kZ0y+l12LL7Pqx52md86j
1U32Yy81+zF16umSL5XYxU2sbSYiDjb0FughhmF1MUea/Fbhm96iGy+2gEvHy7errhwm81XreVfm
wugry4oPX5uekeRg4JLCQ11287CuWIi7EXDcmcsMZVsubrdiUta2hiJJu0i3eYixSx476uir0DOi
AyN/xi5va3km3PfG12yPfYVHvDLUtEu3LcMtY4wIxBrQyxV1X3alN2lxEHSWn/yQNDcVIq2DpcfH
UJ9tbv+MYDlriQE3Ghpg0eBbkOknanpnNpa2BJKHbBoveSlMB5MknCtXzjPYcQdCGxPv6UFH2+MQ
ZQHPaIaVQdMtw9EIcwiwqJteWVms7TqL5pfdFfQQh3m8NtyBvqKsRyKrWz7dblwCF8Kehah3Ltxs
g8k/TFaeEftbvk39AZ/QzEzBbhmAKVD565JMxrsOJdqu44XDHoiB0Jlhm4oEY5TUshM9qmgaOFhd
62ODhmSH3BdQPukO2l2r61TYXtGzY7YtXJ89XUA9ank0lQOyfX7TZnp9Q8e/7ulCGGX+oNNq3RY1
nSnLT4yXNzGEXTDgtodBf4GBSANlTCprpdmLZoip8TZBHcqUC72PzFz3KAZ72npqkhCQAO2DG+gR
yhS+6EfIeEvUK37Y+UYXjEMA5Ob0jkL+4c4mukStyDTtzzulgerhX71OLZi+gFmbMCBd0N4nujUf
Ui8khQhI9nJGVy5WjTXNj/gSnyy+pC4pbs0xI03dY2Q517GGvatSkrjSyfwxlZNH8kjZ3AJeQSyX
JdoZE7Prrp7cFSA/cuxT7dVrgCAYdvlkdYzC8nQKzzmNbJPrFW9OJ2rlzvPksK1ow+zDkLlRyb7k
DPGPRB7W6O6WHWLMoIqEFoXV2aQXgUdUFD/dUvtJz+8KB5W1M8ehWPZtzcGLYRi6c3I3VPG8lp4W
Bbyt9lyIfo0gtdxEzPGZg3lPWonqHYRCxXQOl87GGxbSm8XAQfcUM3YH/0vu1pxvWTs2uypT2Lyx
GRHWkMbLOFpnEES3IslRdlaYz4AopPGPqOudIIM3MRNnBYGfLJ3qtkYXP4NhRRC1Ksz4LE5FfV2W
Wf2kRVm54qtefEfJxTCud1GIGchkNrlXZ4eun2bSUfxsD8G0C0ikdxgMRo19bXtyvk4jIW9raEVb
FAAu879xcYzNQmyhzMCek4Si5HB2d32TUZLreXKMUmOiwa6aF1/OxRmAeIu+bu74cjNUkTUwIurG
LDtryxe298b3UZTeheF3Sl9LkzSpvkmBaJhVN1yH81Qd1ESXOdVwMSkPSYRZkI/E7EJjOCMld3Ez
hs6LHdvNsO4Bkl3ZhkpvSofQ8Q5LxHch2V+tsMCZl5Pnq+9ZHrtHoPzlYzi5S5g8+LwHfflCCqOo
aXl7cTCWZXcWJx5G3qJVj6WynAAu0XDMnag/I54l+6nsxcsTG9xckALhde/Wxa+iBf3WC8N+ZphS
mTwitXs0QECc41qGXolfgGZnX9rUui0ciklT9r1FKOyW+b5BH7vv48tKm16z3vWezMotGerP3jqK
8nmJr0vXaY9vkD3ezCglJjxn1QEc3YhJ8iZL8zRI6z5f1cLVub18bY8TVQUyUmuGzOFtoraeN21S
3GHPBt0LbSXiLb+iceNtSp+5VWbUj9JKrU0m6OsyNXabbuOwM95XvijuqqyoztWcmwcpmeCyny/Q
R1jMTGuvI8ShHbQioFwS2isJ8yhGBghcRie8B6XBW6bu9PZUMcPK1JLwnm6oOuejmF+zVUyfR8Oq
7tMma57qrh7dfa05DKmSsEmyfV8t9E+IvYTTaKq8saH3l+u3HmUmBazxTg7pEUfgazR4zPBo75yP
vleeWexsf5Y1lE+S39HWa9nlXPWEdrbEeu4VkqM1U6HqPOtrUFB+U6tLpvjRZcpmaJUSDdpuPc9p
EPwI9GkSvhjP/y84XuDY+Kb5+GRJe7JCRY5OhQUsw0yxsTEXPIyytfhwQVExiL69aWurerE0cm/T
dviBKup27tBz7Vz6rhuNlus+bWbe7LVmrXnU8lsYA8NiBW7kN0fPSQ4LBTKeuNN3c9+Tv8OKDzSv
svcxtJpzMwPgvCLbAkgJvNMA9m/0Qgu6ZWaqVyvH0iKGzqN7R6nD9wSF4o8lgmNTR/6jPZJipNcE
ZPArJqL5Rt3aif3LzT151VdqwtUSknqXIX7huk3phe/Pw54kOq4Y7LB9E6WLcdXnolih++j2sX2X
9OTgpV3CAyv9eDWU7KmmWPg7R3P2Cl7DNTXIAy/k7GqsZ3FskJit1KDEts7L8LnyM+JZaYwHWmOl
lwLUd8kslirGJHsjGOHZrKN+KL+VmLfZ4Wo3RVGog/Km4iZMNHHtNnq0EakwLwlOs34bETS5Cs/9
VhJ7ewyBHF6Rbh6f5/j5b+0aaRNKxhmO5fe0hEsTk8tb8Lrd9jWRPbMa9Zsw7AR0PlTFlcqq/dRb
+a3ijbvqyHTb+n6v72Xe3UUdPvHR1cXRiqpprwb5I/ZLN0ijmC8WG8EjL1INQ7Hfn7OVc4+DjWiD
GOuM/W9V/u5U2iebXNUvFuLf762nOlQAxGRkLxWx1jrxhV14RsR3uqFbMrDYWvOuM7VxWpNk4fiX
SS5JgKnKhjQaS5KMtmvKcaY0iyXj9Unmd2WBabFwJmggyaLmp4V1hwzydRwRGeqAbJhHW/Koz8NP
16FqcHKzWLOpokhqUBTMpIMcoAcYC9Ey0BCmHHn+HTB64qFAUbO2Q1Ca7ArzDe2On62ZMMkFmoPM
ge/rNAwBqbzPLiXImM7njtRv2EMJOme0ibTOM37awCrO7MqxtqKxaKTAMrmKQiPofS38HQvLuQYI
Zd60o/+7GW3tIeLRuzdNV8Ybp63IqETCE25aD6oi8dLVXvfHbmsmpHrCfQLcjCj5C6PC0kv9swuK
gc91BG4+3/DMUx+PGHOTSBBPBoNN/67XaMYldcWabPbU48UXSvN3LWoyazAMwXXxIMyIU5OLOzoj
+yQXcEQVMaRFJ71KCnfc5lGdbz7v8H50KOxmMMAd08FXd6Li11tR0340OLHYi+7G1OaTAXHhQlfw
NT8/1KnFhMwMnG3Y9iCV+RzxpF9N9JE+kcoig1KW3XmWqyVCKWXLyeJdNdFY7OHrTX/bJOegGOwh
OHgQ8Ui0+LMP7yQhxC9w9sGUcRUJBOIrLWnZUZPaX5zfqY1nOT8eaEYYLnZBW5xcyoyX/1zXGiyB
KSZxLg8JztEaLz1kJh1NsNfNdT1BEMjyOb7o8nH84vjL4OJ0jZoWkSI4UZcZzclgY4rsOtazqA28
QqMBX3KCohnuP7+Jy0mcHsQyWZiLrw1Lhvnn9RwNPhfKN2WgFK1bd4jZRUSuFV7mpj4H8wS1tO9g
YlaSTfLnh/5o/VgmVkXdZ3hjLFOwf49UfMcejci05NIkmdCgORAa06UR7Go6pH20Ns5qijH9f37Y
jx59i5gWcNKcLu7fPw9rtb6o3ITDuk2aH8kZvofjOQeRYNX6Luv388N99EBiFMZbA76aGJaTCxzJ
RjfQA3G4Vjl3jdnsKf7HbQP194u3zDtTzbJgLR/rJxU4L5pTiJQ/z//cSzF3w8/2bW1OYfcLwCi4
BzJB8EugdxHerD/H4dJMArfyXyxaImuEK2wLD+q7h8a11IwXQKLLj+wbhySNizriFfv3F5VbuIyv
dAafp+5aG09KZxe8et7eAj0ZAqiLpxFEcFp/cf8+egpthAMwy+nKY1L8c7lkY1f2E9n0AQHbRKcO
1Q/hVT8+P52vjnHyUkscEHR8qGWAiJrAHbm3veIrx9vyNJ0+6Kw/g5vD8nDfLQ4/9QZpKhnU7F0v
ok43jya0RuJ1huQp1njDIFHSF05pv6kt1H4Y+L56o71/9CCbkZKEZlH3aV2cvNFsp0Y+WPmQsg3Y
vapSYg0HtTnPtRTlT+2Xm7+9rhyP1CViuRy82KfPXkNZ5U2YfoKiJMEMVMqNGxvuF1uJ9w+4xQwd
TBytXROh7MkD7keGIk4ibwIIs926rUFJ4CkgOJNZxuen88GROAli0GyYcwut7s+l6LcJgKfJqwJe
baiWtPaMYKK7WqYPnx/ng9tkuLapY5hbdkdvYVL/mnUTm5tZvnSrYE70rcyfNS8nkq5cBFfHz49k
vv/GWn8c6uQbS49KLM4NrEK9T+O+tKMVyUf/CaHBktWX8/0EQGhPjFYoNw089I0OnfM7BBtUg7Op
tinT373Z0kYryE8kh8RG8OV4aX1UFnlX0RDPF2FOHUi2s4VYlGkRdZXa5iapSEe3z8fLoeroYE/4
dte02dLVAPDnixOFu3r6+PEFZ66n8wAYeFdOPnbwrTXLLzuuaRurR78o9Uuj974R2Jc8F3MHizeH
6YKg6rvE675zCUhiZi0OAl9QAjxlbTQ1gJ7uviDzeK0EIdZV8a0evIs5pLFUVBlEL0TiqyYBlR/K
1EKHCeB4JXvI51qqdevRruyA2fawUQqPHsdJN7Tw3PPMRsuQkvlLjkgVb/xoWM9uNG5IKCJz2otM
jbpxbvUXdxF2fb4CPlhrJn5+FBx8s9jyL5uEf621sOgbdh8T1yWF/N4bvnXgro9BRLojQLzQGoLP
D/h+wwP8y4Wfi4MHgsfphgdPQt+TmFwF/sJdot9abJtIqnNScNU+9EjChual39m4Fv+DcvlfbeEf
PL7s5nRBZClSj3c1h4ymXos7UeIenKanHgT0j4Z5zx1G9fT1r08SgQdvI3od/N/p1pG5KPXm1JVB
0UumIhg6JO1aOOtYTeRBtFnirVsG7PBfTZr2nx/8g/NkX0WUBrhiLvKp9ZxoYtgIVVkGLWHX+2Yo
76LF6+2lk/zrbYC9vKQMDLyUV6A4/1w89IDaCONoHmA5epymctiYHgg6mVvWXy9TthsIphBGUX28
84vXSzJ61Hc5uoJu2MyCxquVXg2DI3Y0nn797QW0dYsTM4GfMkU+/WxFAPlKO284LaewAuy8ZcUM
kZlOm1vZV0SL9w8gB2Nrw9bAYaB9+vlq0IbEois4M82+iy3tEXvar3S07hAEfrEHWZ7lP7cgHIqy
VHBqfF7e3Nj/etaJokiIbkaIgS1xa9Er9SuHWK68n8mUxc2Tm1/tRj8+IvwfZGzLQ3f6ebFr18OQ
nAWN0R8zv36uJuPOWhLsCUaFEtWZ539/69h4L8xsoBZMe/9ckQ60Fdy3bhZoXXckKDqw7YxcD/2L
w7zfMNq6g2MdsBE8FPO0odB7+pgk/HTQa+ZiCC/tQz3yRfz8ZN6/KjmKobPZAOUg3pn0cciMhGcY
WSAtOlp0etCUdr/dUtykjWKgTpqjNVVfvCUXYPq7VbK8ONC3E8L9jndAlAIOgJhmgu/gYx9ynzZc
WWfIzH2m9HPJELudYG6vMMwRq0Vmb83YS3f3amyiQ84ceUfCyN08Oc03hLjQBeqazcGyLSD02TlD
FifufRPIA45A54u//sMbs0QVMQzEM3R6Y5AkxDmTjTygO11u08lPj9pIn/PzG/P+DcuNWcDsPpgs
VIMnW87CbviMRFUelMrNV1XVB3pm3Hmu+mrX8tGtICMMVSXgCWrYk9Xs5lZZNyUvorG2ELKE8WEU
+rj7/Gw+egMBqqcNB2GeZsdyTf/1WpjBFo1Rp2WIh3C09C6fKQyAaOrb/AW9/t/voqkZkYnyyVgY
SacVKt530SO4yqgdw1/LtZOJuClk+Pj5WX308EDhFy6SXAqDU8LI2JIzNFc8PHnieNfZZDBiC51f
DFuqnYwc7+eQQ9ihW9h+8an66J33Rv6ncfRB0UPrVI8tu8+CKDKvVKnhoIh2dfpQp/MtD+IXR/to
wVP2mCx2Kst3TTJgCEhIsS4HdVRn+0I47s1g4sr8/GK+47XAP9K5iK7J58hC5nzyXvU7c+wcWu6B
1w36A1TBakeAEXq0FPQjszl3uAcuWK27SvVXzVRml07uWvvYQ9M5Y2JjsEykh9HgMcefgR6j69Kv
qlvjwyvvUmHzZMIyO934yLDVnaEo+NqMNmMC1TwbygdRb3ntIXG9RwKV6rVLYs15XlrJQzb07SH0
qx8xio5ZLO7LobAPdJH8lZg0grdjzuPzC/nBs8ZMmy2o61qwBU4/iLnL35CMbLehpf6qZwMWbI2Y
MszRr0zPnx/rg8sBcJ0H21katey6/3yuTegTOrB/tvah8Uun4bApHP25nYg8ccl0xaQl1Bc7jA8e
OnIEDWynVFuc5Mky6WU+jTKqOL3UeYqTCBoHqh3mGHJeWbgz7xs5NBvUGH3w9+cK881fOlJsEE/f
lDYZCYn02iqgVrvE40csr8xv6MaTB5dFD1C3oy/2vh/dSS4tbQDToPo9BaLxrGACtZsq0PSoWcNE
R5VQWupmAHoQFIJC+vMz/OCbwwmyh7L4sLFZPLm04MLtOKm4tGMfMbmw5bDRm6rZWChi/5tD+bjf
PcGGEVzXnwundu1EFSUlmuFX5bWTN7g1XSXOks4wvnh9fbRGLR6oxYewdPpP1miPJK6c6QwEIOzv
oHq8Og4R9i33L4maGw9T+18XR7zAMF2YgMgYn5w+gMbIrM1s5zKYzRmNnzt8k53c1PQBvjjQBy9m
Wuq6A9+IbYjpL/fzX1/VesatpwPID/LIeYzGce/Nzd0XS8LiN0429H8c42RN+BoJfrbNMRD0Gys7
SeojiBrnm9kJIDL50HIVdaxRg6yhjaXRfTVIF7EQs9rOkxnNvw41ZJkw6bVJNtIswwDYgBs6sZQ8
ksoV35g+IYDlhEMrrPVyX7SIs6huJ4DxUQjc3WNIoY+YFY2FZgTM2/g2+wViq9KAp1EVrdzrPXEu
FFBjdJXmOrvDajGHZ4m8ikc33oPhnQ45htHL3oqLi16TfeBl/l1SZe2aK5ztCnpF5JIjFAwQJxKf
Msz1NuxiB7FwNpxXtpVAOUq73eeX96O1aRuua7BOrIVS+ucdBH3SqEmwNpEJPzejevbi+sq2tB3w
d0y15AV8fryPnnD23Gz2aN8zEDo5nhNPJWnZUxmoJl56TpeDmR0GVX6xeX3f8luIpwy26GXSpvNP
DgNwJCYIyCeiT89u6jqRaAa9n012zxD6AkHKunPMH5EsvyiZTgM+bbYQHJcuLVeU4vp0Q+bXYLDq
waEnUk3zU0xOH5RnW7vB6KLnWzQz1DjNgiFXWd9s8hKRIFALXuSN2R8cVP5OOmgHS++0naHsch0i
DGXB1XvmnUyw/fTFMXoK9REpIEiaaOMrg4z73p1Bsoe3ZoaP35sdgiZUame4CrHnpfw9oB/qVzwf
xjWJn+RNj1jwcHTx/y8IIYhblW5d2AUPjeV8dSs+uuMCAC2UW9oM1pI29e93RKK3TlFmpCUCEJuY
Lq2mQd9nhuq/WFkfvYv+dZzTjVFf9wRhgr0KPCfX1yX9hnURx9vPl+9HH0QBrY+5AvM2qKR/noze
AIBuwDYFDJ289bRYFnXzscrgVcft9IXp7MOD0a+kZiFv6922V0heRiXwbfR3oqASnf+HvTNZjhvJ
uvSrtPUeaZiHRW9ijuBMSaTIDYyiJMyAO2bH0/+fR1ZVS5RM7KrelllZlWVlKiMCcDiu33vOd/bQ
fnYoQNFS99k7l+93G4FP25+3BZa9X4rfUinHz1FRHdq8vQOIRgJyrB7Ba3/rMzQLqf/OlbR+ty70
zJsDLBKC4O2cZulEyfWlTsvnEprIYluncGmno00vftM4RnpwhcTxLSLnPjPj9KASTA1JkxEOmITF
Lmpc9SnAEoQ9I05AVv35Tv/267Eh0kaifxu93RinOe6MIqXMmaT45kTJQ2qPH0oHHcl/8DlByEmR
46+2zP28orrRUKlAj3fgJCro5vQvtTKmTTO077xIf1e2arQtLRb9X8Gb59CZIhwcaC8PPZ6RtEPi
OtV3beOd8tC6IT/tY1VG7zQqfreAf/jItwVrvrglGj2zOhjTvE+G5lvklojb/VPbjO+cOZzfrV8N
4qYXDW6bXtLP17GfQlcsc1CxzdjquU/Fd5iAZLKWVkieBUBFzQdYV+zI4OW118CwtDKzRfQH2uiR
qJz0MZZQrQYbxwKuNnxGad9+IPcX/G9dwraPu3A3B1P4EHrsmgCtOgRTRkc+UaFbm4393Zxs7Czw
EGZhPufNcI0UR2x7Sr4sHKdVpZxsO1TK/iAQXfOyt713VtPvrkKknbq0OFi3bwewZSk60noFlZ9Y
jmS0WKvedB8xj1/QMyWWWU3vfODvbrF2ZiGUCWi2vr3sIrcSJSmGDpmEOTCKoSWsQNMJnAS4zqrT
mvQ/PzBn7cSbghDFjM0P5HHhmPnmTicGMSd+WFYHv1qidToN/gc3tcZ17SjvIm3K8gEeGhwCF+Xk
2S4QpqAYqmEBToWkb29MoPXeuQy/ue4UG9oCDRye44R++H4ohCNfhXBQnPIAOtLdpi1xU3VK2ajy
pnvMgUcf0EV+eedC/KaJiSqBro/etYNfzr7J7C0iHnmiuyVGyuok7g5BqrPr4rbbw1x2VqwUlJMe
GMSkTdeKmQzOC/c9FLHzm71S+8KRY8DMZtBm//zrTaQRftVnFb7lHIzK2deQOaAv0FbX3gVXJjj2
OWpkLFZQykqayKQ2MUeFJzLeTs5k7pSKwU2c+fL9Yn6mLK736cSSwjFFnvIceXsk+d/I4FuxZY9b
18/TLVphd9MadX9IfRlsCXgIiMW4sJvC+VA49XzDY4sJTfEgPKbhEJ1KM3gygYK9czD/3e9nAoYH
PdAT+reNI9ptedn1Dr+/LOYPYErRovpz9phZRrr7803/3UchvEZrgBud18abAoShEzxy/VoCQppu
hAy1m28WxSlKy+Txz591vm9vnzTd/XU4vfIafHv8rw2/HKYq43AwAuNZ9QyMMXstrrWPRTPCWC2t
C6sx49t+tqdr2zaSO7s34JY4pdiLGpzL+Qv9F9/wDr6B5ovJM/UvlMDmpX/5X3+HxV6/VN/+z/++
yrpO/4eTzI8Qh3/8uf+bVEFbjnEfGQhsVfQO/wVxiKy/EIx6jmWz3v6Bb9BP+T9wDY75FxsbftzI
pt3rB1747+AaAEqzH/y4rpiiMriyKDIdJ2LK8Ga/wHwrvYJ+7rEiA+0qSPBUGnZnDyBgIdV4fQqP
WHoWsm6rT/KVJYnIIsPPrjkGN+oTUbBSrhokzsmqKeiBrSJL56wXsT3ftplbbOBZiSdcme1ir7o8
G5aLOAvUsK2Bn+IMhEEbBbBk+Za8o1TKcfF6TGscpHnoDGuJBGbXpg5OzpyOzr3UesE2B+4aTtN8
uwTaA+qkah+ANzlBCsUCCV28vuRrciJAvyBe0GEsO0I+ik09GM5RDdCyVn7qGrU4lIrkpvaDFS+D
cQrndCJ2DJ5q8HVMnMTfTVFg2A/mGCfZthqSGXQZ7jTvKTUjEutX0RT16UXTO0XorKZKiulW2gFv
tCDBS0S0lZGGu4ZZQHKPRs7fgcSpJNRHctzCnd2NvbkBquRgwXD1P0mSVxR8ntsCU6MvTX+VGEVG
cYM9HL6t1QXQl6cQoiuJY77F2HhV+bEZ+Fhkki8VyJybMVAN+R86BacLlBQrK5Hh54XMK2NbWxN5
1WAd94O/0BOF9tmYY/vq5XK8DsIcGhvB8M6hJLCSpEK72Uz4/z7T1gToXe5JogLD24XlPox2oh1h
mo6lLy/aatpJVwqQjIXNggFzt4KG3awNFcV3I0bCT4Xwis8mTkRmv3W6djiwgV4svG9GPef3Ydcj
H45micPFALhbWxk2gch5yj1Syiea5ZssaOtjBtz05MYMpyyrvCeTtrgb576GTAhlFiaO3BvW5J+6
pj7OkfqI85wWKeHr3RevseL7ihnQZnac7FjwhtyaU19dAJrtth1w4DV+nfJTMwKHkoaVEgLYRK9+
Qtj3qkVbczsavnxJRlopHIKUeU2s4kLUXm4ZJ063/Cll1uZdi7sRM51cHhy7/Jgbwn6CVwCqzXaL
1wxp6oMf8lC5k+MSiR67x6SoRvoNc3VsnelbTFH7ssyFtY3IlgAekSb9S7vA+10ypILp5K4KMV2M
burdlAUJdA4AiWpFHEVzaBO3ODYck6/iJsCyZQ/htRXUxIPbExCnvCiPAMWj9eA2eGqHJrlxJq85
FE7lAKzGrlnSizhUifBo0aTW9TCK/LOs0/yJO1ru53lwLoZmKQ8EipPdzGniVSQ9lpu4TYJT1jrL
LekD42XVSwymGfkDq1iEwb3Ke2ichuGwrThzdoUw1rmDl+ujuuKROJRzGxsrEWbZqfYT52YIB1RB
rZM94nOeoQjQobgSxZhBdCvkR3ge0wfKEHFygMpujTmLnjh75g/t6PcXaO6pUuYhyLFGBAso7Sqt
sCJA7uc8QrTNguXEzKNwB87P++6NrdyjulOPc24zNo6w/BWiOvZefIUnp97Q8jNXU+TNOISSox0J
EJD43YlnXOEyH74O9WSvnIJ5qUnDdYVfsNlYYJf2Le7SnZ3i8VpmX34RsTdcmMB6yayGeOrX7nSX
N568TmlsHpp2cO5iNanPhAMtr15sjXdckPhmbgRQw0BZYEynasNz0sNnnvPDRBTyHraqjxd0aIpP
9NTKPbedp8XQzaSgEF8dIrT3S1jNJKHFprOlCHJhVrc9/AgotViYoE3kNvZu0Pz298VOI2Nl+vHA
UiZsjUnjRzEX41UaV7di7KNru7GTz3Qryv0CrmU3O8oYV6bKzCs/K0D+Aia7NsBH3wGNITXEYmZ/
2TRWuY/K+aaUgyhXFg/qaRgSd7O4EYGlYEznY1ZYyUk0Ob7M0Nf8QZgPg8S9GjhsNXVZXxi+l59s
uBQffFV59trsDaxe0levaT7ha4LdAIB36PL8QDyL/FL41J9mjn94LqJtjAjgOR/gQpadV+4lXeuP
Vpt39wl2lmu7R0VsDHLB3akK+amrQVzOXqCpZcJ4Ec1g8kazpvsyg8274ukJLutpUl/BlSMdLxLp
4S71ppORVOM+7iy6yn0LZx6/CQnVUj5MkIZvZ02qVe647J1sTu94s4knX2Ntw74OvqusgNnh9x0U
rij5OsFX2brZwrSzF3Svw+FC4afa0Obs15BKcHRHmqkbYvOZcJeU4wsUAKtcj4Aiy7W/GPAzESU8
MA3ot42m9XJKBtzraYYv3ka545wtH8MEpsXWbZLqi5Mk4b7WBOBBs4BHTQUuZ/jAKaBgRBWgYJXN
+41s4L68hnEX3eQAKa8KjRkemIMhtTD6q7g3QFe4hXc9lUQBGmM9PHJa9QGSaWYx2YYzXFKNMhZJ
F14uGm9s4gseVtFAei1mNfjH5dQbH9PU859kxvh6PoOSmzM0mU2b0a5Gp217TVUmzNi5piGFxA7R
9gbIPIbEXJOYA3g0ek1oQDMEPrmuLIaucxOEL4UmOZuZ8+IOXXNlEP/4IdTAZ8ucncupj1y2QWXf
cpSGchnXV/oGniTGl/3SD+tR1dmGgHT7aiCN9JjY+LfbtCZCCmvDp0AjqGcNo5ay8fbGmVAdwaoO
fV6OZQH/w2gIm1BnpLWXuK992uJGt3p8n8M0Rh8sD0RrLTubBIUWreCZkl0BEbgtzuxse5zBaGug
NjkDzXoyiW4+07Z9Dd7GewCB0J9PUW+HWysz5LcUJgLcewW0O9b47gAIB8IykN51rLpbsZQCtYKQ
hzy17cNM03m9aBz4dCaDx1YbPFIL2B9n0nUVxk0n+I4/ZXiqNFg8LsRn+OlkpuTRnWMDLeD3mT11
h4aS22c+ed7n6WnS0HL/zC+nj0DQZQAk9DUTLdmLnYad28O88Rpebwx7EpYmsRWVhqPH1KY7gH/V
xXBmp09hG+Qb58xUn9mErx2QNSQttMC22+pmnDSFPdZAdt539W7UkPayN9TOyKzgYDdleBNoyCc8
NLjuOstlbeQgqiTY94FsHiAABSj4wGqt4uiVibVmZZe30xkbjyk79wCNQAsCJ6pQyBTTvd+22CdJ
3D76pqpv+kJOPCcOcMyEttBXCt90i3TL3hcm2wodX4ppCAgw7XuNtx/NMvlkFk35ybWpAXELLqQn
xlLeiKKPLpZCK4ITLz6agRiqFYRBOPpFwxtsFY7xMRvGdtnMmrmf91EksShb2UCJGTWH6gzod/6B
6y96ZUHvd2R4GY8Q/UkmaHEOpvLON0grcN1WXZOfYW2iIkvWfSLJBaiJt0fvnnxe/PAid/2PiU4R
GIgTqDMPNz8BA1URWM8Z8vIVWOOSCF8f7yJOw8+WziZQaNVW45Q6G6mTC4SzvLSp+gID9i7U2QaQ
Mf1NqfMOOpmZGDfJQDBpJawLYhGIu7YvgJJW25JZIrfFIRGaFAXiPoeNU1LcYJO+Gd3Mueo898nS
6QuzzmEg8q3cFDqbQeiUhlznNZQVCuvQccSqIW77lOhch3oId2lC0gMgypuU3sGDc46BCGcSIUjZ
a3cWstv1ovMiYp0csegMiQZ9eqBTJRadL6FQze0Bjoo1XI19FJNCMes8CqGTKWqW34tBg9fWqRVV
3/kHYcTq5NlkWqQ63WJMyLlYdOKF0ZF9ASU63KmuX9biHIrhDoRXNH1yXevIjKjI1Y1n8uMYHQGm
6SvOCaLt174I3tOJvu1RRxxKmRFhYmLG8usQgjB3VWZDmB1J9eVYZ8xBfGohn+Py1Uk1UFrkKy28
sOaVbRabH47Mt3+fP39M03vbWtEfTogVgu3QYxT61vW3ZHXrq0VkR2tu2tclZzoosjK9YU5b3P/5
o3SX5ucDMOcZ4gIsffoNsYj+3DDLZJb7c1rxUcKWcPkt5tGrmjjAb3/+nF86OPwmxBuu7smZdMff
6tBAFikXu0FyBG+vdimzSFKAZ3tb1ll/K9sCCMoYpWa2Vm71IoKEE/W0JOkNKjx9uI5Tvt2fv9Kv
t1hPU84jZz2IeDvvIF2CdiynjKOcwbSaVav2Tj5xgnahsVgbM0nb13kYuc/QVf6WGv63f/Re/wgJ
FB3rP/SPXtgnX+qvPzWP/v5D/2geBZ7OMtXGAhM5AuISluw/CaDRX0yv8K0h7dY6UZ6rf7aQor/Y
quiMRq4e/f5IAHWCv5hFMZ5HrOcGTFOcf6ul9PZ50hJL7S1F0EOD6m1XtDYBOlZpsRyCxPIWEvDc
+hI/gPpUWUQZJ4n3HkbzlwcYyxdZXrSu+Oa/KhKJDUl7Y/HVYZ4Zl5rGCBvKn7L9DzfhNzuSHsn9
tE3wk3RkKa05Wuu/DFd6lN6j9NL5oHpoOZM9yztewkSJBq7YmsbE6aZDIuXK3LjvpmD+9OePJ0P0
ly+AzM2GYuWGdP7Isvt5nyJyjJeUCvpDU/rlTH5OuuzKgPbciNHmcrbT9jRDeej2cDRIwRGErOgQ
k4xJW0eL6QPlGoUHseWw8CgdoaVbIG3CZSp2yi74Z6EHcSZzSmMZV7MALgeJroORDLJBfUeZUtw7
eUgQEDibQ+rC0IsDX5LY4snP0OjUXqeH6YR4S6GYkfTGVwj2loMpZ+sjnk5x3ZKA8RFUJkQuB9bo
5HfiJawqXvtdM6rvaccvGutyfCiHWu27nC5ebIG8hOwUWutJ9xzT2EQ+mSnxRFgtf3CiAXDZgXve
suHG99FIqNWGk5vZHLlUdbVOyIS11jHNe2dPwjg/0ww62Kf0t8gUV8CV5ya98SB70M+MeM9BIYLP
EmTtXVOOToI8GchH3gecW3ycZQtNDIQs1bQh17U9FYMt78C1xycsXTMvY6s8SmxqW8vpx4ecHIYH
mS/+B+6OvcVRRQSaTWEz+LN8VQ1JtAmn8XU21eoTxufmaTAX7oykX3/wNZ41mNh4nb6OLn3LyA5S
pur7NAj1yWz5I8psu0cfwMdlPCfuEeaT9XEgo+Yx76f6cm6a6LKqGIbp84qbr9wK+svKHxbqR6aT
NL7icj3Vo70lUae4F34KLYWUNNoCvHTdmL9MCgym6wSuZnLg7AasxB3k69zxOIdGr/Z+NpTHJuTm
qkBMm3nICQjoHAABW9Mnl1Z0IbOKhWoz4OxHgy4u7hMsoGT1pPLaxUBHJFYyfitMRSgdoDa0V6bJ
pmE1z9ksxwfksjSI5ci/Snd5RcXsw5r5xdFkiOu40A+7Ib0bIzFHLMH8Ft/No1UfpdV6BEdT0UWj
mUw4ptqrzHZvEpc7EWM+XLm1UJuK9IgKvvXAdS2gzwdl5K1n2B1kNdFLrkHzxPG9b8byFfPCclXT
LPtkM4jZE6zEyaKVxY4onv6rmfvWxwye9oakZaIKDK5tl3Af80Ffar1Ey5pIA8W5YrfAyUnIBuFO
uD4MEtdi/bfFKJ7KhDKr7IqnyegGcgQ50iThd3I3oK9nRuVTJ8eVfUw779lE3/rZBnrykNisTZA9
Rba3oWptXLd8duNgJDooEERxeixKTUSfU24UQL5+F0tX3AjywW6ifvJuBhVbH+usE0+D5zfPQI9Y
rbq13tpx8+xAIrnI4Xl+mEOd/8V5CeJfPTUvCWRybKK0giB60F8//7gw5SHoOLDfz0rU/WbO8uUK
lV/3KJBx3Kumt4hEYyS9tnoLSmGZV2t/MrND39gB/dV4zvZQ9sgGLX2T21QVQ6Az7ORnK6NGgjgZ
wB2xHXnd+4AB7UeKQvrhT2NTT/1r1g7uUwbRp0gOo7PULjbdxai3GDWn4UrJKfZOU+IM7j1MP+hu
7qw+UfL168Yf0npleTO2U7n4O9ahRycbUSfhY3PP1jTU10PD2RCyVHRyjeK2NzvjrjHLe8Mbrt1K
VDvYQ97dQmbCyguIfmq9hAip+Jq8FFLn0IgdEntJj5VdfOLAYm0HnYE2uJyHQgIJ3XH4WqR2dTTq
5JWE0vSYLuiJa2sQl001TtvSG2eSlZL+qwWvbJtk3cXcy3iHW92C9lhEG0u1cHUDL8EEk2TX7uKS
uhGJUa1bMHR+Hp6MQshNVsp6WYkolkd8W7jcjZk4HBO2RpUVaNqqsvyeiIXoOtoBzAs6V60jt75X
dZBt7cqILnLor1dIPCeIRzywIAOti0zBORiiMCFvlxtpW6N5NEnwOlQBYDrRO+G2mQx7LZyQx7LW
iFzOtGvbqMyLycuiw5BYH5wqjnaIc7pLq46ccmtz7V87MU3+2kPWgPN14R4yuO7HAyg4glitibzG
mDiWjqCe2jYHPMCRhcou8uHLxb7cqLh7dZpp2Cd0XPChyyzcQSIbV6mNMTivfXmPvN+iC1N0O1x/
6YyI2yB2IJyfQ2+kVe0U80U9azRNWRRPUG6aYO3PvtqTFUjMTODT1icCFXfS6DpUiA5aYsvmNK/7
JUd0ara5UWwiwDQLYXcrwXN15ZaduCBWEW6qbdpHPDfdxklTnqpuS66CXNUIdlaESXkn4bfzp2Vy
cmZfcJoQMdME3jij0ZAD5S8vojQ91FrV8lHkogHn2EWHmT7tsRpidZsVzrIZmdSdikq4a98uoQX5
xbgqp6TYdq7j3gUdEsUm1q6VpIWkZ4pwJ40Rja5OrJw8R23cyMk/B34CZtFU086NFVSvaDR2Egou
RuvqrrQM3uXAxY9Z5szOCuftJjGS6AFKs7UvM1a87zTpMRzneBtNsXvVoBwjO20y7skaZWIhF3XS
GfHlyvUiOLnSb6tvbkKnPF6Cy2iGm7B2p6lNViW+Q0xeaXElusU6CtS6cp2lfntRLrHzNOSBcleB
N2Hvtqeyu0gVoX7r3MrNbwISVblx8bXNTAPM8bhIGdEpMNr9YJXe01QOGXmZRZZfun3SvVZO7uvR
F+1bTWktcu+JbvkCcafoQLA1NS4mY66LXZB645cmt5hulZOuC4S8A9lUboA91M02HKvswpi17xuy
XR6w/KqUyc/YXkaya1wc2gjPVlPjZQDuwrhb51nj3Sg7zg5LWosvtiAag4hBVeh7Q+6DLpHy3OE9
pENKmZfVl5FNlmZYi/4rI4RJoLVFgrEzCz2gxT2uvqPDIG1EGfG9QLXKM0D66mUQmyLeJJ5Om0iz
iow24d0s4EvvjUaIp2jMnHQ3FFkBog4lMd1UBbKURqP4MosBdXSKWQdoJG9nbPXy9HfxJTOmCMAG
u68CAHy4sb2U32dVWo00K2VvKUP9D3MhKct0wQgYdWRiTCOyPNKUqC9LyKEH1+yIom0mNuM2ZwRd
cU6PN6nX8XKPqsa4r5NoeMhsJ7lJKiqN2vPFdbKcv0UkPzMIoSyln6Y3ZXJNv/ew58nUDChPIimt
W7bB+qsjfFQURgJa6xzxyyyKDI6q5etoZuk+tYzhIc0Y4DICN2h6nE/LSeWrC3MkRjYdxmmTaJ5Y
Q7H1hE+5WndKl7/QZ56Cfi7B2fITEAZh3Ktm9R1QRbafl7ghFTeLyDuaICIrLzbJyhROCXQoku+4
ZazfnSF0PjjnJXwd7EA/nyFam/S3JDH6Q2LY8hQjAdTlcFCvZS5biM66vKc/uBm5Mc+daoEOMjCO
N0PvvXegsX5pPiCy1N/EIQaer/O2xTM0TlMRU9If3IzKn6nF4N0Efm9vkx52sXIpCNOIK9sn5nwb
JNj2884DVNk3z3TlWZi1I0+dM6qLehLy8zC47g1U8fnTRMX9jtLnF52bVoRqlg+eEdx9v1CoUP8U
wWg43cHI6L6OHSFMiqne2rRyGjQDq45XEQvMGlnxwKahVvCe0kGazUsuqJsDYM7vJL6f9Xw/H0kd
D60u0o2Qg/svmmT63qyRDF5UVTmECeJ50Uy1QV4uk8EMsh3SDVvzslUIlQjdHKigcsHhNUj1Y4pj
8D6fXHkCyUEERew1X2mxBXchE+tt1APyj422kSvZe++5+9Di/XKYDbAQat80g3xtPvh5IXroMESp
gOzMwAPXKshEvpVVpHYN6bVcS5z9UcqkgRD28QB0PdkZlv0C5OMRtrODWYFyyfCmZDNAdrgaW9t9
GgVg1mxxigvTrJxnRu7pDIpI1OMFDNSQBC6r2JiM1XYZI/x9xVZySCJg/aaVAh2cK+rVsoouKSBJ
L2O8eYH/adq0Ev9/o3cY2x2M+zFp/Q+GFyiythMTIFntusbK6dhjIYpR905NeRwGNjAClqjZOSxz
LkkK/qHF1SukhWeOmEbX6jTd5F2N7589BUzjxoXv/jkinmvlmhkdVqLAtvYcM26ngXmZM6TcjaRv
g1VMx4dkMUgBBA5VPrcODdlTXy7BeCnjKeEiZeTCGjPCiq2XFKm5HoQTl/A/nXwAeUswhNG5G35Q
bT80McD/TjqgZgN/KZNjQUmziRf9f8QU9PHG7GhnruMMw/CIrzK0L1DId9AnnVnwNqamb82U+W1M
ntS4Suqo2c5swjD0Z0r5YLaI9lAU+RynTahYHES60O0eTdC1axil3rrzyH6mfS7wfLcc3MLUFV9U
PhS7NuuzPVoEnqdiYkUSYNZv0tofHvqsfA5azo/kWouncCqdbNMqHberr12kUZinZeHi89Ix7uGC
OucG713hjNk+RgtSr0OvLxn2h83LzDT3xVUWtSGDW3vFY1vsHOYjt5xEw0slTcbDE4d+v6y7x5pw
7McZGurRnNmNen22q9OoXKfE7E5rdykRLoCQGnbWkiDt6HJOLXXgoNTIgrvKaYcH0yLRnEiu5sXr
WuLOXE5YwuL0vGnrhTdA31jdo53TUJKyFNd9kIHyjF12kz6uEfSGPSej2HUBMjbewjPSkXBqAdHl
b/bmIl+beuaqVIy1Ydt3Ky9zlwNKFXmSQtKVsxFkr+ZIv0LTiu3SU8wPSLyTn7HSh5fWRJuFsIno
MrFEe8pUUF/6CRcOzbra16btrZuwHh+Q0nO8n1S2Z9RNMRxy3KwK+kNBxjEZUfvyPeQpXbZZuIin
wq9uxzkQX4gf5LhtesmNVbvgkKcUh4PLv7Q2dOGsv/WMQMCCOt6wMBp045fKmcqjpR/VWe/vZlFM
G8JLxbMnZyJr2ioHB4vme8ukn86IPrxms8kBPp1deWciBgKgnlOKnN/Fok5qCH+JrS4KXIlkwLYT
fR0HxCmNVX5dGaiLJSEgYB7prp2XIZRFComkJr1iHgx15SZ0PJxOybtzx6d2WD6wjBjAI+NCasEp
GPB4dihdCqoSnfzlEPsYfHR7wEgMLgO2/mBNw5FLrxt5S0YKQyFoCCF6+t6GRF0vPG71elYJxcik
419ClHZbE2XGvRRY6MgmLCId1+HhhGaqKQcI5bDRucXJZJakwvOL8H3YNHEWHkFMObTgYj+l/VeY
ZI4P5IBGOUuQIARr2tbkjawhORJhUhDBQMFjtjS+xo5o6paO4OJC/10cl0aZ10/yFdSkve3MXn2q
QSevYrstj4ZurkBEYlvjRE8wou7U6IRMlCaIstb1kvFvqmyaPXJhi3MsPv7cvzm/JOeC3m3dpC65
5sY3Ey0b5XJgcPvKimJJdhj0/l6aJOruhEtrqNb6LtMqGRI1CHlAnISXYd/Jz41FmU76JT017N/1
5QSShHkhJy3C5Xo2d6SOX2EeNc9zQrHTmjK6nAL22WZKuYSpJ9tXkxwasLDFYMFbqmjl+JTnPRF7
l3o9y1Zvw4BvuouyK+lIRllAzVu0/HFeouoiY/7yMdVdb+oS/RbggPZshSwJdxm6r4Mkhy+14uQm
GARto1avH+DX0KzpQ5Y+PyfW3a9zeRtGdEihhRf31TTSRSKVfONjJ/x4fjdYSAlOQ8jEKGDLp+9E
E3U0PPcmSAyPV8UUhZcyogxBwml/nFri5qKKnAy/oRJ2OQ6vUz9H9ePDt88GbiQIRyKoS7O+JKeo
vvRsithK34OU8vCpwzQrdu3SUJxPFrsZsdEPaqJMFgX9ObMp7Y9GVbPZso99Jt1APIFgIaURgfr6
3BIce5qWIREBp6ROJ8IKKT87dhOx5phT7BJS8XaymSlOeg47FQ82XGKHLihD/HqtzLF5Lm2DBvVE
z9jJYo4KPYWz40u4QDSXtYaGxXPeZueAq0HnSF20jYu+wBuZBiNp0eeJbqYL1TroVWnafBIBVbux
TLQsxm7kYqJxItib56ggkfrR9EfBGc9hrRlmfD9P9MvscmZ+WLueROdQ0kTUWyXAH3vbFk5xQxIU
4VE+Ss4xYQbuoHXk2EXLhGeypTsN1EOHXFvWR0cGw7egRt3a89VXNQWeQ1Y3hxDCI8UX4gYoOWS3
lMe85iHLRJbeEBLzPI4eV20JULfaYcqjMiJCoAPCXLYeJ/mZqiR3V8NM1uMKZVtE3TJ42TWxkmyy
E5myD00TU0EqRDTjwA1XIfyVwqalfv7L84OpqpxXjEHk+6s38U4VvFSO9dLPtyQbqV2V5hnptg0P
dEZVmQQemwxa9eTGFQEWHUQly5XwF05kU6AIGSu+D+7S+ATtcoA9N4oDksRdUpLuJ10FqFlyJBP2
MuxpJPCLp2NQ5rCJQ/eJ2OAU6DPFbE9DZTt4pC0iihjCUx/3//DJ/ndU+e6okiyLH8ZUv0rdoeS/
vKYDedF99/O88vwn/5lYGP0V2aGPIcej22WZPyYWOn95AD0BRoSM1bTq/V8DS9c+TyVBWJJNiJlX
k43/GVlo/WU72ofJIdZnF2IA+v8TWcgn4BbRMnw+7JfBWuQooPPCEIcwK7+nlPp7qO3xKgtxsv9w
dW7/Ppr9SdVAFF9gw8AAF8LA6xeDd1nDO9Tl6iG0CSchJeFZ1M28muJ0eAcGwJxX/Hg01J/EZ0Sw
ADghuqH++z94oBIUkksrCgHxtRhIQjVvurHKkRovD//2T6KRAJVVe21MPuvnDxqDkqNLu4iD4nku
yuJ7bGTfc/73P/kYD0c3HvJfh5/gD8EoerPgTDpF2yhkuEjudbku5uw/uHSsVQw2AOYYob/lXiTC
rFyCQwTxklV7OZsD5UdjUwPW+Ts/yv/1JoU+8wPsy44FwvPNtQvGihlaNIlDOhGR7A/qXiXzA5kz
D2IkvPfPV/Btu4UVgcgFqhMkQhoYb2UuJKw3PJuNONBqpMnHq+SQE8q9aozsxQzpVmWEYq0sRSTc
nz/4N0sRrIdm6Z4dgm/n1n7bcBqme3mg9dB8GADXr7yIGCkQsM47z9dbJcD5N9ISYVfAbslT/fNi
XIZ8UPAdBTA28i4r5qTb3DbjD//BD/rhU3Rv44dnSyssRoOh3sGIZuLN2vlhrKb6VLf/2aX74ZPe
tOumokobBuIskHJQG3/OXxa0iOv/h8fL/PUuAXMKQ1ZGELlgOfVa/eFHNXHlhVUjKuxlGD+EORrF
Sgne7YtbqW3E2H1jRa21I0XPO5jt3Gzy0omoZZDSoYuAZjJx/tiGgL3WLYO413MbOchj56hTXHdD
UHxHuucck8Uar0TQxWgTlg5lMJpfGp78Iwqp+ZZjvs14nDiXYJbVnWoj+7EI7OaIEDZ+HisKlKma
vUMckAbZKMKdp5z1XAQzwZCdGhhw03SjgympLfseJttQlPUW12P9gSQk90Rcy/QqY3Z5q/f57mTK
3KncbS4QrI75Og3CtNkqtzS/5Dh9IE3xfQz8eC9VzI8uRhTZTZSIGwZ5zaYHcoqv2YljBO9DGSEj
dfpo75NUtZMm07Bc0lE3WmGsK5Nft1RsXMgx+zXiBBsBBZtLmmRECJEbQkTVbO1wSzf9eoQQcnIr
ykhIRs0Fwm+MzxXlThhVxjooAR0k6ehdzImVPydhUz74Ex0l2TniSfqV/Rjz28UqmOiNiMr9H/bO
a7luY1vXr7JfAC6kbgC3mJFzMifRukFRloScGrmf/nyg7VMWubZU3terXOVS2SKROoz+xx8GzT2N
EQaIXhP0G8dZmOuzdDnPGpzlnruJoD6K7vKO5O7+c8SrIaCobW7kkH03Lb7pQFDHp9JPv8/dFD30
UtcX07o0Jl1Xn5di7TEoys2YuR0UCVmMcr7HENm9YEXvN1BD0sMYF05IGZCu4YpDRcw1vtGhO9Cn
jJ0GQrmMq++SENhri7DUgxwKvDJsYwKtfxv2RUc0JlmM/mUieWV5yktAoUGup5ssG8jp8aOvya3B
zj7NPwcIPsKyneotmZMZLX7ysjQRakoWh5QuYXNlgSsFW5lE40sSNUawo2HZ+djs5qkOJYjBJbkD
+pNPQsUj3Z3yu+0l9YlnXHYE80QhhKH26GZW8Fwj7Xl0yPLNNoRlCEQM0GNyuK3JSMbRDKio8NOD
22/zCfpozgVhoE1ch0Q/GZhVyeAZAjPTzjW1sYo9AjzMIJP2TrMGyRBpkjxj7BaPh8GvstcAZfs+
qJhHGCnD6UmDsSABPZqpm4PxRSudH3De7nG+MZSd7rPGEXqnIe+0oeriaQglIqMv+Ch2X23N3HKh
pFrbYhLd0+j1ze9x5oqztxSsoQBhAhGx4Zwgo6U0ASeo4VbOlxBJnH9uY7s6zRFSHHpX9iZX2XcO
IAG8HemcuBFrTzTjsjWQZUCMgL5wTUggTeK4WBOj+EKDw9aHSTjgmc8JnMTl6CEb1ZAT1jsn36om
QF+RS/A0mUh96VrDS9Mt4wFLHLLXUA0QSzb5FRkt6fcOGhLyLWKqulV2ouJv/aC8bdLND1VrQy8Y
vwzJkp7KSgITRY08sxV6d8mqYKTZPO+AEMYr5BvBLs6Z53iZIZ9qvPyTbzX6TEjJvtScz2M9N/2m
nHLkaTQJ09DpCwY1q+J8mxSQSqohC24cikradMz6fCg4Vo1NBE5MMrBWrG7l1I8Ha913G5fntsvs
Ne0M/8bHyOy1mMkXdMbewrNgAk1wI+cED5OrsaB+HgKoE2aBSGfESWknOs00Kv02wPxvIAbAUIUK
CZIyNglxxHeWVC2AcvGKjAGIQ7F+kKToofAjaNJWatlGXgsYJpzBvyMoToH+EQBBwAbDcAiQSBVm
OWyzJWMRs4d6KycurQDmjinZN7T5remPBKuaBq0OcVUdAVt46+5UWtw4DSFfyeT4fISyuenata6u
7fpcWA2DiZPnkIalBdubTEaSpAKwBAnQ8rbqQlL7vc9965s5sVqN6xgRprau86hPrzMxx/txweuF
ZMCsRWHWC9KLxb6j0bIh2sjeCEezIvb1vBm1rJ+gEwU32ouq7Wx6auMaxOYi4WDlLkyl8AaV1ePY
xNHGl1V1Qg9a3nUDa48Rs3pMAZM+H0veeVAPeyfD1ieuxvTaiWzzS2AN/RmohXq0HuAod8Wxk+Z4
yBLMLcogNq56ld44qTO+GFnW3SxzglYm05+I4Jugr0BD85GTHlxtiaMOUg2c3JY3jaGi2yL/3WuJ
dKMB+72O19yDPn1iPqN4M+OjjdstQbxlu+lNB7OoBQ4E22J8YHH/Yoh6CG2PTW91Qrgw0qR4Jkyt
OqmKFcdEMvSYmlazehECuvy5yJKqiWkE32DP2WsKc0k2Nft2he6lmIcjLhmuOgB2IwdOminsuyBD
/FgULGYZhzx0NnYWlBvYefkFkkwzIC/PW923VKm2y9hqFRaNk5Y0QtvehJ4xtWuGqf3UlXZ5mlqn
PNVebzbgy9AVnKIbtoOFS0cBDIZ6R56XyZ5LzeZTKNa/0pui+xY0G3O6PCOe0E3HErVJFjhEJBKq
O/onaDU1SmA5OB5aIIzuByRE2N1/75YsIZR2zMtvjYBoY6WxdzGDYUM2XAK1IjXCBHCcWdcXfxXc
b3rV97eV9Ei2y1yCJOlkxBlWFolC0+YM1kjX1+o++7mZwyiai4cpc2b4hJZctdNLBNmh8ZbxVKFe
3aaN+cX1h2OTZRAIFqScrsCkwJbMLxaO8U6IzLiynMqAjOaV6NRcezkwT20nrDO6xUPh94hssE6d
2+g1T0ROqLudE99LN6n2WusFu4f5emCPpjcQE9FeufZgbILC0ddM1/iPuPBgfORWh9zLmwNKS8O4
SGeBPNmLS9Y3V7J8uzHVCacldwonop/EFomoOiLFhC/qL2L8BdX2A1PeD9g7fUr4QNByRSX/YzHa
aUKwh84sjiBTrDf2NF4RtWB6+HdRJ5B4nV4vmBJBedPUFXlARDwTXpyxfYCdYgW/OqjBz/7xNL3e
DwgByQX4Zn9wX16p+MwB7keV1vNggiHmrKmTl75WxXAfLWxzPz9ifDgZBqthmc2VLOpxPCbevQB3
FGUMlHgcW4qwikxmNii246pK6rPhkrn48+t9NIBaL+iJ1T0G484PdpaVosBxZY622icKO2SVQHTd
VWOzhcz92pPhscs73Oik8Kfbt21nIo1WHhJ7svbw/QzkMYV4JVx0PMxkOf/iYLf6Hbz/AmirbVhY
K+/9w6G8wbafvKchPyZl6Z6GsSu/1w6pduHUT52JKsql2C6KgomUZFZ/PUpqTSvnjhuLQhsa5Sul
THXybdgNi83JEwMH6MHFMoizS7rmZaUyBaLfBbt+bOkX9HTEjyirAXJJe693rldGD45ruq+OxBol
DPjXwTcs7w7uJBtwtMyYEKZp9vltV6wqQpA2k87tX9nbWOsp9gdsh28lqCjh2UsBqezd4IgH2Kns
Xvmxx2ExFEZXh/2MqdLkuC8twiqc6huIarBo9kLBZiXs4N/aRJM6hK0ThFc+CcP03R1gUjhJXJNS
lKFg48KI63PjTr9aBj4gFlwFoIJkAcRjePi9O5IOKNsiWdXpUboUzxLHaGzBZb9pYbGQBZojvFwy
Dg90wMaXn88H++M7pkSBXeGvDq8fk1cWK3dHVUzJ0e2mOKKFB0fKiKLgczlQGnf1JJabwBDBMyLD
5zxY2u9GI6Zdv4wC6VxdJem63qo+bIvBd6C0NJSTbq6O1N80g6GMfW0jK+ovjAjL2D8Rl//i1b/C
qxmLQEL/u7TmuibF9X+2r3ndv/4AV//5g3/B1YH8TWBFbOKBzgjA3RcpyF/yGjxbkN5I9id7dfx5
U978pa9xg9+IegGbdFFpwAz2GM5/w9XiNwA+3Pv5sTXXDZD7X8DVrvejFAVXJ2IAVgB5NQIGEXXe
wUL03JuOusy+1KZwY30gInLpoy0kUlzNuivY28GuKT1kxaOPuUcI7KJ/N+xCwslNrWM3NsZlxL3v
ltYo9/HS1huv1t1VHVfHBDLJiT3A26IBk+d6qIyHFqsW4ipj49wjxAixy5APo9/MT/DA+yoc6sw4
WE0LbbjL2o3sqEz4fdbebtsUTfcYOUSnEjbDfUOsFfExT5Mr6ZTqBK7S0AmL7ibd3sxdvWUPhhJf
NtaxJY81pGmeg3bIk+VGuDFAcE7i9usgLDSoWdNtylHBiHWq5Qobing34acyj+YfiSFTZl5HZDhx
BvvF1PogVvl+RcQ0x/nqE52uDP1DDs2zION5VjcqX9wd53EcN+zeQVlT+ptGNOSalZLrlwTa86bc
bV/5AWD3kN57Mc4kpQXxsoGHBf610KNvmpGjRHajlsDctF2ud6A2VjhgocYhDFP9xBTONk4NEU7l
QNZeXXSnPPWuEitgk3fK+wBxyY5IiUNQUhq6HI8jvATCBZh948Kg2dqReTDSzNpg4PqM5wZ9yn59
COTC236AA8amFm+UMOSu8IcvZRdsnXkuTw1khHOj0mXj2OT7aQ9JdNHshSZ2EwKREWIB6+GIKo9B
FJz6pTY3fm43YUro6jNueXWIF6rYdXVDe3+Y5z0d3wCNf7lc2HWSPXoZPncdHKGt5+FC0c2WwOPG
WLbdbLp4u2ADIHxOJgMh2i2b6C4Au2rmxj1DqLxYqqiEq+O02wEdVegU8SFxBm9N/MWctTB2edY+
1p189md9mdmTF8ajdPdGRWSVZerk4DXlqxbZZyiF7iGDEE76+LTGM2fGiS3jm4stwpZAYLFlTGD5
PIdyYkj4Kr4L6gycJs6Xjb3KEvIYAM639MbtChNSuLho7cz6vHA8A+GAc2/kX/Tizpic+c0uS7Pl
KCpO8pqsChTJjIW0ytqtFzfuMdGkSINPzZzY+W+5pV6Mri9XwDLa4loIF6peWpAAvmCNQdNeZuQu
Rk72pGwZXxFjXO4d/8t6rD4RqtNuRCONR3zjStLZ8TDaekWa3pcj3OaKM2cIaIlKJg3Uo7nCoFhJ
5fca77Jt1+mrrlfF3s/yaWdHiUSFMpRbYZOwXhHMCPXJMG9TqfTOxERxh9VPsoHZaG+T3snC2svk
hWUTKZ7GPtR7O4Y6NdrnzjCHrWEnzRNUd94iKXIQyzLo8TGneYEpUmgKItI6kZlPHIBg8RqwyYiB
0ivW6W2CAWdEIKvqITecBb3/YJ6svptEGICKYrSM9edONj7qor6Um6Go8p1Dt2nPrQ6XHjRQ/qJx
SaGAB0ourw03/5KO5GVllV9cjC1ntcEfja2HluIKyBlkOSmyEB7n9zlKsIeEb31qRtypMtk/mAie
8ZKQ+J9ybHWVuJdR1u4m04H2EMxtqKeC/Gh37kO7Df4AZLtPl/k2soZbVGt9aGaphdDI+Eb+yLKH
v3xWvXeZTvx9yC+HSaI5oQ1YcbwyoLzhGIQ6YewAZh2ETW762gL5hLGvH7rano/eSKlT5J4RTv7Q
bxCzLeTk1jY0sZYhFUt1tdjefijt1wAKH4SpbE2n7sRDZBNPX3pAOIhzCOfLDvCgvo1dMYWeXqJr
QWLYwSws6xShadhnhT3usIHo0BvkDXhH6R8Tx7yBxfFZyu4yi93sohPzsz91Xuil1GEFLrUXAxSr
R6KVPxWYUHAu9L5JulmbMUr7zRQXj7Y1nD23V9eNb5/SWpWhqOviCtfIEL+G2yIBj4mcxN9A0P4O
ZdXcQncAjNJDfcBpHCKiWKCGkj98uYYyHtxZ+UBVUXAsAB46J/mMFVPwCF34WMO2OmuJLTes0Xbf
+8W4nX2uWGn92OIScNvl8jKz2IRmIyLGFZXIBvOZYq8GQUpvKR4aOi5bCa3gvLTdRawwPBkBnsK4
H+ywSNhekrKVv+Ms+DJFw3D0Fu8r7S3YHASK7we7nyB1zsYecpnYeOXIYbUYb80Y8l5Ll5Ybn66a
tos2vbDxC4ju60zXu0mme84YOJ1KCDdWYnwagiYDyZy/OmmDw1AxDGgmtGKtSdVuiSJJQPOcnhKg
YsxTWeUmHx7MoNDV+IXtHKDBin3sTc7eBm0hCK6xDrGXfZrGVFxow39c+u7c5a0KGyP+7hiNdyqq
ItobHmIPt5HWXtQe/iFuaZ78ZmWku+zkmlV1r2jobdERaKf6Usiu6p8w749ACmLfaDH5ntGP48CB
Lsmvp+ce5N9jKpIdnhUwV4qp9G8ijiVYZHiJna+TrM6gvDrH1q7T0SIuQ9rRkzNMlYN8Z1kUCAsY
Z83qjV23bqY0Dys0Dvfo9jypfq9HaLRAWs7YeeAXiCE9EVZZkRoJBJpGaaX+5F3/t7z+VXltvfkw
/O/l9VX6BxEbr9UPpfWfP/RXae3bv6GdBtJAmY7pKSYP/7+0DszfXKS4ATF9a+3tSqrev0tr/zci
KNA+S7jiJjwNToJ/l9aYJQZrMNbKDOBMSlrrvyit3we6UJ1bjrMW13hsukRRvDtytrPBuC0661zB
K+zbzRiX6XxUgj4c3OYK5+86Wcr6MsstYwJRJoYLLnnSwJEMGvHqpThrWQi9CKmZsY+XmgQ8kt3c
7BzbrYE3YlSxnlNPI9P+x0Hm9iO15B1iZAM/sYDwaknNgU3z/s79bphYgbU6UyHO91ZSGRsBCnq5
jJ4Jz2uh8fTzC4J7/YhDcEnC+FZIDNqM5Gu+oy9QPDqNgZPcWUqcvnp8hTbFCHRzICIibtEYt0Z7
tJSJfGhqA7arwR099xhIzvV7ESdWfRF5yNNDPRIhGFZ4j+mD3cv51q9SJJ51NdBPWemThW31+uBG
VX0m0J5oQ1qmQDBWHim8D1Vb6o2YBwRY8VTxrg05zveFBumxLS1e+6qpcY9sfS4V0O2Ld8qLVkwf
pzU7nDC/8Tm0qA7suu+GYY/Z+HK1SATiChV3C64CsqUckMaF2BdyFfvGulY+bcKNF6cLx440mOId
PdP51kzcAv1oEtuPFmxhHaZex7N1Ck2QQRV4G0vWx3C2U3/eOWwCv9vjlGs4mHab3GBDwh0Fi8Ck
Ekuc+UnhOEDWQGugKrGzxOrw04Xwc00KhWfspbfI5sWGm5mcetUx/uKu0HSrPTHea1XZj8St2vOn
xrdm47Nj97y5tCNtlD2+nusL1aC+34xk2eJuIxFYAM2v9UYz5NydnY0AZLNu4fQbZpYlKxeehn2t
qlX6hSQyXUNixWsGQvI8LLQUxkHx41CM6Ve0qbzD959fbXYtLyld8E4LpQuT7CVBdN4cXW2W5Y73
iM2nSB1eS4rHDWWeQHzysOiazzquOb9nfL+L5KTXT+KtLydo05zv1zj1OcAQ1ELP2hveRhP0eZXE
k74zfBMNJ/3n+bgKrnxY9KlFwJhamIQFamHwe/J0vG092sUOqXS8LURrrVLBeXlEhNRfA+7Q+iiz
CIK6xrDyNc56cbUssXw2Rs+6nsamuHVwIXy16T0e4WW4/ia1K++1ivPxU+OY2Qz/nyGbTAiY8KXq
/Q1+dbzxsojy5WTPEmNB9tngGXPJrr+zU417mhg9hs2oPF7vlJZS3Zj9LDCSFrFRYXw+tI6lUe/4
iXZoyrmG/QeECL5d6nBY/L5kC9Zy/LHMvpMsMd+npUkHUWK+vMGlVbx20GGHDY0p6xHbBz5PkRut
DI1o4tuisShgKXh1w75qM7m8rGJS5k09RfvONJruBVei+R6IgolgsHvPx9TGMv+QQys9C8TNTRjN
He20MYMSkK0usHCD2uOQ6GW+dKqBV+/VA1ehB51pItI6Ou84d/BevGDV3A0COL/CS1Q95lobxrMx
eLq97G1lqNtlRja6p/Jk+dUlXZqn1DXL/D4aM7REKDhbuAaOc6HHFaPVS8m7pGXDu5zNCVQXez1e
BBQvdYxwvJwB5SJmT9Pi/LF5G8j5bPDhamSvaivHdVL0Ch5xOE8oaFjMcUJLBwNTBPhWiXyZOWLb
N1kE1xtuvpXXf3jOZF0n0geb9QucMEMjjzMq+ShW2WdlKfQ5OCih4XYiv88/KVYIK0H1roW6qcuq
kj7QoREFO6/giLCzcwzzQ5PhdOpaj2/eF8q6znrtzJ/8IWrzb8KrbJsW79LG0a40R9u+Kdl/dAvJ
F4nNRVTZfkkJV0vTvEhshxYcCavQZwzCenBZ0NC9OdNdV3hqv4hxiGBJWA/eGM/Txirr4QmfDI7f
fZdsGRjdxhni5MIpgggLjIhqrEyx07ccaxHbxCvFkcaqXENystZIYanQydm79NcqzpDNElUsMvVF
0/jmcycae+OU5meDTmrYV3C184UzVJpMs3+0cjv+UnSR9w1zswgVvMJbrZCXw6RanNcKNd/J2os/
C2esdiWb1BZU1bmH01Z9tlyOzXZl0s31dElt33vqNogxTvSaHPDf1nlxlTZx8WRnHGcCs+v32sCG
1hhn0ocUihU4Xc3NWOjyUtBA3A0IO+5Y1pvPWTAkD6OLJZxnztlBtZ27b5d25uhXV4cxrdOHuJPF
E9FuXbxXGNReEl4JvSJv9akwgnyPxUsaju1UrboPCuB0dOpHNp3mpRJlk2wz3a3ekWb9CWvZ9dWW
iHV8KYZqI71hvm7k7IQxjc5tHHnd91R5alsgfzzaa/LfhIDpWsSd527BmqoFpS3lwLZT9gjfoawP
ftEuK4nMqS+8ZLb3sbDusqhuDuacDFvFM76gX6C5i2WEvKhob4y7pfSGa4CV6CFoEnkwOp3vhUGm
A0HTGsOyRXLwTvr2zIK9HIlKWS4mwwqIPQBsWDqlNj1qs02L9TLylE4+jumov5pgImfMhTkkVyoo
fsF4fNe1oz4h845/3lpoDq0t6pd/UNraunT8rEBdMPfAeHm1siYmh03INWBcoPuuzxGz/Pjzuugd
B/HtqqsfPM5HFrHT7+mObqQTL5lEgGMkqyiGICwMTW9TY/z8Ou86Ym/XQT9LfibV3koq/vHpxqSW
QxfE0cmFhsKaairW7FX0JeaIBePfX2xlVPI6LYjX783nLeawgTtrcPILSCH1Ks55o98a6RDsfn6p
j4UsLUh0Y9TiJkkK73mqbRx4jTGb8uTIxbquVtGHIC6FRntfnzuPxva/vp7FOcRimJgSp6R3nFHL
B/urilKc9JxEz39uQVVismOIaiUtdenC6/35NdeR948OHt+Oh1sd12zH5eO9L9aXMnb7QPXuCUkV
1ZVnmBQ/LKjswNUMaYGuOz+1McqRP5tQRuZ/PUjh2eF77JuYvtnCfPfQdeW25lwgGh0GnKWnCd3I
bE2/Svb9OBW4CikM4HQ0LDmZ/DhEi8ieqijt5ClGmXRcUrRAnv/L1JP/dBUOlL4QK635QztU9o7d
CoNneSM2yxSCFvqu/8MwESSemvgR8vFwG/vxWfIWGL/BjeFkR6jVyMpgUIwLPl/AMfC0+mbG2/fn
o+Tj+sWazhrGY+Fsz2V/vGSVjphCF9I9GXUkXyyUXbAfR0qRgWytXYWgzg5lpxkiP7/ux5WFSAsa
VsSeExn6YUaQlJzikCtszK2Y3VHNOtlL+Og6Q8L480v9h0dkcNDLogbH9vX9YumB6HGp0kZ+tQp+
Sqs+6w4CYuGu/JL1BDevo+bnF/1Pz0ealY9uRNBBf98+G0EsnSSQ1gn3eigVJaTkwvSTAwedX870
tyb1j1M9AJ0Qrksbz/M/zrSV1WiynkCG7FBsZVYpyEf0zOIeyFld1/hlwU1aKJPniboOat3SXY8t
Bil7evwuh4saPiAS3q/kRDlUnbqCXuvnElP2n7+WjwsvvUvHW+UICASs90oO/FynFFcQRngJQ2ST
Rmj8stlgvySTmaGWBZT1P7+k9XHurqHM1JV0+pGRvGedxwV4ScQedzJ8g1p39h3ODz2WKV99Rf9h
kzTROt7B1K/boWh/R+emra2TBvN929ktbt7xoNs9VRJCMOTbyb/eHODeIExCBuLw7d5oAv8oIcwW
S7rRZ9aX2qfoNmkvWTFc2I6c7BThnPkrGOfD2ESzs84GoByGKN5LP875Nu3Won/RJ9Is3NcOiXwW
Lm3FMJ1XusrPX/9/uhi4kQOPJGCpeb8LQJYOiJINFhpLMFezCnMtpP6ccoTZcEr6+cU+fGqezF8j
GU1n3fHe54yUuWHhaGsuJwn8S7JF2jOymIicEn9+IXtlh/0w5VCboEViR+DhJLjYj++wcJJ0xg93
ooJQSXdrcoYbNobf9SROEtzXnZtsBAlxY1TCyZTAqysaz1E0jNdtsG7n+yTNwQmMicMSdD6U69qD
IWoaEigL1MvZm8WKfkxtzuF4ghx221c4GZX/diF+Sy2H9sS+hrbqfSmUVpiteWXXnWwNQ3SCk3VG
Kp8eYnP511UXl2IMYE8LXZdW07txh8eK3Y8z+mGFWg9Nbsbzt3Ub7DA3rs9uNf8SP1x3r398JZdt
DSXSGtPkk6jz4StVunSsVgn3JNvZ/UaA9XhSbhQ8vwEi0utAdTDlF0/1PNu/WOns90PEXTVQaKGc
NcsHTplwfhwibgGFGCZ7drKwlCs1LlD4s+OciQmNY2/IG/S/4BaSu9uxhs55HcSQnStHxemRvAC4
0radLffmUIIi6nzFa1rlrQeLQfHnNxmuKul4YCdlpbdevxgVv2lKxTGAYQARlLiY+k5kHSzedXgV
BpvBYemV1ZxGtTbhkC/Pt2Kagca6CHrmOQc4giHdjvEaqwXJ80qYRq62ppWXdxNow7WSvUGPL5W3
9WIZmjyICvrm2GP0Znr4j10CS5vVpvPEEISJq5rLPnexafMKooO3NKE1B2idnjDOsDao6sWA54WV
0NMJhzYVPdi3OeL55+hsFS0WVgZ4NDRWYX2dlJ8DihsZ8yWYmxUMxW0ruR2XmT+vTu/1hayBKCHl
B6RHyjHnVFS1mv+rW++v4nPMI5CXoFjrmrZhriVVIXAerToc1ujTKQ7ui5qD/IJW03zfzLpMbtEB
FPUlMQxjf9dBry+3EPaZ3bVVNvl9rSGMb9XQE3kA4XK+z2HoXMZS1vm911jdV0JGeAp81YT+5shq
cK9Ua61Q1FTwmfGP4Ad5dPEq8EHSDw26QZiQduZejqtzGIgGXe898Q35vJcNJidbcBCQq14nAOE+
GRvODnkQv5FmfYTmYnKqi3bOBuNhpmGtN22u2bUCE2JuGyaF09k31TSK/h7v/qTb5gyX5JbzKuQP
a/Hw80Kg416Mo+q8fDv0o7HRTYUPhbRZwoWOGUEV1vToqrwp9S7dMbKmiwTniIh91YKwXqsCTMtv
hk4fZngEdgj7EZQRfu2sHq1KECXip4IBRmietK+NVLE3vNUBYPaMPlwxgBoSCcnthMMTPjkRQIhP
Z3yp5+9Br6NbPG8Qjr1BcKIYuBknma1HN7PFaxolSbTrCGZAifg2rWj3rS5UrL2Th8Hsa0WAuwKc
X6xHa7YSSIbsiu3G7qEub5QUjKLWl6ucpBC8V7tbMXMn64YvaP+mcT8jPbr9szVj+e5rJJy1kCAe
BzwO5/fX0spWJFYBz4cNIe5H/GlA4N+2P08OgIwJ2JV3KTz6EWFupnO2xxjL7M4w+ZmmZWPQaSgW
lxfr4m7s7LPAjtO7rmq5EYvcEbVvCru7r7TVzp+H2XMISsGTMc/v/TqYhysxF9ajzLLKpWUbpcs3
36CTsUOOabt3i9WAAicLtbHD/Ju8kv2YNkBShwlwBWPFpZuD8MrtHe8ThXneQwJVPZ5hYZFC7crC
KIIWvWEJJzalUB1o/VIASmIuUWkfSAI9yak0zRmoDYS89wHI9DBm0587/n/7pL/skzJr/lGzfJTN
p1X1rXvPQYTmzk/93SjFx9tfrdFoh67a4H9YfAfem/jdJMpt7YW+9VD/bpQGv2GAvZIWwYQ4uv2T
g+hgDB442EqDPIiA3/yvGqXwfH/cv2GMcAi2PTCMldtov7GU/1EaO7BuS1KxzXNlGnXSDhj4SGOL
AVGE4ao1N7vcdXBiWJyxUfvZAFeCxNM73+a5wGqoxOGfPhNsRTwp3KCGEJbpTzNkPPfZCqiutlNn
fYl9O34qyXOCcyTFpxG/IxJO4v5Wk0YZ7dM6EzhaI2a6iif+52aUc9AcjCzJj6rPqrOXYR6CWvSu
UL3zxZiwrDzTjZoxlZV2fzlmeJo+OXk0eJedXuNehkJOZGy4pTN8zd6at3Y30xurCQEilkUvOBHq
vFu2jjIdtKLO8Dt6rYle04D59VXupNi+oNbxmn3Ot32ATQZlybHRFO6aIkqfrGRBOET/S29UmgGv
YtaOJRE+aw/SHeyLzuuTgz1nXwvq8h3hfKt5NwkF0FBs+5DZ6eOCo8itzOhgHvkrzhVGklGJVzG+
KH3lEFuP9tDZ9ZbxSjrKHPom4RdYUHlsFFXg7FqO/giiMAnZAlS2Yqc5Zt5bZiGuoMYRdNUPnnUx
BEHLqV8H0bMufe+hWdMrVL/Y/gUqZ8fYZl0jChxvXFZmT0XZy4hlx86As7ohfQkWoWrGsB3m6iSD
ujj3jUcjfCindK1sInrDyzKd+6GP/Y0RN8kOQpG+J8XOTc1DFNOdyS3YH70CLYJUQ3TrpKst4NGY
bNyozfY+JJijS9rUS6MdTKx0Z+jHoPAKN+zjyUuPrmH6xXOq/KF6iok+8MzdwB47G5BEi6DrDvRG
FrO7SGJRlUhyC5Far0SvqJgvV1ihEEWwKzt3Y+OzdK3RKe1mcoZ2hJtYF2DX934SyR0WpdAF83rK
NqnAlNStW6LkZNAjmcQEMCy04ZDEJ2y8e3U0YvDpN2FleI/5jHmpsC/iQV2Jxc+glWlYVfW12+p2
Zd1BdCqjE/lG+4rK9MkwkrsZfUqouMw+1tDJkEL/bpmT3tNCiPbRuDyApncXLWZ3O8wvs8u2NMyL
Rrj5vo9a+xSQzRrmlLO7zkA2V7oQiFygpP3k19iSFou+MFumpi0L+ylY7M9VT9RKa8VemCW9sXH7
bNzXldf3J/IFIIOl0xdFNXEi5TE+t3QmtlqX5g570gPtM8KemmHvEouS02DcpqVRbeLWIGSswTOR
lJ3kG8zTFyTP+OzSfcCbwsQyiYQMf4MdCP5/wxJfVoKYHCDY5oDp10OfGsQ01fBpaTNEG1dl1i13
n50zsRiKxmPfXEDwGL5hwrNs/YTQOUi607FtRgiXbJBVrPHPb1ukaeKhdYr73E8vtRVRlw4mtuf6
EWLboTa74OTF030X4OqjS3uL4e0uxrBVxfAK/dF96tr24C/zVYZzMiZ8w7xXTdHvxkhDE47cZ4n2
MJyqsttaZfGtcHHRsquJbKwiGR5Sg9j01rI2QY+rEP6KLIKpf+U2KFqzcqaT5AdWSBS9e2fiSb0r
Z1XRHB0nxlZDijPfQx6oe0guSoLh6KviD+2RBkuRH5wky+VpUHTMZlik10nQZzjmkE/LrLDuSL25
G7NuZ/g8lK6r69l3s9diXc3yIfIgEGadcW4a271P7Vae6qZPNnwwSpq5CVAiJi+m0VHO2PP3pC+t
Y+x1HFFSchJxB1w2gsblCVHI/+PuzHYjR9bt/Cp+ATY4D4DhCzLnlFKzVKobQlJVcWaQwQhOT+8v
a3efs3sD9vEBji/suy5USS1lJiP+Ya1vOduBY/1BOei8QLFGx6oMHlNfPrAGN3ccE+EZ1fgUJEjy
1Bvnit7YY5COceeo8lLaekx6Vam9yRu1M0Wv2Wh5+SM65uhWzibqBkNt3LJ5h25nJ6zk8FQ2xGbB
uZzLLojXdngc/JbTBZcY+JNyByXX4ccT7kfuFhAVc26HPk0wQkf7olTPyEr9nd2s6dNUIdIzepnM
lipfkLW8eHAi49oYP4Y1+uZnoJo1YuYOLje4+hpNuz3toGEdhV/uI7tMeRV790LOU78nruqr9RZv
6xHkeDCV/dylQcUHuGKT0eT1ePb6ybzklvOI6O+mHvJXksIA9MHtNIW7xJy0W0zx391oYvXqekl1
PUs7I7wPB2c/FOX8OPPWYaIcMwDI/hp+r9LM+lZ7ob+RDuK7zEBQaQfjLcbD7dhXJ7pjtfPG3j5L
iOBxP3YFa/NI5Em11OEen+d6zIU6qK48jUVa7QFJFQnxiGjBwT1zmdXJmkbY8XAD0ha62v1yDd4v
eG9GeCHbzH3ImyvrLJD9LTBlI1mmUWwB0eef3ey7yWTrm7lAfthO9YvljocWHHY0rlysZYQRX6qn
kTkobqbmC33fIQqXb2VQ1duR3wfhgKgSMtCL87hAdcSUt3NBmtpJ5nkr4X0k3WMs7buNpgs7e4WX
7RakxfGgM+c9Fbp7ZHpUtbHBcrbbhhUn09g47X1mjOgYhYRGqLjXOmIZDovwyo1lWWSy6U7f2Cg7
UXnYNC8oX+PUMV5yY7pez7BIhY8cPvQuE5ycV8Qa7Z2ZdeO8cZfazQqir0v92JZo3SN8Aad5dF7c
2ew+DTka2SFt0EbsPDSbA4JPa5Kx6wrAjtyz9pb8xa/GGO+tPMCD6k7qcfDa+6k1DBpI46FZcn0H
CudtkI7c6dknjm/138LBrZ/nojrZBuIXBpfjxgY3+p3j1T1MuFE/ytWSW3RQ8ujMhr0txZjvfUhl
cRh2VdJULr/sML5HxONtWzM0bjPUSq8gJCZsHUP4y9eQ5jVr/NjLnfpDhMHyFEwGQhIdvjuVh8Y1
bIJXiGrFxkh9MwGhUD7DXjTRUzA8jQKCxx0HsMbsXh8i3rAyhhwO9439N881P15GB7Ntyh+drD4X
0wgeo6gd35xhRNqv8wvQCQ9jMVc2/gMLP2oh3ZymWLpxZ8r6jJlUwMLTLjVCm91adn1QVVolMFzh
hulIPCKOwAcAtkA/gOkPD2vg92/GGh0E2ZDPI9SJnRUVUZFEIMFvCKn40VfhF6czIX9IFjf0cPoF
P8bZb51o30U46j1EXlsAA1wQNNcbZYMQzFHat8Q3ljZKCwc1ju31qJGHNa7VsNw0LgF9k7BmANz9
V501VqLnugBP3Y3WEwfkgGBMO3UY+2rK673bZugqGrfi8hqM9r1ndXnO/MXb1dSCr1fP/IKJug6v
tuHFeWpyx/pkoOJ/IuVFjrwqzBtkSgF0qykYNK+5DbACrROed8gjp0CvWEIQZLeOjWQX4BfPbSsJ
bgF1ummoPEA2FGOWo2O2mEueJRqJHYG22VNkUIgSRFhHSQMlVEbrERPvD9ZY/n6w+k+GKGBQ2JlB
YciuAhVhx+vskdHmmnveuZNXugSA0s1uaiFKYKD6+6hcWANrpxH1YjHwalACMu25AytBHE0LzS/t
VIzWrT44iA3iXJb4rM1pm0rnUualg1TIl/u6I8muyBukhIqdUxVESM3yXT328lEiqN6b1qeuc4om
NBHbsklfmDw1cd3bm9RwHXghXbcZPIlvvCQQzV/abdDXh7Xls9cAwYhZrlmJIFsaotK4QWPUc6TA
/kNEOcLZxZm5Vvl3gqNvfIr8nRnyMoO+fcGeKraAylAHFc0ZTfiyKa0QId1MeYi+DVZ3FnTci7U4
CuE+RghM9mDKv+pWv6CsIQPFXx9UQ69iKw/AHlpIWPFq07lLHjudJ28NOY8QG0m0ZvE2xKpumpdZ
DQxRQDRCGTVcFlQSnLFAH5KzVI3tUjBda9YX8CqootBqJYVIC0INrY01BysUCT7pc+2TGuuSLTOH
6Utg1TeAHdyLdGHN6L79RQEMPTEfthZy9yQ3Kpu3dETuOOS7tdbNi3TLYlODgiFJuo22rkvBg1PX
I4u7rG/JZbHjBRrSjuir/uKH6ac5yIycwhkHMmmpD/2CHDIafCtZ6oDKx8ImbnblpZ0XfbFNkTSi
n5J1kNe5iblcYBScDCs0IR8IJwnGkSV8FEw3bH5/CHoOggze7XD9yDp/H1iDJtaYq9guK9Q16zEN
q3GLMm1f57+MsNex5Q/mjTWU3aGv5H1fOGRF5ByReR8mCBjMXdfR4iKoc/bEAu1tQXSiU5ZniONc
oqUJVCZ8AWHoxE6xfsyB/kp19ilExedHOA9a3QYiJZ16VTAc2+y7YcBQ1ngFoESuSeYEN2sUfgtJ
H5ZRJPYVF2RMMgr5OLA3Y6M1rRvX7R5KZPuJMZRmovRKcgFBmyY0DYHfZDXuwfaPYVw188q1UKb8
utwGPfKDLt8tYTgcJZ/g74vMfzoVFnEnnZY4d+yB/F0XuA7Gvua9RssvtkVhNReuLeIdZ+HUFHkC
DAsRSO3DhLTyMBpzf6XeVMQmGhkZjTb86ESAXHnHTo5UjwEojU7Xv0z6auEBd32ksq4gSeXt3o1a
d9cta3YGQOTvZKufF7miqhbRXRTq8r4tDOuXVwz6vOaFf+qcUB7seqlOmnyLnTe58tltQSyE0v6g
jy9vq9alyc/MO7gDI9BPkd04TO0SjYr9lrExMRTrPO8dgaGqHOmYRsKMdorNxkYWGUVAi+6rddxN
hnYQ5hA7u2JQ2Yb5hsGKyyRzSCMx7kpna+d1eucjFT4E9fJJ6EsUN3aAcLfmFaOwvW3xNx1kuRw9
OSJdnMYLEjxKiyFHjFpF3yEVFJs+DNB+NjnC3I64VpfacjNVfPshgmnCs5P5MyUfnf/OtQFzq9lO
2KOUu5ywmiO14zFoWtTadTPuOK48nE31wlvvtVsiasGWdHc0VOGjLg13TzvM1MWZy/exiqIrhdqs
brmuuYkmOobLMkTndsD51lUlTPEU+4WumsRg7B0Ly+4BCQ0m9u26OAyVayVS4m1BTWieSUpVxLU7
v/qVZB6kWPG1v7DX4mJxum9n4Nn3peRtxNbF+rkiVauup8RAWRb7olCbCk33eXLL+8JG4FiJ5jbz
g1cRRsOeGrtP5o6P/4BTsbXMfTYx86iVRz+DcfIaZsG3QryJ+FH9XEWHmlDdLszwY0lW8wplnkkD
vZbttEkDyDaeVM6vByoXQG6CvphT2TPTQy5qNOFV51G4LKeJJzXR14ALUyvOSM+SRPGMn2NQfpIQ
cAzd/n5GfX0shsXe0EaeOaJfu3Rsd66et7RbfJKZ9CdqHKBtWIV5WS1t74kbZZSycvEy90W5bZGs
TgJ0qbfr6FcJORZtRLOztm+9azA6maYpxPxjPXN2PtpLtvAbjWpb+RPdVzgBBaAlVIZJmDJsZKYC
GystplNOZkTsue1nq0T0UGYGb2To7fupxxc1O+sLqor7YI1IdeosG/q1uVODF2CUk6WfUCwbINKD
hfS5oHxu0vxnaPWXYbXPVeh/OJbNZPxDWc1eq/CXHJeOVreArGOtZTI00aYv28Qqu3IDR+JXp2SV
1Eb1Pe+NfNtfx/9XqFFlC8FgJWRespZRtmlb5gG5tVK6AEcqRXkvcw7oZNDSn5H6usEd6GD7ZFDX
d0hrazT/OOQgxC2Sf8RNjuidJBGz67ftMLcSv2PAbt8/d2QagfNK/HJmfzNXtd4xyUGFU2svrlYr
6Lmhl17DCVtxpoHeiWJsEvJY1D1LEE41smIHS3qY3vIe1MxMVa6eDZgqhBuHKD53kgBhmTis2cTZ
p09YOD5sDbLLjaweDj2vkZd2zB0Ajps3GhvM51DNQaUgbEUDU4t/rJz/q2f2+5/i8tH8HP779Rt/
UVxwzuXqf/z9j8M//pz9FNcJ+N/+ACCtUMuD/imXx5+DrvlSvtGf//L/9C//28/f3+U/msa7DKj/
d9P4u6r+yEXzdyDAP77oLyCA+4eLHCpgqG5BR0EH9m+uJdQM2P6RMHmAXW1kG/zVn8N4J7j+zZUd
wYge6cWfjiXH+QM1HDo1WAX29evC/8wg3vP+Re1goZ0JmNlGFj+B5Vj/qnKVOH/b2bf6k6uMeePQ
lKh8VDunUeGDl8OLOXoAqMiaRsribSvJhouoQY8Jc+Db7Kxn6IQrJ1wTFeneAPQmn/XS1+eQmUd5
DxRLfh/RqL97K7TEHLfkWU2lvYHgic8F3kmDkSEl/AIIB+7qkjyirjfEewvG8HbEi8DCbMF8OF25
8mtuMzFhVBy9j8VCq4VNAyeG6hefAfKsw/uFpQYq8yLH4i2Uu3X8sW0TeIth8TEqI/8Gl3xoDkKK
Ktt1A7b1G+WZuSIfpG5M9mkIN5nGM2iGXnWpc1gOwS7s67W7CChI+GwxJwQJMHCWYAfimB05bykO
TaM5tcAcQ2QPdsqVuKk0wJdLaK+pnnDg83oSrb00emJUAhgFAMGIDSSx2OqaXxMJUyRlVzkiKobb
7eAhsm+xS9JEawruJfZ167RxGxJ2hjcSiyssxnDtXWtD3ru7MjUfM1oGyXGdBxVFoRZr+WNNl2Xw
qkSRSO8RFS0KMq1sd8z2djWn8kLapXE06cruUTCkUK0Mh8PNZYw45O0xN4iByejOcVb7gNY4rXGW
WO30YMH62/lRt3wEXVltCbyqk6Va8k0hhn43hk11I0m62YvBbWg2lN5X7dhDM2mFH9djfbWjzkmg
aZOaphUbx8+zO4+kvGTM63njE3iycZXnYKnOxIGpWfogm6l5I7dHwenGehGvxtjd1aX/wrWdPUAD
G+65oIMHMAbje96E8yaLSAeUXT4/8HkQu2UUxSu2fZBotljeYPsYSDU0k8I0sNMNV2VwiaIqfc27
2TnMuW/cGWQJ4ruWRkTJJp2b1E9r1kP4sjZWICs4u9ceI0hr/6X3rfZpWBgHxlxb2ZwAznDmpGhk
MCdiWddjK23fh+nPNELrVh2nmUN/qqvs1emEc47WK4Lc6rzpmbMbBEbYsRcBrCDrX9bk+nXsQEGf
40y0sCttgYeH8vIewUhwlJP3XPbBZii1CxGT4vPGWrosi4kVh6mXSj3e6Syzz9Y8i4PrRjpWJSOt
WNeDfMhrv32V3Fz7kXrsc7LzN5Q1IxlkYXjinW62S0fvToxVeLtCcXtI/SE/UfPK58xy1m/aWRta
q2m2v0ohzbOxtgHu494JTlM9Rzu37H6OUZ8eLM/st/lcsRXneidjJdTfTL+s35ZqLd6cSRVe4vVh
9dYbbURByhPmG0ruzQASPu2V2hH3dQZFj/0f1va+ZERx10atd5pmKte4XaoSu0wbGXdWibFk9dYy
j3GLFvct0pDTbHQzaSBZBQ3QosjOvRC2WqGMYcP4cSFcUHfJlE759XVRcRDU1+GnSb03TCdhRu3G
WTz71UVrcKcM+VKs8qnsjODH7AlaUjMaTQIDJ3anid2tAC1gvJ0bc0lvTAWnxC+HdBMU2TFyh+CW
8KKeR0MPTytGog3cT/Hla1JZumkV9xjU10/go2DCSLBlRdBM3TnDRP+CIYaKoqc7AgDSU5atUXaL
Kku/K4qnVtQZKK2GzrSCLJKUszxpjCofON2LnzVz02QY+xtbs4/y/Gne5KN2vtk5CXGOEdiUGNO0
3PzWP7vUevT4UB144tzcJFwPZ7oUlkEWhBmKh6ocrlNOZUXbWs/WZRyKayZKWqBryZsJ0bmdq/lR
TC4CiiqbnKdRIYxCiYQ4DDoTYp/fdgBif5ZHEKLhDbBi74OKClseCFxmAuR78k9NohUyFsMUmmHO
gmlyzX/EHaBTGi4B2UpLnAEC3SDCpAkYivwomhBLULcQ/GJYtrgMBcCHaPJI1jPnL+Zv7aM1+csR
o9RAXNCQkVGbDkev6iISAdz5xlA2A7uwC79cIb1fwnB/FF1v31jBOKhk6ZsFwT1gAQnVkt1UdTsB
87iNnKq6yU3m+HG5fuUmmhyif0TszvOLMOUTBRxQFEvmCbQS5FiIenaFZXl7s1ijh96SYmv4du4k
YKOGQ2YwnqzGjMq+SCE2SOut6D3gJJln7njev0qAIY+9DYgyZ6rzTBYwJ0guO/iFADikTL361oPw
mhDsN94K/EwHA4NiEfsNayrXshCRCZyQsMam+2IR8kc/w+OAWWrVlD1u+Jr5qXviJ1w29tS1ZAWB
tIEn4TX3TWowKrRByVmtshNzMGeS7szixpBs/EBgir3Ss97Qlah3W8p8U4dgFLHqfleD9Vn2DIhX
rscb1lIZRFkype/dEJhjSxbWZm5yO1mcefhlOWO11dain0rT97ajOyHOysJq54ZsQBxppE/Y/oeL
bwZqP0XwX5ahkHdjVjrWtoTTyFbVhsVD+W4cJ31m25hjzWD3aJJy28+kLGVTWP1gTW1tWT3wvobh
9zysf8qqGI6OwXVvBtU1FYb/Sr0gImQPxs1YKNJJyxqNX0FfYqvCullRz3xFJWE6qoYlqbzWiN0h
rR9KVTsneyiLXafKnvU4EWm6r6ODg6l1F2Ab3xgItffQ3sZzgSSN52iGW8Ma3tiYy6poRcW4dUjL
/VLeVLDhrLERZsx4l9w/TKPD6sa7Xd2pO7QE3sZmF9k7YXlfvdk9aKi/MajXMoFtuueINpBVGKTh
MpPKYSGjP1upMGrT31amuASdfAiuw/Wh369ToyFbkJVk5u0juPnqVIo127V4f+M+QmkHStmO3Tw/
kSqS7VK3vnUaw3iMgPjta19HBxfIGmxL0NBVe08jkO9Uw+oDJDN2tHp5iEZtbUiGBEGsmEAp9GgA
IwWwi1xb+5YMXg7hwLnDXkdDE7H8RslFoCXjVZiS1s8e6/EWyEcTFw3aC7voPC6yivlZ6+iHCTzX
V9Es/TYw+PgxgTz489g++AbDKsRmOREj2koYm+rj3MjoUMKpQl28hqeGDqQuvO/Ye19+Nwj/1V0S
PAQpBvFL/b0v+t3r/HvT9P9SL8W44j9QNlFEI3L9OwHi9xf9u7AJqmeESf3PtuhPslrk/RFc+5jf
CIe/WijXpFeCGHDVGf3mpvE//6uN8umu0McH/AMzRFru/qfaKOdf5MjIkGmfMISw3cDk5v2rV0la
Pqj2PsNl7plM7AHa+qOKXQzMDDN8d3w3sybAFO6Jx6Jb2stVgRT3IebqpI10ubWCwnwqFQ/iVtpz
dZeHCl6Jb+B6jQK5n6PCOYFnprocuYc2VC4hEFcSOBmoYeYHfu/l57GexI1J3RvEwq5vgKxW94Fw
wn1jRvk+DYCCuRzrKskag6hHup/9WuTyiNTKv9XDdWy1DkDrHY2WmCaIpD7Q7P4bd7XQ8GjsMpnx
IScOaaXgt6+jWJKTHwVsmgnz/TQftflZVav4YNdKsVg5qROjWVFM5JHqTuirdlU6+3dTOkNlsfyo
NpNrzuHxirY9VNI2vq41z68AAtWdA4DpSLCA/JnNdtonedNZ90Xeabjmjnx0B3c6lVVgouqtyqVJ
nNL+WZpQx0oPYzgSDoflFH77S2a22XnoVuOr9YFZUmQLdKlgy45L0X8boTIRZHn1oOfh+JJ3Sj1F
kSIbrTZW+Xk1939jzFJFyGo4MH1IvBp9QISvJGxx/qDfjm2zkMfci6qAVYglP3qEyzqx3enNt33G
dLqtP+tCqUO0FmoHpqn4Wk1d3xSmvDPWzDtVUnUnma7ruUvrMWm94HothAOgJhY5sMEXbUve1Kz6
xioRlQKvkua7NcawswenPi9WkBKc0Pj8onPE1NJK9Y1VeAapvma+h+9bP2Pby98qVeQVi7jOYScy
C7FtfK+02K5i2kCI4FS4ufkAogNy9a12oxVOmDAdUDoW2I18vToNM5RPyTS03OmrA/kL1MH0q0B1
wSx+vjpb2hp1cFfmLTwwehaX/cpNJsW6IWsQpLQMm9uONIUbG13fklTNxLIfsQKDP0902SvhDDat
ks7cTy5oSmemoyxSalZLJD00h7VbERIzRWewHbbWBYt29JClS57AMdoS5cy2dBk3vvQuRR2NX2Qn
VkdTUq1OJUqozTjohQVoPp/XFQkNAlzVvgBxS78ZjZ8ZJ+ROfbmN2sD6gbhi0HFuTvpxJNMr3Y5L
Zb2rqE6Zkre9frB023+XaM6TqJusj4oNOjuARS2PA5bv8EAKJ2W0DCMB6WAZqOSd2Y1TRQZarFPL
eXVGMz/3gD8+2aCYRMCiz82SQK71ocva8HsZmMFt5c2LeUS7Hj2vSD8QRKDgu6b30UxvumwQJMe3
zQcK6+iFCufTMKdu43fSIaXAX356nUQ3OFDwtds0TNtvZcbMNqllyagSoYF8VwE7sxgxYHcMU6E2
qAW4TJXnRTfXkPMNw9QHHFUR6L2C55mxZg/TWrrbEPl/wg4CJvaoB/bwXbFxkRWB1VcE2AorOHnm
AFzDydGKSORCe0H/y5TcYUpNtry5H0k4fLRHw9uLwqwohSKVugBzpfluVzlZBi4n6mibHSHybVOU
+0B19TFbnP5Cj4jNIBKOepRh4fLCBk35BlS/XxiDK3qClQHMMc3IwyYVbuq+j8GCm9vFz3OALp6B
CjOX4c6lyf8SXoCCarDK8X7pFz4GWcSOu3TsiKQA1x13Rpj332GdTz/7Op/eF7e1bp2hANGvpiFc
Ysdb4NtFqdPf5UuUVpvQ7poNTcp40oEC6GiZ3VNWwWwLq2hCPSMLYB5VD8gvOLndoiDyt/VDRMo1
w5oiPYLay7bCcvv9bDbPWevpPXBDGgcsYCyDJdZ98BALEy41+ls8ueuPFXRDsx0tYuuFowlEEfkI
mMUMy7vZJJ9An92691uF+m3qijdSYFkYLYHbVua3cKkQD7H5diylSERehvIunVODkJXSp6cGnbFa
tXz0m9p89K0gu+dYnDHlVutxzKZXBv/tY4+N61FbQ0pHXJTp64RJ+RtldMjmPWhZEWDteA2JUOCQ
mnisQkDK9yYpF/fAicA+Zg3lc1G5uGZQqLG0RFeCaJFjmysvmZuluGg70ig8gr5kg9A0lzIy+XH9
ythZQ81Wa8AQw6Me0SNbcvBvILP4d2ge7VvPa1PWYqtKn9xQ+kfGBNMzw/EQ88TIusFh1nZHUoZu
9sroBZ4XUHcREeZPyPiCY8Yv/oXaCX78Ir09sCeiQ9N+/V655QwHvzfWQ2bVC/P3hR01Ythtr1IN
/MLjPNKFtZ5txcAmZyBFAER539camkZvO3cpIE+XQ7YivW5Nr1IwG6WayAR5l+6Voa/FfQYwZX99
PZ+lmK0bshjlgeMiAI8qjbuqGkc2hPaEXjla8x+pgitTzKy7YtnPMKY8Uy2nBanfg13JaR8tUXQc
LT28ylSQrGp544HnyQcwqIVk4x8gzhomsgixZizmBkV0znrQifqHyTEbdKmlEyWgXCzS2wsCI/va
vWN1l96uQTQfBy5GWnB7uhA1+GWKIvqyBscWsTd4/bcCjcR3c0qr4yCMbo+RzyCPcOSo4eOXc0m7
teMljmkGu2Isq3vkZdP3DjDoplKW/w7rLbyzl5YnL78emjj87YJuZSKoRErbFk/tEn0DpwPSZMzD
vANd0V/rfCaoOWqtKXovjLR6wtU29Pe+ZD5wYE7eoznz/Yp8+tLqzRvbZ0GOIsdqzZ5hRF6QkUjO
h3Uj7HV5kn22mSOHzFUn94NdF/lBksNfSZMymx5Wxg7lGWAm42Z9nTx7neMVH/bvgTTkHNPbygm5
MFon/7rXubUYzo2IRzOCafSJj6wtkdqNLXypjz5d36l95ze0sO1XOc72a4TQ+tnqs+4Em+i5b4Nl
2zh9cwx6YLuBJkggEPOjX6/vHIC/yEj/KJX/HuhJf8KwoIJwJeL3wdPvQWSUBz8I6/veqreT2xg3
vDl4fAiAO7Y4rX45qzeyAej6isUgEieQI7qAZi8W9eB4E9xT9FHs+juJ0us59LXcNqu9PuQr9Q6i
vslrjP87i6b/71oohzgDlkH/a4je88/5Y/jn/unPr/hrF+UQmIhFO4LFh2rdcf95F+X/4Tv2FbSA
ZTQMr1j2v3ZRPu4Pn7/CS43VEkzcvzVStvdH6KDeCl0TIMVvpPVfy7g/sXPs8f6xnPvzz/+ccGi5
v+3z/2TstJhauzanho3Vl/WXfaVX/5MxxFRsHXpBTzD1tnwbDTfgPF++wtmuWWUbTJANWMpzc7Xg
TeHtMHTjN38s+6dOgJqmykM/TCAz18N66wptHBdimdP9KDDCUasZHzoIBMhXYZK+FKagNeHhZcN9
G3iL8+C6RWU3DJFrKziibgztC6R+U7wMKLg0Yhi6G2cPKrnrbpnQm0GZ4GpE3hGzwFINBUiKjGGH
EsQMUCNPUvYvpM0qquCgbWoL8dvs409kSaS2QW66wy6vXbs7KSSerJaxkYUm6kZ7waNbEK1tnQKx
MHResqFnpC0swfVIWkG4D21gZkddCFQEGCIKNubpYhgasF1Qjf0mF574KNs0/JEB+sd4Zw/z0G8l
Io7RT8hSpuNkB1F2G8WPMCD7EfY5NJ1rxe9H+TktLZZukwq8YYdbsUSzRAA2UTOiPDQZcJq5LXB1
1rhGDmQxhdsJ59A7BHs3Dp0sJ90HklFd40addXnbY2I5wF1+LQWLoZIlYGxhiDtQ4eR4Xposfyvm
gnJnGYtjEM63wpWgz7R+oyJocdYM904zs+5rRyRuY+Z/qTmd8ElM72vpDci9ItIcyYebq1fO0Svw
2ipPGMo/M7CxWyet9NOKChKaq4F+gJfUIHErRsU57YcgZ8tnt3v2pJT5xSsWhl+Chg2aBOom4gIu
a94joNHqXTTDqRlFe6CR6hjnOxt8pHY8LKwmuo4YOtmv9yTqiLiykbpCZkHgSUg2wsafzMr828bH
4ThFLMIYmRp0OYRzDFC3q0Xj2hhdklbW8c4uHZ/MJ7ZkGTPwxJ3G/IZSV96GiozywHPNI2vOYtfO
RONqMqRRp/XhJ536uG9Gr/ikVGXjIZdl24E3ecy6xWWjmP1MnVTceYZ68lRBrlWz1Huz4zJvwZMc
0LD7jOZNHJdi8RAfeXqnIJocORfyHRdrtKM8cyGHG9F+9Kefwquao8pJl2OJxlWWEaiVpHPxKZhs
JiPemG2WMYIFSj5shCCiBuIrMn9IdZQjY72lOEYtbM/PloeoV9bkOtbpERI24WtD15MSbrx5C44f
p5rLU957qFQ6sroc1gTf9RokpHUArZ7cKmaxARlcL2Z1A89an31f8cRrGfastVfjl2AZzeaHEEgP
GnVoZhsUnusCNmQ2DlzI+pEWdwqearfq7pkpIdnpU1lcOszgO4eCY3udoAyJVevyefAbxS7BWjPU
/8I+tRqVJxNrxf+NDxY7rnRSXzAnnMRMx/G+nCorGQmAijPS1kimn+flB9Yg09xmgbuctCpazOH0
Fiwg+GjNibH45pz0/LRoyodJ/bL6Hv9TNqXdDpOGzmH1DfRj4RT1QHfNvpsupOQO74PHp4Uqnkju
nTU25jlvo2bPRrtjTWDYe9NmENpXpCEvJV11LjglZlIKhZkxSHVIjHPorxkh986WNdQVkpEy4gjX
b7PlRq9B0c2XujQ+eKTeEFuZNJAVYwS0WJTMLpQLMsdlbZfn1ih+pEMoNyD+itdGlmxC/M4rbm2y
w5lkaWh0K2T8+x6VLButiokspI+bzq3FyYoQIQTOeDOyv3p0nch4qtibfdiNV2wIgeuTtYlkGQOT
4zFm+WiDmmnnHRoY89ZPFwEDXw2bTCl1wRUhtnyfFi6fuezl9am9VroPpNU7u7THt2bQ0TFhGCFK
uwWwyQGBu0kRlF5HxH24hsiDffSHzvJOdewd3LGJvqQ9PARI2aZ4qJzx4ITqm/97EG2axhbN9tGt
YUdWGk9RrKxO/UqF625LQxlncmPyXXgdfbfmStyCmBH4Z+F1gm5xHoTLpWArcbca5ni7FAx02kUH
mwK8UzwPJY9WYOstg3Ao9xE2PXOywyQqmUx1ltwvqCI5g9VtpDm1MLgtMaNTPolqbo+49r3Yn6QX
Z9b0qKF4IOTEXyiuewN+t+jQI1Y0lj46SnME5mfNJrKkqPlarjsIE202ykb2Eh0AaFSE12XF/2Tv
zJYcN5Is+ivzA5AFAvsrQXBLMve1XmBVmZXYgcC+fP0cZKt7pOoZ9fR7m8lkMlUlmQSBCA/3e8/1
XNk+ovcgKYA0sm1N9sO27eqjp3noMzT1OdXOU5E4VbB4DFxEq6BfzB6sUUwKQYzaddf3xXTSsvpj
IDk859DEsDrP8bXRaMilU95IKhMmk3yxpZjT3bjOX5Z1EoMS38PwD62A03MCRTGDveHymfsMZrQs
Mta72v62rLOdcp3yxFn3jcDJ7MpSIZkJc5mjwUSNinZPP3MPtNhiGBKNGQnjdu7tJrV8ixSvmn2N
k1IkVZew0jngDumqG/SiH7QmRwj9XXMbZjL043UiNZruwOZOAoItojeGMZ/Kq38Sv5bvcouCYZjM
l6Lp0b9nbf2cu7zU0pjIyZiYfTa9iS+pJeXLXA2Gzjoeq6w8vfNkpY7ia3CWdVwG5ml9EYotiykB
CyCwX4iCY8PojIcksRFURFMPydRlXbeT/Idch3XFOrbrieHYpbRDaEBr5a5NQRVKHadhNy9YYY35
Rxuj4h0QIXG84ncY4yzDM1G7z62Qy21mtBUXdFlzGWIHXTEXTPHrD12WvvHYZ92lG0v3sXYsftYQ
HJj68GjnUCG13IvuemDetxb5eW8kAzxAWhp9htfXpqw4igGr4qwfpyqwWkTIGw7M5pNnZaM/WXbD
WcwNzCW0pV+3TsQ3PYxMwtehbGITfepHlfywyqnE2cH3vM4zq5tBx7snlsk5OJPlfhuzVrzBLHhP
VdjdLMLQ0mBVCh9S1Rk3VmEPAapC3IOkbqBORvLpe3JY9auWxR0hivva9az7kVaoICpw0CgxJDxK
i9CHT3w0rrk+qBHfKWA8fMxOY++V0i0emdLuqgM4p4VYVFA32zkyHogzpMPeiTMJW+lrS07MjzKq
T0QIhcs2rWDx15HxATDdeijh2L6jX0AJtMDEWjmc/XRUX2KBJIvTHgLuPL2LVVagvgQGq9QADq1z
GWKNYMvSvkWMdRUSlEcXle1gOgD8SLmd7cH5CCMHn6BsnRuvs5IXWocmTcTE2qLAyQNAu8pXlUJJ
2tROEVSdUd03hkknix5Bez1lGGE2IqzQxXSqZ/LXuMRVDFNLX2UVbUR6k+7CVcwBUk8Git9r3zW2
tqdrHxb7mjyKF1az7IUtrn/Nx0k8ZGkXHkTqJEdhjVS8IcbCuhzQSuPnBGVAnFT+HElyNAhRxMxL
86PBrip5IGjc4pymCXySq6QFWI+e4R0oaY4OkQgWfAB3HZ2hF2wU/YelxuHgtpWHuTDtboita54q
w0L177RV2m2N2t6ickanQ3W1PIPgK3CXWMhDUMKwwvqck3pvSzCqQVoLHtIhwKTdZTAqzRVVvAqF
xtBd7FdyWxERDe7EzurSZedBbGh9zEhOo8DMTPvaNrL4bXDAS1Os9A/5UkK0QZWlXfJySt7IWy53
TegW5rZYpvxIS1VsU6CxmG/MjF5Ku+qliBAO7wb+Kmxbltem8B7GgtoY1kT/o1yVV1rspDu7Qw3f
fGmzvmRaHeDARx220WaNbN+Pq54rXZVdc4GGuYrq3Ffakrcbq1HWblwVYTki8ob2Pk3pdEiyYEh1
XA/l0jN9T8tD70zRrVRGON+7TtpUN1MUY2H2oknUyI8he0mKBeCl3oztue9xyLUflJuJ20ekltaj
+VB1EU5mlrEZm1jTHlIvLrzNmM7DcpVPJqmkbaoH6MAIijT1jHV0wjxD6WQbhy7G/i9dBsRbmDHK
OTQZz+IPponhVmhpGJ2TYUjo8cyiSQMJIAcgCvG+fqY5I6tP11Rn5IPq0Leefj/VHWcBvdb2i2Uz
TYDPc6rHRh0x4qHY6ozkjFUx8UPZO59FU5nvgnQ82o4JVIH9VKjHNvPC5E2Hi+kXGDMvHc/jxsVq
Zm3t1nV/Vq6KDnZfUILrHQO5mkbv85KOIkhsVufAa4ncaGW7fBcU1lfjjHo853xcObTT6Rf3p0XW
3Z1SiXqNJ7O4H0cdQiWORF8WpiImVyfsQ48LosUypE6VCKkOahBGUzasEvsUJ7lZrzQa3XxqqSID
qGoe3S89DSL2OopzBFOTbLqgz52jpsphW3Fwv++ixNs1YHK+W+ZkHgpAsAwokTFBM3VXh3q8J7d5
IP/Vcs8GfGq+3jYef+QeWkNETTfGFHsfokTBwW+CtpPBipJyPtCbIv6m76MzJFZ32kDSGQPum5rG
22QF9ZxxvuGmJHAnTeJgDIs48OAAchpBAt5S028qzykOWhIaiC3YSfBT4zpwcc/5ADRnxBGQuaoQ
G1LpOdpNZyzzvSLCrUe5fcEjW/pWVBpE445aHuQzBnTFZPcCwzhhoa2xYJKlCk2Vhb9XJH7mMTbX
BlJ1k3UDm84435EA4l0PU5QFaZnYh8xOrEDmggWzrapTIvRb1y3oX7ct3eR+lW05ZYqoi0wVCrva
vcYKj9GqEBlWhhC3Ve4Zb1/zXoNxHAayJC7eoGy/Ib7DqjS4e9MCT8PUbPgQExsrrsjlOBdNzvWD
3Yn4oes3WIJW+SYDwdSJ7K29kPXrGXEAi5iIzHJ6VS6HiIjgw6X+IBrjtU0x2JDBLaqg70rMQpMB
nQPcBwQZLzylCZzwDKXlpogEwe7GrAtfK6c0Z7bNnhcxzznT4C65W1pnDz6HsSmQ7HMeRdkt/Qch
tr2JnDcYlBiu2456G1iS3NZr+4epqILgXudMmAba7akrfo4lR7QUwMABe0O/HbVaorkhzyNTzXsX
T93JYW6EWSBzMIz02ziemXMpG1SC1PC3ErVyh6sOMkJS/+C8Rik2l2ta9ZIWR4y7Q+ZHQzu/IGBr
N/R7Lgak8WdKqcdEq1eCRedcxbYx+vW0UDhW8TEclxq1cK8123Lov6HGv4z6bJAuKZ9LDBZ+OpjY
kOzG9UcyQ18AHOFkrZsSlpM7+Aj0rEd8KxZJNpm8Kuf4jOv/rSP4nvCw+KGx9U+DlXQ3zlRHZaTK
h7iSbwZRmkd41uZHixJuK6LG2CqteJ7QR3wqVWgL0TKujbYRlaGvTarH9WAX9+7cCUgoEYPgTrnh
t4Fo9mEzDQMTV28e72u0hJgm3DCk7dSN485qzTmh+C90zjgTwiXGAvcAOiwclIZV2Xw8wulpIa/k
h3mltYuMuLaSUnJJoomjTrg6URSTzdSCk43rgfzcTMN3hkkWe45EuBoMbg5uohexwgxvu0f+gz/K
SvdTRvLeTCsWDzeJTwwRs9NssbnqxvgeZqqv9xnY9GCy8e06DlgtK59OS+Lg2xX6c8OW5Oc6UuJe
rr1AVUb+7BEW5uh4LHkmqPISVHnSohKOWvnlTGyG8ZBWZPYM9TfylU4TN7yfJ0ocs0i7hF5LrUMI
QIAw76R0JPQkHDiBk9n5SVm0/1BLtX5JqY/6DD9VaNbnJhruvLT9YJjCHR/i8vem8q42UUDRmHGO
pck0ztFAunB2oYHIuP9mlOZLopvtVRdq5CwhD/AjaJL7WChCEiqQChMz7m1j9e2xhMtH5wKMDibn
DzWG3l2vCdpwIRKyuJq/ZZFO56ybjZ2TNckmhXITWtiFR9fK8OvMeEsQko8/rdYZHlj7kHvZVuMz
p+tPTU0zSuipr+NrveQN8T2QNROCu0WWkdJRXswub/1wMUzgDMnISNiJ9AIaiIizU83+qHtLtcuA
c3xv9ap6A8doEGymLcs7Orhw8vU5075XdtHcwDtFyMCGx1jKcaaDmxG26mQckRyPoFIor9Gp0cwo
MIoZW1yY82hF5LnhqnZvKsj7l6WL+3ctsT+jBmk01kqtPdW0oe+WCZO6lThj6atEjE/uZPW3Usbm
co1ypVIbCFrVni5ogey1M9QquLV3K0TE2dpZMm2VTMrGT5ZZIU8mrdUUoXatJ401+BabwSEJh8c5
sp6oEKyHOoyqXVTP3YHnYA4YPOkcrtznEX7gRsWlfIhErvw2Nm5cRqiEzhLEgonY9XVHytXjCgjz
apQUNee8pLVad0N8RQ3RTTvCvCq/SRO7P5kl68/G7vCw7qNwnNYmUR5vRnph1DSFrYPDX7XRxlgp
gqbsqnlulFlf1bXrIt4lU0Igu6XHN6s09GfWhTe7YtZ1DYNQPA68gL1163556bMuZzAE6oxA7nWq
FJUwmYwVdeBw92DTVCOyzLoEk6KUgjNPg2fTNX1ExTSPDHVlV0C76dZKiFXmrQD/883EgcWj3afd
QbmAy0iywknXuiY6xkhDHwP7anqwekUCeCkyZW84hrl8E5r3DDkt+rBitNJbhn/RtKWnNt/P2TBl
jBOLBGDgqoAFO0JoAnZKnxK0UNvBUJ8j5XXAiOBuxmWP3d8WJwVeZGupnpisJKzvpmiQL2lKBb61
TBbspbH0W1LpdUQxuF/v8XWzn7KWVbege4YXzUz6kxHX9GUKLLYX8kO6l0xp4pqQxnkvcZt7HF5b
464lL/QeKBXHl0YPvStkKvLHnANf6Fp3eJDSoBk6obAh76pkWd0Ulovw0m1jTBdWi/3aGU12rH6k
K7gxGMSl13T4O/YTr0EflOoSa39njxbfdJEGYddE6XbK2tslas10Y89KBhgRpkexONEpNVkqIQXP
nzkutreQ4JaInaKDOUKDCSqMh3E1SpP6pbctEEAau25UmWxm3FJbDjtJICIAlkobXbGhNXrVhJNz
HEbRBaq1s7PSS+ILMkcX52qpxieGyx2JilNSbGNAW74NzJPlpNPuCFxQ19Y8uocC+1DQDovak9ls
+obCgAyEY+wubl4Yr3RvNTaxUT0K6rtzg2V713dU/7QzHbo0Wnw/x+nAxDoi2I1Zhh+ptrj0nfeu
DTpHB73AcBBb3VYjPQecCI8GmrI4SGrjWMW6e4tRamLybw0nW3OWcYMdBJsKp46eitGn39ycWqQv
+OSd7Azu/kfpTjpQnxm5tjt/j+Yi9qUJ+TV0U9qKekg2et3Mz1hlwp3T6HGg5GIA1zHdfTyo1h+a
WR4zUHB0Z7MSSYHnLtvYmPStrQsHeU5FLSuW5i3JzdnnqLAcIFzaWBsxnd+6TkUfWPfyfFtacsjv
JytOtnPMZpNaMFDoZw3ZWcOGOFqMb+ixElw1V/FOz3BHetVybWUL/1+Edy3e1JuxQ9olh+zZa+Wr
EbFYW1oZJKTDwvaevnslkn28Ysl2HONo22o57AdUtztJGvKBufLejNL7xQWmVBEKRXAjdqIoWm6w
JsAeTOsX1dbpLUHNh1CTBwqrbj8s5vBNmxiDSBTLYFfETixUyBPZIHs1sFFPbv+98FI0CX191yN7
nDek17O162q1YubaDerP2Q+FjI91KSRIS+0DzUR/qWQJ7Yz1f0OGCeIn0zNfu9HqN1ExnQelpmOT
1y//Uf7+v1yUOqPhvxpb4z7ovpd/NlH+7Wd+H1x/RSfTDcNPTsOMnDdMmX9PVdYR85qeEKS7cdub
Epnv/xANhRD8EThsmi/2am/8XQFsmr8ZBDZ4Dspg2sS2+e+lKhu/GCkFPiJbN/jHsBidfzk5/zi3
VlTrMkSDeOMoFCMYjwsaVCCgV0+Tnc0Hh6CqEtt4FKfoJwx1iWSuUUBG8UdLT6jaOFFBqCOWxno6
xjQzV7W6Y78vtEGCokxoKBJsPJ8rGBH5S7JQP1btIj5SI5q8jd5n9HmFpTvzqt0bjH2i2dUTtDVH
HtvaG4YTWJdmvDTKLoMY3iwT0vVhyWY7uyhO077eh90G3/5Z9LNKNij8I8zU5cK5a8bEiQAVcVGM
f32YBFOz1NV/AgXHyjyTkbXz3DBmBDOWGORNclcvOcTiY5/3zkFr+uY4VAXmrIYJxt1A50SmvSRx
2nsZy8nY05bsOL1G1fpbwTl6mSxULEZPudUT+xR71FOHFTak6/jCyD3f9lWeAktxjIYjh15KADz4
6Ft/QdWz6Bu+ea6yWHoUwzKxThgf2ttWjSn+Md2x3rki81XWemnYPC42ucOENLWaeeU0zI+DtFlT
qkd7UvvGVXEeyEmOlyo188TMV/ICmvJyByqroFkyYn7ojEOaTDHsb4Bkauidq4WGONwaX0d0SVoy
vfM+RZnmRQ2pOEe9ABs2XBGGQrkGRRUltPuFJXYcRRljmW+DIfX7FkPhLZAXgjwRo6r004P388k0
VI7GtcQlWugPuEx1GnjMVtoNdZjzqnBjotIsvOE8Rll2sjm/cqGaLIw5ifXpMYGAYQSMWu/QgzaB
wKMIyCcbb9oZ8BWWXCxNOQiQ7ayyiDQ4Il7J/K0Y5IpltyRJts+q+EZnDHjfcb4iYpXMYmJXm5hD
Vd1FDN1Rk/qmwdX2Jb7SgyClpAty3HPHYhLNDllQ+72SKn+XXa0bO4++HsSOmj2xc4mTJS8Vbx9O
IE8/tQawKHKr81PKEV4/mGX/LU7NofMXdpFbjSvIONdU0beoMQUeObPYgezU9oNhgnzk7S65bai9
vujTXVl1+kp8QQzJmM3BLO+OPYN6kV2ttDWACbKFmZLZ5VqqoB5mPMHArcvNM4js5YR4EOJBKmY6
UQiqGgOSpAAf1jO4sGME9fQt7LNwHDLqpiz8hpTN25FDNyCGNswgq7Py1OuOegLdfW2hOLlb7+wb
yiuxdYQBHrLWL0uKDhqtWee7Bu1V9JFIv01Dic9Kn0nUtbLoNVIJoUe1SU7WkOWHNgdNMCd2tEem
ke0JTQk3AMzaD8mYY0+XwXuITCLDbVIazzRBnhcpbkqDtHUHrNaZOsA6I2vkjJW244tVV7R+02wa
gawZ8q1gnAChlES9aDPmwrjHmt4Hetkan5rjAkHquBq7bEm7I3nG7wQTeNBJGQFtNazg3ibjeP+g
DBxy8LuG6t105+gRRFNEYyprrB900ZN9CVST11DakbkFsV6Gwh/RD/lxFODIsgkwppumFK4DkG+j
jNwDk6A1ML3EyNPbwEk6i9PsxmGSfqV7cf/YYX/wc67PYzvVd9zWoLrkfPZGGqpWRgKwhuOWBqDB
gd1tNDKyPDN3Pya7jG+93E0OAwPlD1Qy3jYXKPY2CuixHcwVGdSz0I+hnd53RUP0OJLbbcbd/aBr
lSo2+jhL+G5GiHgG4oWgqzJPFq44x6mT65TQik2FqfEb4y4aqfSIyJDWTapxYVucgkemqLpa7jlw
JT4q6BGvcluS/ZtWF4m9mUANZ3rXphIanzS6zwicjp9Z9RJUeUwHl8igVwl28mbRcVEMk7vcziVF
up5H3a0En3IVaqN4cHRCs/22brJ6V1UtlTU29u+u6mmfT311n5pahdNxxI3ITAkjm95FnzBVxKEc
SufNQMiqbRdurWBhyfHjbh7sjRvFI/1KVn53pHfkuIN9kfUSMbbTjJ0Z6fIpqj115Y5WfKq8Rt3W
OliVrkaSFMxePP9M5gZtCizC1EckFW9bMeeIc3UoU+FE0KCuD/K4oGvpfZDnPzlpGIE+VR7ia1ld
gDemvkYf7UxyIlMJRwv6OfMu9SAtDn1zEodHw8auGQu93kKXSb/l7SAf0zZXF0e5QFBHnWh3zY69
e9ObcLi43XSsmNOY2G1Mkqkpn2+aQWUvhVfVL5GLeR7oTvissjC56ieC3OLRXZ70xpwDrKDpfgbC
EYQz/n9BYDvRl3zaChO/FN2xzJcBwqXTPzHdZj6dmG251RKgPLbFZBxbgLhdR5xG4CDLP5WjhnsH
O958ZWF5yfykYYbmVqbBdezGV3OCnmMN4D3BWcK6hVC5nPREt98lr6/5VVgmt1GHjNdOhfcyL1Z7
EObCRu+W+FE2bdQmOzuBioDKQz2GzkBbTrMamhNRiL5+647Tua+rZtcqk4b4f4rj/1dxvKZY/FVx
fP1z/K/D90K1cdL8/KO2U/7tJ38vkZ0vu5v7hfuWiER/L48d+ZsF3EMSGIY37Uuh+Y/y2PrNoGq1
PKpg3TSttaj9e3ks12Rk/rphODoVrTD+HYPcmpnyB1GnCSGZF2LlR7zIBNte7XN/EHWCFJqiVZFJ
jB71obGwcks7ev7DRflfxKN8xH9+E1JIPMvic/5TGlRXDZoiJ2g59BnG68lpOSs7g+OrzOyCv36r
VYT66+cxuSyr0M4R1q8ZUFXBWpRGxnKY8AFvEvo0V7RoEJOs638eJd2h0BviNBbEkMBHq3/x9v90
OVHoIrlFWo853IDh/ufLCdzVtUZb1rhVx0dZOC9u0m7/+hP+EudkIoOTuHskrT6+N2n/kujSNNrc
i1CvD5Y+PhIg+0wxxkxK4i0US/3zr9+M0cSvF9TVTYk+1LRNIESeWE9Xf7hB4HeY9kQJcDBHoz5F
WaErv/KgqmRWWJzywXwywxF3OMnQNP0sA1DcBgP1gk0xa5j4tlAFN45kDM+IhVoalqRHNnEFeMJH
RxRVDNW8tNzIWieZsoi9TYM/5AjjzPghU9p72Po/S3PNeF5njs9QycjKYCiwdqRL4zquGewDrTe2
Pa3455mDw5l6a4w2hnQwt5u1VzzaVh69JPM6Uiga445er3VjMSC7ty3OgnBVCuRqXXTdD6VOl4EE
1Mrt0ThiptoNPYwQGlqXPtUG8DvFp+nk9wBb3jln3DGALjhpuMVJielbhAuet0jtgLUZ+jjs+22m
FoYea1u9KYHCtOn4k+KzPjppfKNm0PqJR7FvyqIPxmq0rycoqb6n2eFJRsazo8FKSeOkWwU1K6Z3
IM5E8x4nwlO2s56m14tXR4+dDa+8dzP80kMEZwf71DSGw2FJ8jBIxRRfOJT4fQy9LCSp78pi/gce
Btjy7EfjHHnHDjLNBHnf8RAGEQoXu5buM5l3zgqJMWkASuc8U05NYz+ZdI9e4mxobsoKnHuAZlI+
VnrGwalJ+oMwLLyKTYMGmQQ/9MoFE4kqx1ghyxqwzIh9hdg9TDZVNRPOW9KKm3u5G5JcPJtVxjxz
4MCmxYns3xC9gir3xayfiSWOHhMEHkGZVPomtNFYxLUN2ndM1khSrQnPMCuaO7hHzW3RtOcQkP5b
vbjdowkH9QBuTL/ok2EfipJ7AXNHQiOynPZlYbzFVLycujHv71LHmA5mm3h3AlPpXjNUc1kirbrt
c3gLeBQv0VSpGmNhLnbNSAR4ZVtQXRJbMSybrGTfeGZ/lYRjtiE21L5NcI2GoVEVyBYdfePp0be0
z6BhoH6YhuhkFmENeG28U3P2xFGSvX1Itb0JZPUKllFGcu5AddljXyHPWd9LA1sPnrX8gPDDPFqq
ra9mtALkrURWdVPM7Bvc0fReyH+OxJ0R1vP3VsOCSyh0eR7QKF2h2pB7Y/Lgv+WaVTIzJP0kC6HV
1KLm3aCxwGPzNM2AaEtqXahiAsU0N3xDQYaWGI4UI4xwvJqo/vG09NQutHL37YDqvcgwlkiT2SU+
wMkvrIw60M5H5A+xfl7NObswtb3nCgosZVNSbm0nRrhqvHg6TmvEoeI+wVl5kIPxjRyCs+bm0UNW
CYxjDlcanCbCfLzPAAWazWICDQ/HARaES+SyvaQXra3hYmKu3RLv85FELuoVwj+h94TRcAwxkqFw
FndgRHcdZi508ngIKg/N+ZLxslFo10+NrjnootsRSWXdVDvM1sb3diDNuIqVHbTTrlaR8WhZyvNL
hC3lsXSG9rbXlPGddds9JsVogJ1lljEN9GDiGH7gxjLVch3mWUe4Tajmp0p38zML0nLUycDe0GR4
ayqcqThBtM1IcekTdYtVWcRnatp9zAaA15xzOy1aUCV5oZfXbeEe80E+ZUUMJCTUscC6zclk9MdU
DEd5iPDoEoXZzxALMm64NnB6aX7vhal+pL0x3CgTSt/Gynn2WBLsm2ROp7NnM7S2C9kgoE2ybTUu
42s1kV5DNcQ7Cy+dZz+3eYCwZUxrE0TLX3TC86hPF/OOPCl7S5w0LK28YPaBStJAyRt3gU2QEc+J
PX0UxYw/rkbo2balnzVO+mzFqKJmL0ErWTf5Gj8ymX5qsnrkLsGASMvNc24kY72qoYebonW1A8RX
G1Si8+7oRtRtBo/vvQ6tFI6i6zzCloJXAXwXlQPdeGeYiftiRhnQ3UFFklTVVTX11sHCVXtjJ3p2
iLUo+uZaQREl8x5FCZd/iKcnnZVrK03P3XGR8keDXHDfErpC1tpl8sGs7cAmzuulQ/PybRrs+Npu
7OWlLY1tBZWSOa5qmuteVx045ZQ7D1vvAeN/syGeRNuyeX4yh0bbzNlvZ0dwb9gfx+MAMWXj1VPl
2FcwFukObmXe9n+rK/7DvvhXHEGkUv+yyD/9bNqf858r/K8f+3uFb/wGU8V2cBvTZv5K4flHlW9R
5bOgOTAtBCRMiuO/98B1Gt2647hyLef+Zvn6vcg33N88Xk4I/kTgtyJ+9Bez1l+ZtzgZ/FLFecIS
jsXQEveYY/I4/LmKQ2PJFocz4+ANzLQIQje6YI6qJruKw8G6ohlXDw8Rkl5wWkncH4ek7O4AsQ3F
PgOFmaE8GyC6kw2U+MyUDaIXkPhLNcFnIhYjARbTij2pJuSXe3QIFtyt11Gmx8YWgkT4OMnSeuWx
/56DFYh4qceB5/Ohy6rlrm28R+ACYGtLDgSbys7R8tAvx5xP/XTpR4TWcPNc2q5AnRlqd+LVy3AO
b4hMk/dlOWantqGPCVsqgcbLD442/QWCBKbrAnHVVtd0/T5cpEbwi+Z9trKBpQ3bbRo3Q7E0xwi5
OJ28KVPfjQGi/jK2SOrMFnH/eqG+8mobJ/7B95+Q09by06M+NFCpmgXdDaa9Ci1Af1xwmPlkB/GD
rTXCiJDlip21C6/wXoZ0qSNGt654he63XGw1oEuVHkFG2MMPGNXpxWs97667I4ycFIpom3SePyb4
xZE6ejgDAFTQ7xpbDjhN6lIDSxVpb31vWA9wSQpA3b2hnxu39cR+tPT8ec5yaMZD1OuvTbEW0dkk
eLW8iKcbV+Xa5xKPnj8ZdXjK4in+0FgsrxUwlf3X79euvxV3dkNeBf8+Sji7IItonCJOwDS+E01f
7vt+HkDSq4X6kYuMSaILymVAw+R0iWTbgnUAu63LsvFMKlwcH8Jcz5aD3XaNsYstJ0v2xrKWG2kI
NL3Uquy0mNVxaEx2SdRjLJVJJF+Zz7tIPNTsQpNHuIl/t+BeINLglPZtC+RwZYO1rZUEpmNZDzR4
8+dGM/KHWDXza63i9uzC8n9MCX/dxYZs7C2FqAEhso+uwhoKRwpSD4DYbF1xZMWzYKcginGJJxxZ
+JDpYmHFwbBX7nFzmhu6e3TByQWy13gSLL0l6gHXbL19nkvjc0R6pvywKbAXQeSb4m0kcbbvvFR0
8XWWV7yW1+f4hipb4vQxjYFveDM0lZMGHQrQ+7Dw5kuyjGgk2EK2SydCjGoFNiR8/e5e7zyMbXls
POdU/3voiii1Mnpk+XbqksLdZ7poH7rKfLW6HN2vJV4Yfc+IIId6bSX3i7YENKovRRQCs2p1294l
7kIEj8PIC+hmeaK/ZMJS7t0GjHZe3bb2Uty1mmEjcZuLWysx9VMflUy6SFsICji5a9BCF0jsmafY
rFd7BmMRf8wt44mBCofEYkYnCkeOB3WizW+Sc++Xsky4qTCe78pumIKVEko5G6ZkUY6ttq+V0V4Q
s0FLcI0MC9No3dJYJkIDKuqaM9iKdUCch+nG1TxKBNIFERxOwnkdYKNcQl2P3ucmTYHPVscGQfd2
UV62LW3DHqHjVwRUzHj7Sl/wM9+XGj/FVksbQkqiqqgfUImpFFIOWoA+Hgh/gpq1PCHoR6ye1vH1
wCHhtAhVPWu2hYKkdgS6DQQriGgi3IZBiXYBf2TewdKOy5bMh9JCY8RCoYM1HMV2sO35ChNZdRdP
S/vi8fkNggiXKT2qonJa9J8R0MCQkCUsaGuEIUYk4qLWXMUNwq/eJ/irIvezVI3f5DJ+tB0mQ5yy
abfLpkivBtBFM9qFBF1rKkkDMWy0DI03TKjUInwic/GdZE2sqAnyhoqzwHU199pjlkEUR5KHbw2a
ZApYv8w7LPfu0tySEIobnl4/9SGLOTZ6VqXW7sO3r5Wlzrrw05uK7JTDad1Kpj1wgNanSNksWhPY
iudmLNytjf5NYGqBTU87mB2mqexyP0Usz6pEf8zjMMp7UAi8EQOEaVuCbTP8fHUljWKkWRuPmlde
s9vP1+QBVDO2xqULQPwslwaz3tVXZ+Q/5dK/LpfWptr/7XNfe6KXn1PyXv1SLq0/9g/NgLFSvmzL
8Ghz/ikFEe7xb8JCMGBSKnkrY/kf9dIXeJnaBtMaVdOf6yVKKekhNQXkzIMFr/nfqZesX9p4wvN4
e4umF1hmupbmL+VSzUAZO0KZnpFFJ/N3k4Em/mTT6cxAxJiyOMyOnPvnQwKyodCOlYwV8kvatuWB
OGCxhw0xfzQGuBJ0rciVpi83xFTazk8ONfgFbcdulvqAEPTLO5Hl42w+aKCcV18FI/3VZpE7JXpw
gfvQAfC8oAv0bkSidc7dUPUDuYsKYZOaH4yS7D7fHodOvJEHmifzeiJG0L06ysvilMDX8SfX4USO
5WRemBksVjbFZ5AXtXIfYumg9MIv7xqsWTryX7p3aamK9rF1qWADNzWNXLwktdMt/b5UgysLvxUF
IZEJOcsghUT9jnCz+W/2zmQ7buRa169y1p1DC4E+BneSfSbJJJmkKLEmWJRZQg8EegSe/nxIVV1L
Kh/V8bpTD1wuyyKRCQQi9v733+z8WukH18pL1I16hIAVeNqYf1Ol6Sd3/3kB/3dDCeEBwv76BXyl
dP/p9Vt+6M9uRXwAvbNwhXCE/4cz358zCfnB90zL8TCGuhJzANj/bFfcD+byUjBLpY0OPJ/3+c+Z
hPn/E0JKR/Qjhu9iL+G7NFK0P4H3M8ItBq8eTDOi/iM/N1lnZeTe282oznM+Bv8ums61CN27OmTg
q/qzyzpdC35zgSiPPkG653nQ4gwgIl80d+C2rlEAf/co/sUo5Cc7Qidw2e0gQuENhoPGX/LYKUYt
ppkm1ysEwcUjEv8QFegszt3k2BDDQ4Kl7SkQzwQFWc+/vvjPXSAXpw30ACh4euD6Pw17asNEvtKC
U80NYVdFXqDaysUQ3GoxkzYXzvIltMy/+8p/GVhwVe6W7Xj2staWZfP9BKFr4YyMgV8cm0JMDxkA
0PuAWxhExoQE6n8/8560GgyrOV24IjMSKGQ/XjA10U/ASJfAOGF14wcKQJn2aVsEtvGbHQ7e669v
6wIX/Lhgffc6i2Fcx82FY/bjBXUrzDkKp+HQVxNeIL0XkvY9z8zO4Xc7yH80DlPnIC8dpP2ZuNT4
L7yUSvn4A3vZDHfab/0LKaxWv2qwPcWfZGlVwAOnz0Qo/s0qcP1/8XkhN/HuM9kBtlisZr5/ImUh
gygtuv7g+jDEno2C0M2bNspx+Yoqyl6SbsR4oiTWOU5EnSueeQf1xSDJ5WCZseedEg6GY4G67S2y
W9ilsZezlrAWq26KORDnCb1TfBpMC4UJWRfiXJCRVpBp585i08MEx7ClSQjs0NYc7JQ7iTPcXKPZ
9r5Z3ShDTxfREfcdIltCa94MlfsloMTWeAfO07ANshofg8Z2pwePXcLbJAEhNosYyfhEFKcML3VD
yUuoLW7vJaRylPeLhCUW4ndWKbKElYB4Mt11jhycx6nU421pxjn4gZuCCoDzILpaNoKGaX6E4qad
Hoyxmx5kViMNwltMvfappV7nxrSP33LvkeWo16CwhwcTN9Vijf0D29dkpnKbEhbyFjQmrtvNEtNe
DKFCFIQLt1Eb4hmxV7BJ5sRF3+Va4MhaThD7O85w6JEQyNrQnS690/BNaXyZk+GDzvyhTMIXwqtI
bOghbrxd3b6vGe1h44hn3Iw1tN5avoz17L55zHovSdTKbW2PhNtrknbwJpgMZLPtEE6Xb2s1Znza
r2MQ1v4uySbKkLQCN3BcvqylIT/v23Eg4N5odIbCxw+T4pjVRo1awAOzvpofxJ/iYZQvMIrRxkJC
8sli0A7rBNcs561qA/UaR4qXHzbcrdSNfFFAxAwLyoSVAQ5DKi0jlpsGlzf89WG/4xei1UiPZHFL
ebsxuZnAOxCUg84wo2t4SBLx5LGHxYk2RC3fdXRkDvOlgqK43H9n6iCO94GD0YDvb8DX43Zdl9I8
X/9OF2IdWWgzZd+Y44PBd32M/W7YjJGUu75edHwwCWlVugw757ZNw/BGMO5QREuNPaFFUyAvCHMF
FLmOWgozf9Ce9Nwxo0IHiljXmp5geZpwN0KYK8Muh7G2ZE0unDoiAbFWEp0/kCVAqC7GzS25uHtt
9um4qSPC4S9KlS75EhUjh1UZ9114a81SvzJxH98HbdS4AkFgSx5GbVjjp5bbzzymLId9S8s5rmYT
SaARDPBNiNOAPzK43Of2GflvvJ0WO9OwlHonbaD3hezKxBe9TpDaZzdYZi0IrZioTYyOkCN4RU/k
m2K6i0RYnx0389b49YjPrWnVG4ZF3oqYRUF4XdxdxrhmqNWBNf7WORmc1thuwQSIIpluBt8YDpiG
R7SYaN6peCG4ByhR3uuWbROwwz+VSeydlVnKcNXPjr5F2VzwwCewOGh/ESw1NXfvkuHgCL+9j5IN
i1uenBBjjY10hhZ4wvfDF7tsUV4Iw/lIHhMG8U39VgqfYFqmk86hxg1hMWmyWXRYbLCkdEaKdyz4
Hyv25enCMcdatsIyTohACDml5ybZ67ZTry5YzMsS2JlCGA6Khe4zTBcwn/CFzDhxVo5Qr5qQn5yM
2PFtqoLoJXU9NszKyp5Tw0w/pXiLzmvAJ/sYmm2yT3zbRg0p0aFKGZYbjtGKWXaxnRPCv1q+RrQT
dhG4JzefoQ3NrRK/FY1hzMc5dvrgaBfNjPhRKGZVdiPwrfMs2/5CYpTrbZuSplyq8HY0VPTQtGl8
jAL57Mcxphdd84b9zrL7J+KF2VC/SXvuE+Mj9nlXieSE+aL1W2+QorLGc9O8UxKLHiaOGd3NMB5d
uyeW1B5r0pBj4d84YdUEOwnMcz/11tTvZsd6KeJAbaqpRYM9FBDUMGesMc5Esz4wPA/LM4Nm50su
bP6+4sRqPrqxtMIvMhiTZlXXKqx2MynXuIlEWe+sszYzbos86bl1BbEEMwjRZ+0HWLw6ZXBPEB8K
C77S3hekjq61Fbav1RRQi6hukT2PJNpmYuCx1qhztgnOj2wWTh41ZzBVDaEwDc7GpDkWMBgoNga+
D++kc8tbN4SMBfI2s2iAYqZLGyF8IjduWUrAYyB/cSXONLHspbVnsaen+Dy+DPjT7/FDkrftyKMh
uk2yDxY9ASGQ9EgsTJTDH8QZTF3UvJEkXFKhxYmsjP2+GZqDjgf2wcGNyD7H8iO4ZSqNNC2ouHLK
YYL/Mq5dD8rm8p47MkLzNed41XBhO5ydtxnYq8edhW3SZ0LZbH0jWpb+aObxw+IUUq56NTq3WH4B
8efuPMDEMNr3EiME1Bx2w4qw5tp9I09uemgTzBo2eAEhc9U1xMclms2nYtC28PbfPpYo3Qb3ojil
kgiNJXDIx1Hzps6b5gATYHroBmrfAsIlVh95qU9gozD0YLoSbn4nCGpGFN/I6nW0wHTvLXfgUyeF
4ruiPOaSJQCWf3FqlbecFh6TYsg/cbRgkcieBt9HXOZ4pz5rYdoS3aCfQqNyX71YsLHqBgPkUTUY
/5AMlhLO3IvoeaRHJnfVzL1bZ7aDln3RF085vkUnxLrG166p5T7uR4kCnrdYbBLDly/WhBAUKTs4
wrqWnXi2m5rjKQJWzHaN72R46E/Jckfriieeu7AR0ZcHGB/BX+jKp3B5oikc5be5L1hxectjNATG
TKvOms3GhFGiSOrMAzc0X4ShHYhNHJX++OTZidE/Dd4EB3mdoPyJgwsDXulxVCk54zMQRLVOdjoj
rFF8TAOq5Wg/jR0OIYJyIzcrd5uYDllHYV4k6PUwFBo9be0LANYRUk9snjIkgWcylIZ1YsR6y38g
MiDuOOXprCB9xPWlQgh6zHA4+TwZMjkZHeSUoY05enRQHCApCPyuifnM+/E64/VwXgpBKH154+g2
XNeF/YgBU7KxSUvbCTMSmwZ3qlUzTQS1DB16ty4Xl9Jhi4FX0oFdAHEiWqYi6bwi+2okDmztoQrx
5a4KfC/rodrwBo4EuZZfS2zNjVzfy8kZj6xrCoO+NvFYUSZuM7jDDmaBhYUuDsyIa+y0ovBp8nqs
ZDlEN0C/43ZynHvH7Jw7dIDlI0+bc7mc8hMnH9oqhKFohTFnCgpvG8n8rscva2Vzq+5NraKPigwn
Rv6Wfa6GAgcpOzIpIKd6n8scXsSAvZ64UPmVWwt68FfI1e7J/jYoKPD/xWS1RGIYBgcjnX9H0sID
cTCeI3Patcd4U/QmfitUBLhmGJzA7UoTXcoOEi98Ec4rdsMurW762jKOnq1rdddmyKfhYrHbJF7D
ipyHJfgwnKAxP+hsTJmGUHZvft1GLV3HD9S9ABwLi36ABaYAfyG2zYOVSk48dVDutehHzWKRBMxK
/PV1/tL9BFDoBJI0l7bfoXH7sfuRYdz1adWpQ46FK17fvi+ea2ymcyaAoiKtb2ldrtvhr6/7l9af
6y4TXc+jM8W186eui5Y8hyk+KXTguffWGUVzKNopn7CKitm/qqLUF8+L2YshRVPl/vrqfyFGcvVl
loxOy+NDMFD+oefDMRr0RHjVgVRwGpA5aKznYNl1U5/xy6rDR2uxlmtoS5bK23Lw5l1dP8J/IPO/
hcw98WvEjsM2/q/1W4N15U9SO+DV73A79wNtlueDcCy84Ss2/gduFyCa47WBiy5gaiLIZ/X9gdvZ
3gfmtSAwbmDaFj/Go/+TZmB/4K8KFoYtIapItHv/Bs0Afu1Pr7CEK2rb0nc9KyBB0UcK+D2w4C9q
EIyV08PULctHyCzG3rSNqMqtoZHTthsUnluB6cekg1s6co4UhJIM3Zk5zdoaSeTcMSctcL1zsTM6
GHklxiXIsyzMlUnT8F4kFGo6jJ2jQjN0hlTkHDunZ0lrCyIeKeA27IUlnmpMc97pDF+zq8b7VsYh
8YVL76nMmRduSNulUyxFcCti2FDfcApJ67Wuymjx26ysQO2t3I+bLYXl8iN2SK2VpYl+wMZHvjBs
58Ij4z1OlTaYLhFh5y9FIqZLQ77skcAvDmpbTX5zH1kYspwqQrSCkyf99r3FpOE5Lxd4QWAftRa4
vVCtOEjLCHNjG8j6ZR9UcmmcLStqDiY5kc/L5OLNt6bpoaqM/mAPsf1xHqnwSpsKrrVNSkuvaMU5
smq+v/Kj8CX1cn41ftSL4IwSHukRSq/3tEm4A6VTYZeCzuIVmuC1ymz4a9e9sKDTfNPRUrIQU9cs
lGM+7Uj2/INpR6gzQgI41z0pgZgayIlv7WRcM8hs9Upvy3eX13qxH0377DnEn5exT72QUWEFQ4iN
0JhMd2mYDEe7kphaL2U7h+VyP0k6XirhqQDzYF3zJ98eaG5GFIyo/qmu+uUJXytGHmnbfvZ0hSpx
VCGwA4Zn1EsmhkzJIwgXX6HSKb9FUYng7dXmtFou+YgYHqYGFVg8YXDKOYkcC/GVT09ZdwXO62oh
1X1iWO3Yu7yYma9jK/w1DhGMrsyhBCrOx0s3t+5Ol7HnrMlZC5FxtemjP6BcJi+qNtZKFNZzSYHy
eu0FK7dgoWeT04c7SgB+0xxa/JODgM8WL4uoM+3pIYYWBnu6G1gNVrPEXEq78+3ttUUE3O/x9/B9
DmiSJlh8OKvFm3BgGLXyR9W9+1hYRVuzU+IcjzUvoS8nHjCGT5ysqO0p3Anmo74uCWEGaEeQTkIB
SxQ1D6/lbYV1unPw09A+GimSJkRHNp87mXtq1YLAGNCOiGg5mnFWTCj69n2iioogfxg8u2FZJyBZ
IGVLUR/YHZgh5hCvOGjwy7raTOhYENH64D57PQzYbS5NMjnS4ct1CV9raI3O/oasSpD5ZZGGHm31
aPfcktGK9MMU8Srgal7dODEmzTscceXLtz6rqxQtlcqDBSBbgMVvJ/71lYB1QeOVLPX2tQaqTTYO
pln16+zThtSuKmDG9p54dkgXeTEWaHGlaJIhqdRRQUQH8ZKkVeMGPUOT3uexOw4QkQu+jpk4xEBP
PND6CmChvWCB4T5roEIduD9XeO7a+mkTP3qs2AARMXyVt2OVy9u59niEXaL5DZUShObkRgDq2Ptt
bD+k9YBptNGgQWUoPssNxiT+AfsXJPjXVpQ4QBrv2GhWU4Wd3cqemmjcza3ucd7ipUDi0cDgWdHG
TJfCQlN40e2E7jntsbbWNX0husIL9pnOMSgzA+Rc5PweB8L1kTADwtI7tgwTFcJzhwcHd5C+7KIW
7f/KirP6NTPD+iDhMe/JU7Ger7MVjxlnSBoKIMdTKxm6Uk+zRdozX3jKMlaUIYk/2OQWgGhozrM6
RZVPI2Rjzx2fijAlwNyck33vWLRNAw7ehzwJnbc2sdiaRahZU3BVWODam3msTZu7byb+KmCwpaDG
67V4TjGsQCTaFKDChVmxXkTLaACDWvU6QmLzVgVSz3NSSfGMiRKfJy3UklUgl1rRJ79co1leamIL
fuZ7lKGQTGKX1S25BOpmoIHEFemNg17vgKQUTP265h0Ledna7PjOWGIv67/3PXHuk0G+MIUGVSJT
gUsMo6g7lNgMaHdmglfDij4w2EDxWdbj4sK3VnUgMcmeeZDftrS0FRT09HwsJTcEOjumQUtkQo0c
odkq6G8PjsfblecZ9N9+5Pba1J3XN64YAudlLLtJrKfabWKctthZK2w1vP0YB/WLSOyyfBmjSGef
XKyTknXuLLuUGMZk78Sd+yaRS2/Tvi4eRdxbIAnlOxE+8tgotRwGtbkczmHEDixpjM/j7LKR5dQP
oA6wxvDVjuNS0MfrWB/YfuyCxMiop4RYQlVhtHjVLG8KoDtcz/wQVIpYCJk/zmn+e2omENzWeWdE
LxylDRN1mjZ8dkzemqxnrsA8HhlKzBYD9jlabrpGhei9V2XxUkUCP8pw6s1xpVHQUYfYzTOl73Fx
pMPt1ytJ89ORuuGMCR5E6Zsh7y7WxE0NA6gWojszGapuSMKO1gMay4+JX4PQ6jL8re6srWFV9W1L
btq6wZnQ9FPegVVfiMIYD12nj23cqxs/ldCpHwgaIjdPdp+wgNwpGP07A77hg3KGVVr4l9ByIG9p
0B+8VHzypMIjKvGCXRU9PZMw6EwgztZGMVHcWNh0lWuf0U208monxRjUKg6CVIoYJaMKsPfN7F1W
WoPE+m/emT0p9G6Kj+waX0U9YC4HgLvTns79g2RZNuuo7fHKsvxY3nS4dt8HU+ef2lRyzCVTvcSZ
KLhIo/joiKG6M1BU3idzFpyI8GX14ou18uIArXqQKnp7hV0yEWGkPk6DeccUirCw1nCnt9yp0o/a
Lz46qV/nt3ndOo91hv2P0bVjsHbmRtLK28PXlqnBlziA+tWOkn6GRbatXT/ZBHC7dtpI5cEc6mGj
p65g8qfQODsOyW293aZ3+PSk+o775b2nXVDu5n4MOccTPL+T8aOUqcL+inQ3Pxx/YzKCDVXqf4nw
J7rErgY/JnJgh4kYDNjObR5bk9vqydLbulOBb21vPRukQCE3bts7bNBm7Ky1u8YttNhV2nD2oRyQ
1cjEWVwxn2vZI0JqPCqjbVvUFaaTIVtUVlCfjLHaRtQNp75oxImhpnFwZdUeM9k7t5VNaCk3DT82
9EWAEhAop7oOtoaE45GyYyF7K7IHhzgen6rTIHr2nkMAc2BnKHcRc7Nj3tj6MarstU2M9cGCw7EP
lhPC1rjBTCS4HtyMB9Ym2nht0dZtoLBLlPDuY58U1qYrS/OSQUW9rXTefcSOwbjVhUIYbAQ+PzdS
u37phhyVSWhZaDamst6nSVd9TinfF6CT2DzWNwi4hWnqwR9t42x6tbnm5PU3WeDset9dsBbs7Ef0
+29GVoAjLUie8HNwz6Zpd4bPssHJd0T/PZNpbZIyuXaZEa7Z/HF/Q/21D8m5PxJj+67iyNlaHbbQ
Qpn5sluJo8Yx4C1scFbfhFU7faYi3lJdN1SCiVludIavY4cQ7jms2VHY+ZsCSzfMpSAg+wfAGntf
xGiDWgtFhDvmYrxFPY7SR9l9Sqhz69FqkxrqmpdhzHIsjXABJHPMr2H3XZJQYBEi0mLxsJjbAZus
bIp2OBLWG4apCh+HgQjxCMdhouYiO9x3XmywMTVYVQZZP74YqAYwQvdCy4OpKeJNozo6kJhwTbzH
7hIMpzYJfg0vygvy4+wx6ZGM70jD6GbojMt8ARffnYfl5ccxmgKWuF1UjnFK0MdhVZT1BSlBeMBH
t4zszjAu208Ghko3qOzv8P0DI6UaeCp6Czru2HoNTrEy7E5ZDcD4qfVUbx4xEJPdyajFbPUHdi25
gxzW1yOzUYPKKaJxC+/DTpLDrpAHrpBRVcFrWOds6mGajkqzfWuTCZCLQB4lSUrgKYHOuUMwbtQS
rAYXHdsT+xXnA05dQkE0aRrkxUc7aKVucVMDl9Y7RESgs6ZbMPwcGiLEtm5PDYojBNVWObYUIt7g
cDYlwMf6RJLAdNHWKJ7Bc/N1UY+U5eic/gBH/seAlZ/RIVpnl8beooG2fNron7gZSPPA3LokxaxU
Ap0XZDJMn2Zn7tvPDinl9c4pJNVIxQAQRvKYcfj+GiBaAj9/wN/4BNDnHP5rCeW0rZ/wqTH2RDVb
XXRwJ/gBjAJbMNeerHbrTBhEHFFshmqf2Ekc3XQqnEv4Z214jkpg7cDsxRnpHlXlrz/Vv7gtsGRg
AlG2o0D9mTxCUmwIM9eJDljI0pGR+455ZFJRky4inzX0ciqfvpgpjowhUn/H7FhQse8xSW4Gl/eW
/1CCkyP6I6BRah972WHmnuicVojwKY3ap62DIuWBxBofYAZsgf2c+aFxFEv5XTq5A9WW4YN173ga
fiomjx2xK93SQWNHW6Zfr+P8scSr9G9u1794iNA9BDAqWB+T5p/v1yCjxLARyx1KzFJJx9NT3y4k
E4SJDdyCeg2tDzcT8mbeCifTl7oDq6hjevmkmppLUdZ/gzuKBfP58RZCOrIde+F02YJj+MdbaLhk
r+HmGSNYQK+xurIQOiCplxaIp4WsvbS/o2W17xBW7KMa6C/KEZrEXjQcyWtyhJYejDv765Vl/6sP
tvhMeV4A3vwXRNRncI9AuY4PysP+glKT3qtfyXFsfCw9E7stn7AYCpwjtv3sGBNUz+w0ONYAEWOQ
eMguFAe8IeiW0UZTF4uONhbPd7mNnJnyPVm4Fjnmw9TwC9YD04A32yhC0JKMiVd/pwEG3781pWgF
YXjMCwpQajVdSH6HCoFoZHpY6ri3pMxYWzP2/UTZ+4oO6Ne3w/oZFoc966MN8gS4gePJn8lhsTDq
RDOL39uxyx5oVTMUhKBfWp1y4tNfuRqwkQbjqcQEFl55EfOxdNLPT5P0uFuRTRDlEiGTr4nf5l+5
Wfxzwpcp2l7hIdtaUOaxSUFpCDyLkkNFymGxTnw1RNtoqJvDrBdqmGtlgDe4czGuCGgI3q9f9j9I
9N8h0Y77a+7oPZm9VfkDc/Tbj/xJ3MbRjcUh2Vikzyu9HFN/INAQyj4sZMoA2rQMGDR8xxz1PtBx
SH4O2uMfGrg/maPig5SkRvvssA6rz5T/DgJtWz9t2LA0lgGSa3FgYPdmWj9t2Fnbz9nYy+QhzSQ1
xpodiYzSJsq8exkqx3l0vLpp96jRywZJNmls7mocEm+dhdiiTecaQB70DEOohfqQdfaFxHkjnz65
LPzMXHtABwscnR2iuTTHhy6vzfcCM1VaSL/FDG6NWyTOmlYvKrqCKrayYNhXEgvcArvRU5GWGETD
B0BazTHyxVgmPTgWRydcc+tVVUW8WB0GA9gNhftoJprXJoyZDMmkIn7Y9vp+VQPfkDiWKwRhmPga
H33T+BJMON7jS49mDYAe0yvSuhI442ArDrldsFd+G+lMMI0E1Fs1pRdfGj/I8PGpJv2AyUEoMTgb
i2ZrK74x4QczWR5tnSuMr+P4pkaYQ+JktEaH4X1JIJt/bFG4pmfXAm4CSffvk8ZkLKzxWwMj8Oh4
OrgkcIrkJLFON8Gznny3W5xP0T1/JgmoXBn4FfSMf8PoyXfsUK6ILmHeTE7ccEy8ML6Zx4lyPEkw
ffacyTxi9D5sJZx5dDpUzGLnUwvTEOPb90k3E30qBkXtOvCH4mS0JcMGw8U6aV2Ec3AfEMiNH26+
xNamc0LQqT/FmJGkbts2yOB9/dphjIVev2Flra1sKKYN/rzTJqGu3LYmWz3mgfFXv8nhhURJdiCQ
pt+NEWEh7qI36qvYf6xnB4yipJ7cWLqrHjOvaE64UyGZxkr30XDluC3x6j2Fjq/JAG1c733EmnAz
8dKcmY7OiFl0VcQQ9bUMxK4uDXWLKxc9q1n2pq9OyJdHYqOkyzwj2C6tg1rjK1SqByer4+o4l4lw
VqYNeFGu4oApLrBDC4cjzEraFuCWIFic6x17iang7j32bcSzmsXgP0GkSMCKjUmqFygmPkYYFT5o
Opa4wzTmAvnb07QIkqyorU5pFTbQUlQUvxe1rxWbv5/5mJJrAitJPIvwmg6m6twaQXI7lF1844Xl
+GYVsUeANMy5rYa5oY9TRFb6ur26f0KsMeODTnOrAn9wyOXqhO7w9MOGgbCYpvB3ZZQkD3gEiJn0
rAH1VtWEBW92GNB6wxRNOmLEFlcCFVJT3M5z0tcby3CwM4h5mhs1LCaBZmk08ypF0hE9wMxLkEPR
k/p301yMxFO55r4BptjEkR1pVpxjoAH0IRTnhp+cjarKh90Qhlg4M2z2KNvzYPxsJW217+RUY+xg
tlDAunR+pMn/hzHLkncK/8dpHeAT5Z67ym7nXVfHRbeLCND4PBG6TnQYXfrzPAdWtXdC1ZR7/hBA
HeVJ1x3YifQTtiZTdbRcj+M5QWvo7UkrsIgOW8B6u1LNVxypPro97BE7cdv5acisQR3GLBao30I9
bQJliBu7bc27GS+9R4eaq1yFjkyLbRqxm7k9zIJM1+l+nuzglJLcRG7yaEzT7SRGeNUUSPOGK2X7
IAjbbS6iEEYdzwojbTWnG2t27EdDaRPXlD7ON55MrRtEXXJrBykFvJEsELsTT+JZzbgVgklaPOcM
M9ovTe2nb4gkjY92kw+vrTkNzZbADod3zZkGhHnY8RbCM7pjE0UMXeiz2y1Of1Fzw19waKeNBXxk
mqo0GFhAg3DCSNJFuKLRHihzlercAeJAmbq2cJQmLN1rIniYgxqwuG3sCivmYsRNgGENc5aqVD2e
dCVx7UJH9gtDoE90AJhEfkP6JRa2By8Y/UfPTQTxZmA4nRXj8yKBDZmIAAfisxFGaywUpksZts45
Lyy43kWDFuBubKoKM/TZS/dBXdmf6276zGQDgK7zEspPkYQ5FdVgdvCgsNrr7woMoM+zFu0F1gg+
05i7TdGjmCBDAa45uZ71obCJEgLydLABCU+AaWNwdoJM7P5TT/1vtDjYyi7qgv9Zi3N4G9+S5Pt6
6o8f+bOecp0PTLuXUblru4K5+T/rKc/8YNHzCuT6QAOUTf9vom9ZHyx7KcFQczhIdRYH3z/qKYFx
AHgylc9CNOb/+bfMc90f22/qOFgDDqzBxa4kcFCv/Ni8mR6IfYrK9okuTJFhNxctyWMC5sF6zuFu
KydqHmO4fv9QfmY9x3FmXCxZ633pGJwEeRK4axTlhOhANho3hifWnTQID5sGxVtt8ns8I8Ik1hgq
arZmUqRmKfivFTadOyY9FuMLWj/LMBfYpRw3CRLWfWXp7DKnqOAl0glMCI3+d2aOwGOxMzr3BvKD
+wlGNVzpthvfZKT0m2/HJGPAevLFOo4GWtEG+f7OR/VwwlxXfUHfmr5R3egHktvFxgpS/aqbGVkf
E1p/bQMt/o7tnsD2AM5BZJniMYq9R9EZSLYJCbc+9vY0Z5vv1svDt0b5vwjgeKiwVGj/7/+5Opb9
s3++PgI6VNy+MEvmsA9YBt9zKooZ2NoIW+9pbmy50GrdrbImKhFZEaCzsiEi+KvEKuQDIUPWbTku
o3JwPuJok8wc9jNQ99b33epIrtnAZu/GZ6t3qneUewbDBre9xNqYCBBL07ve7URMiFaXv+Q5mSIE
bald39rVfRA0H7vcxiVFjbc+WtxnK7b2jAPe09qrv/z6Sy8ue9+BBnxp3NuWBYwlnelAWfwJDVMB
FXFoqvIJ5mb4ilMPWoGqEp9pQtBh+DgR9KndHIt07LZOXBILUxjdvGttDCOmfjK/qExwG6Q7Tvfg
59lpJC7sKdT8Ww1H5ndLVeKGefl4HwM039pg+w9uEL5wdlh7SW7QS1aOA9V+bh6ScsR2x8A1LhuW
UDh6dgSPBWva7szhxpzt99Lrb8fGEoeOeJiDDhjZYXxkbyhPsu3kEgxL1R3v3AR+ikxPZCuO/yBp
HqeBjlwU1XBmX0m5TScGLH/jAQh08TzgoOClzM4+Bnq8R1lyyOwllCRtsLiHkrDJkFLfBA7z6IQa
q98kSVuvMA+Qe8znrbWFbH/jl+V0AXf36hUARXpXxHZ9q/Fy/aS7Uv0e5HB2AD4bZp8YmdSHafYx
+oqxfGN0n9zkXWfehTGslKAUw52b1Xw5y+6hCtTxnB40s5TFLSOyLkbSTfdtJ7ihVhLBE8Dyb3SX
d5N05sdiGNtPTtzWXySQz63jNHJtcsSdf712ftqzXHwMaTWZHtoCANlCZPfjC2NFFGQRQMYl7sz5
sZMYVBBMjRXGhHqw8Xu5BvNj7TTV/A/SOed127WKlKlRx+9MJbC/wKPihJtd/cmvyeQiLsrc14H6
PEkHh6neKz4WmM6ts6Fh1JcOZLzA7yV7Hu+xlclEftu60bTV8Povk9lgaeIzq0IDZug7B1hnzXal
dwNMr2VDxeqicVUntgTqWtBt+5rfia/+GQn7/HhdtiolQjkhYOyuqV1xK1QVEoKMj0hgFPgEpKL9
BDpan8l1xpSFrDbKKtsuky9EcOzxBDWg6EwSNw677709aDLxN1kQ0w+ZdaX/RuB47bD/uV8ttx+T
G4iOCDfxKUTv9+Pth/DfGqj2w4vVKNztOtIEoVTXxlOKVOWuEfiIrL26NZ5TnaD1dycl1d3UMDHe
B9TfmmEmNNqVlWNJEmSDesOlGPsRWY8qgkfThK+NQ3m8QlsmjvRcxrda5n8E4v/VFwCE52MtkK9v
LX7232+45Zy19PCRf8mhEWynVIAKqCja1aRKNCT0sc+EyxSA2pItpozxMvCCUr2ZoeneiNELv/Lu
2WzMunqzJ1/ceuOUnWJLQfapiWp6zv2Fvh1D9wr+Bv69nsc/3XxQFB/WGf6QTIR/+uy070kzO6N7
qXoXoxYGkOFXVjOTtaZt8hcxJ/Md9uzTfe4P5b67OsJYZemhMkmG09VAh2lqc8zdsTlWfm3gLFjI
vRxJR103dV/ez0Gb3PoW338sJLnojGXbrwPHBI8ocb604dgfIW8QlZXVYJe9M2bl3h/8Zk303rya
LCLnOqK1P2EElx6MwAhObVJjUE9k3C5vGdYoGu7XxivnfTMO4RFZUrOdS78M1p1lTb+LiCBB0mOX
VqxVltjCZGeWVGVfBIxaCDIlzmCZUkfK+/C19HnVqQmmh+urF0ojem9CIx62XsYf9mUWnuapsS7E
0+h+U6T2QJxoHb+bisaMRKTwlZU3/O7kxbKDLLeG0e6JyGJC7E2MRVZOwc6nQAwgIBb/zd6ZLMdt
bFv7VW7cORxIAIlmcCcFoFqySBYpktIEQdMi+r7H0/8faPv8Eu0jhef24NhxpGKxUEBm7r3X+lb6
oJIUgpGtNmMwP8krzL/ywNh9OqSjRnHZaAPD90y7iqax9aSVTWfS3NlLfrwIckj8bgflMXR0aJ2O
wMT9fhz8cGxgrc57xEb1JSJPy3JnlQeMlhZrM9Gd9W4O6sj9Q262kK/GUax6MUFH3y0kiqV+mLeH
SAEGGGVJdqxxwtDZydU4dYlSjHPYcwVla7o+rmhcfl3NIp9Y/rtftdEYvvaxZSieg1XJIhoTg86O
zNfsmuIfppqlztwHRqFnm0zPAkJ3BUXvxlly5oKhMpFmV1kHwhE/TWMpgI1E8O9dRUMsVpvKnc6D
hcmrV/vfEMmwRKaYa8iUKfeTWNqdwVNLEgAJuxt1/V6rMe6e0GLtpZIOszdp8eI7+vwk8NJ5emnr
G36fCMxfwgOB4ombNdFacm4Qc7/qlpF7zTCkx1Ik6n5xMvo1pg7Qc6m1qLyGiwhSvQLl+Mg+ED+2
SrJGI1ejbm/KOE+eiEZyUG+ltRniKrRUUIg6q8GmjSpYS2BkL8owrgcclNhH1Z7YqtrcxN+wms90
HH5+NzHN5ONCcieqseVCtSPZxIAkkQQg39eA9diIEw2PIUXxEIZdi3mMpFJ6OYn+a6QHMcQtYVbp
Sem69fjjMPDvGKH5S1irv+bkP9LUq0GwzKzsCAqKRVyFEqgWXHmSv8MRPp5izFHpSqHrzwwJ6XLi
SlzuEvx4VNpWgvCTs+W+W9sokPyW5U0zU/tAD1Hxs57J78Y2A4FesllG3xgAX9mtGUNqbGD9QyHl
MYprTpmbKWy8jjhhBY8Z2ckx6rA3y0JfWdaMgiTHViSaqUWewZjmZ4vsr1stx0bNZkAyVuvMy937
g/TvpOBnkwJqPjaP/17Z3n4lB4rciZcifvm2vqXltL7wT9KEAawaLbi1VjCw59bq5U/FuvqLFIji
4NxpMFY4NPynvjWob01YASpVrHBWoN5/6lsdPoVgZ6U04Hi3Kt3/ybzgd1PJNxsm/OuV2GcJVVt3
TfOjdZ94qnbJK3XGCl8QkE7XnuaNzNYYjwB4/aqXZAkCZt/k27Eza2eDCIcdxS5JPFpqIDAux0PF
cTkVZ9KLqKUVQufD3muc14pYypvRBOuUz0L1yBybxGbBrykoV9oW5cNseIu5JpErOnZO31pmVFRk
7CFmQr6xcHDVykeUnvSPV8gUnQIVe96yfAo0BQWagTbdb5yVTEVXtr5HGQ2vSn1nV4lpxVi9E63S
d7pV+U66ohBJ8QRNgddHxT62lvgrdLzwdVwhWROveZZzSVQ1CfHGVfTO0xLvbC1Gzm226VfkVrnC
t9AIZKdhBXKRRtpdc7hXdmLFdQVqALmrXCFezDBSaLoh4V5yhXxNK+5LoXABQJfjlMN9CvNpBYPZ
DZcZ3iq6Hupw9ViQNuUXsCz22ooVo6fgAL8DNTYuTn7brfixbgWRqSuSLFnhZNE7p2xYkWWYJ+hC
rxizdIysrcasvHMbO78uLEG49GyZsM9IGl4St0BUhzO4u+phpHFu7+4FJFJ7ZzcBDDUNGTNGqB60
WtH0+uOUpdoWLIC9QxSawGBbguAa2QMoZl1N3bzkVCDl0F5I7rMT33y3aq2mLXq+hW/k4mINtxyb
MO+ORr2jpX9rkPZarl1vfVVZ9J/FaglDnjrdDG1CFheeMaW1O1e+28giDGX6ai1DIxLg9EyKO6l2
xjU00yfs7qRgr6Y06GDztliNavNqWTMVme9HXGxqKTo3TZPkEqwWt341uwWr7S00SziPuu3nxgiT
gvxYL3i3yjmray5xArml7EnfGI6/EoKnbOnEYrajTSAu3OSs+asXr11dech5yX2w5UjwhmZ4ZiHv
Su42FxDNCUIx+Xg2Yd04758XrBybZXX+RRoeQLm6AcfVFxj2OARFj8c4W12DDA/DA4fC+iKzqrrG
4egcLfStXoKFzm9oeKJIXV2IQ819825NnFaXYjWDu+5xanvJu4mxMmmd2KuzkXxDuRnC2MDvaBr5
HIpPRFNO8RaU+ogvUgry23E8/+6ZHH93UM4KcIN7Dd/teC9pGOOzlCgTxaMg4ybxVZnEJ7NRrTt0
q0H0NBkL/sNeJJm+LZyVoJChNuf9h/gMeF57csAaqKSrCeLPaQBwyIX0oEiqTL1IDuOKlGLDJ1sa
sqC6cC5pEKQN90McGyPgzLjHqhqGCub8FNd68jlNu2YpPE4OhbVsItlq7lyZDmHmrTaxsvVxGH7O
RUykcBIJBjyEuuY4CccShN00L4JxpYin1RY6zlboZUnBaAnzZZeG+7mzjc99WYzdq5U6IjWxu0Mu
HDZZ35GP3BWQODZFwLx0WjXwyj5EiILglklLFzwUaW8yPaHzQu5Q12gBD5aYfi88/92pf7ZTWwDU
frRTX6Lyt6//c2izlwKZBHjDGGXxb//3vxCe1hf+uVOLX4QGOY1NwFk7yip97T92agtcFMATiok/
YVF/OMvYp3kFsrFVQWOo1Pv/2acNfhyC5NVStiJv/4GrDKXg96UMiQfkY6iGzu/A70VJ/n1BXmP7
bXLHKckFIm4n4SR676T45hETO+gwNfk85sNwnSmEoyV99ZyFUjmoo3XWyj5jVV6i1KtaIwdSmxe3
Wa8+4pUOaZJmdcJKRldo6RX90CAoxZOsWFvkKSMOIetcgRfcaJO4TfBxvzh6fm2O2bWujPgaqsDr
kFQhp4f1kA0Mh3Adv1GWxOec6+jWVoVxvijrjaqQ2jhJDTO/upxKR701RaujwBxf1lnQBoysPxtz
iq0+fmuzhP2ZaaOPZPds6dNuRB2Dwad4c9KCrOrhEhAXyWbYbzFCXJP+dGsk80kN+VtIrBDTxy+c
IkqvrJdXyYk/G8Qr6Ojnem63JfUWE85IfwpqEnAbGymhikqpbIMF7qp9Fp3+nA7Zi4VIcquG44UG
FmWOuO3YBT1Y1W8YhrCxEAS21bO59BDrI6oOrQjnwvAQ6uPFJo3TtUkRIabReeUE4OxEZOwxEJxS
EOqHZfWiKSONShICXUPGR221DUwpTJFovoyV8Rzp6TGcspemTgBSyjPgBhreptH6Bh+IPNW3sptv
DYaw21nvtrVDBiuSdqCxPcEHHeUcwXOos0sulBY1WJfJf91wDCAzNHU6FzRFiYaR9ThU1msZ5S+9
ALZAZZpuOlZEsDstZiT+glIvt2Or3nbauOuj5SRsmq3KoJ4qq1TcIY3edIB7vhTxdZpOJ06Ncm+X
SCwIW6/JP5sfl6AD096ZGUkPuuJRMwMYiu2Ew6KxXDUyOZbz8tgYNT0hOT3kqvSmuRjdImqg2pfx
S4HQzM+06dUul9OghTELeBOf09p6jml127V+45CA4Jqj2M5at18k1pN6Gh6WWu5x+HXcqPo+zPmO
AOhmbtoBj+/75YR7KfLHke/ToZkKy4c7YVq6DoVJrmN2Uh+LULw6+oiynw4dJuHsKKzhoW76B2PK
3nIUCS4pYKT+5dODHjA6SOOu2jK1xxVlKpEroCzRT+G6i8I8IwR6Lusi2SLLAzJsWNtufR2fE8+b
xa2om8/I7uc93j/sQDTeKk2pviQB52viMmavUYLhTsfl52VTSP5xbUjywbthj+5gONalHA6Uz/Zh
GhSw8tGc+fVS5TfIJ+YtdKfhiAaHXG0l01870X6Zh8a8EjbiSO6aMq4NrwFpkXgOTGDPSpfxJbBo
n6JN1jLYFUZdMBYIHvMJx763GK0TbzAWuiBezkaRfkFKT9dryvwpYrtb9Nirurnxa2OKQBZgC08I
NG2I4Ss7oNBWfc6U6LYoiZNiVv9YKsRcYLKQ/tDLF4hUzWtR0AgtEJz4Gc1724IlXa0h13mck9w9
l8Gt6EhZDAtu/yXRXktSbhCn5shHBpqskya2usVUn99i5eZwG9YBdciEwwVegdXvJo2bbk6tZ0sx
z71Wj4dgaN6UsTkZZnr8ZtP5m0EW+8c3Ix1GOGtAKDg/NM4mPv+PBvQ4MQ1ARmm5J+eVsVVfd6ss
5BzLmpmUMH/SAFsHk9/Vdbybw4amA+9kgPqRIQifoi/MGRxnyKPukc5w1DIdl4bOgv7jz/X9iPT9
c1GhAvtAcIso7n33+iYgZ7SsSU+g9u61Ln1x1siPdTlOxDi7OuCu8sB/qT/pUVP/fvx0OomAFnI7
kO78mz//5j1DvXAiuw3ISehk5Mt2eIBiQ49MJ85XkdmaRnHE33pqWla3H3/cv8hm+R6xeK8gQQpx
EHIfR3NpOC7JbBd72rC6l9Azvp0D8N4sFyd0COledabXsZ2GbToSbpoMLc+tAxi+iebXCAVRWCyn
PkTluzBNdPBbu0lPgqk9nkawwXSKKN5SxFJ1mVwXZoN9brhMefioyghJ6GSce/Rp7lSWzk7Ksvoc
QgAkeJzl4cef9G9uIR30voYyWKhS+ygl1LLYYYRjFPtIa7dGqd6qzoLRlP71T95nbcp/uFd5I50W
icSNj1f/+2/TGQXiPXu9Vx0Gy5RSt7PAG6TSnNgUqGY8RL/XXSjyu2yYb61Oze+i1SpuLOFbPbAu
r0cVxuIprt2JqSYZk87YPyiOedabYRfZLPcSaBDaOALo6klDWSK1eUfjulqxX6TjqU17KdLpcWrY
9nstNo5dbOf+aHbYaov4LYiluSnSjG9xssvdpCRvQbk82gBZlo5KY6r0PWr4PUa+2A3z5d30fkot
pMBav9xac61jYednA1370kgo1JbgjPXjC/k3Kwwa8zV8C5ynhgbi++u4EGldG7hs98uImZHjxMTK
JiuNoIBR3//4vTgo/+U7kyr7FG1gC5Py+uffPIGNNseYjuYCe9RwMdr4mDPI+8lb/M3KggVUM4z1
f/+KlQRmlnaZqoIUJvKcLIAJQHywvK4rfbzo865rgPZrxt5RtPMYOJEPlvuoTMFTmyS/2sB9mZIM
DfShRN8PTMo3kcPqVM35NQ2ft8UcCS8M0DBmOsHkCbAY+GtLe0Xv3B/s6pNNg2VjtnZ4MGZ6yLCJ
xo0QcGxoL1VbrdEYKDq1tusnelaqFr/JgluwjtPrgXlXKsOZxjSSgllQwkpiwwpqcRcB06UsCG8n
nfx3JPd/ndwZf/PE8l0gXSe2b5UNaN9/KYVWkeUz58VeZBQKQ5THbtz1nOAxjV2LiCsQc9zystk+
5xIoUtAytaFpcYNA79FGGunTpkHOGSwjqitR0iJTn8ek0j1bpaZmEHkOcO26DPnPEZ1BD4wV3n6M
A56VzI+qNr4urbqJrfgetwCnqpoP3CjTLo3Ux5mD2KYKomqnZ+OOpKFLKM1+kzTcnwazQUxiA+Fh
CnmjeZA5O00uj07VDL9jk//rRfqbh4Q9Y/2H/inV24drNIa1lXXjUOxHXF4ccbA6jPw6BrTCoAp/
8o2QevfX58RmF2ZZYyZp/+WZrA19pg3UF/uGzARfmG3p2UFyDNipHMH3A3gaKfNMgTRoLFNJwgkw
zPCUcQDsy8DclAV5b3E+1Kh+l5xEP9QHxWz/2qbiShnsm8zJMbg4KzayKHVPr9rXPFkuU0bT1Vo3
Y26zUE9fgnE9pZKxkCzqNYNML5lKzeW46kPFt7cdX+l7eYl2F90Gkg3XWXF5SscrqnHYVkHfbbKl
iw4TVIP3IigoptIbyTA5Fv34EHcUkjadX5fZEPLJZXxoupCpoEF+rT48aKm4xSAPuonTmkBTiqNj
9tb/UHL+H7C03JBVP2yF0bT++hi1kzyX1vhgIiYEDZYqPE+QMbOa0xLBCNewZlF3VPzthr5RnUge
sS6orxw5vQL49UZce4hx4+tYp2ZxJo7ieJOek2iAn2CYrl7KPWCVI1ljxyWvV5k8D3DXZUeK4l0e
sLPEiCkYjS2P5thdZ0J+idqxOKZCngfymHWtmRnKjsQpQkEcychCiyLPRBw8axDYfrIfm3/zeHPW
YZ4JQ4k7Sv2wT2bQ92pm3vm+tebXoh0urcq+N1BmBZLHej1/vZfaZUcoRudw0nt/5ouo284j88s6
4WU0tDzyyxLfSR3PHhrdAlAXYufX7MJ3pn7eZwgYKNDSvN6ERuwTThW+QlJxrqsGG+sC29HvFoB9
BXu8u1hMChTWmKSbHwed45ba6JVrqnHvTmGXIoPmZB1SGFbTKdJLvhBoOMh0+4cOUMem0TBq2pSk
xIBcD31/MSRArjIzJz9uCDWsx+UEGRHSCgO6XChYY8r51WyXatvg8bSoDvZpbJ4HNhGKzP5Bh5q7
nuY768/99d8O2086bDpCEO61/z4Le/radv/zGDdh/GEY9scr/2yxWb9Y0JdwExIOqnEH80P/HIYR
6iqh4xomI7E/Oml/NtnUX0xdFarFBI3z/rfYdd36heO/idEP0DU4cSw3/6DRBt/942Ktr3M1xKaM
wtBAfSzRwtkYsyIJI4porPmlXUgOoFrVnnQAH15mdPj1nGTJL7qlwPwIQbXGU0wItxj3aQQ20Q/Y
H7dN5zT3SBkV1r3MeYwx6e+wzK6pfb2zZq3Jeh0ndCmHtEgeaD1ZzbZP+gDDu2KMKBttmZF1lErT
GxxU57LKp30dGMcCtzOsxDlsQOTa4SeizvEDD7IJXMdMsB6Pjyi92DWMoJ0/Ld2wIOvK5m08KKrX
GUl/xzRbHLsSniz7RTv6XaBkg0tGHtMFyCdXvATDNW18kuFL5S4OqqT1oikZ942ONX8Z52Iztbr6
tDTNcEp0dX7AzAJMuWkZRTstdbqzrJ88I8nN13IT4zUzgC0lMeexiISV+zCScqvpEyOqlj+GECJO
pM1/KtNSbkK7G65tY97aJMW4Ss0kJsQNzYQlNrr7tEqs2wBRxF3A+jhtShPO85aMFj5xZisL6EI8
NJhfcLhXg9iYc515/M6pp7ed4RqlQySnYlmg/PSnPk2rvYijKwvs6k700U0IO7qjsYDhwrNILKQ5
NxqQicPFuOoYPrAVFAjebXPpNkHe7Z2x6D4Z7ZzQl0Cj7iuD1rhUvzpwxpbAL2eU/RUuhn2XqJ/j
RJNez2fx06B7DIpZPTpj82lOZwPkrVp8YZY6H0VUWRvygSKPIsEP6W8wiAjDS4tepPAGq8yu4RPQ
Oiki1meHHCtrQzqOeRP2rXmb6oQdKpE1fA6aQLuDP5r4MjSnKyQlXzuNripnh8X0gzoObxdYyccJ
QnSTmPAPbDFdZZw7IJOYDEcLJbjjsPuMw6VwZWelhwi1QngaOzUb7iYHUPoL1oP2izrW/VucDOLO
zCt5YnnX71OTUxyhmv0VzqLadDtixjo4YXlzjUX+y4hB4azQ2/K1Uf0KIP4LZ7CydXNZ1KT94V7I
Yl29mTNLtF7ezPZn0CL9w6JAXE5AMfomwZacM/K+z/eq0ctkG5hlkZGgNo5fIlxjqidgzld4TWpC
09OkYe7Mt+xLCxpGzN6pkiGy0Aokx/yqqvH6uRNBbXdDpd2SG/Z5aZ3PagONXtUdv7HUvNo7ZkzO
pWFFdbOjptd2KujOJ3AzD9jCv6paH5ARZmWV33A+38sMH+9NlBnwxRxi2ZLI1KhvdXHhJ+DX0tvo
3NbxCe/1eJhEkZMPCXlxcvuwHbXr1mmXcGcHtMvcHiZhHitVf2kITORXarekdQa3A831TVOnjAQB
gni40aZtrzq72dDhjWJFr+800Ez5vg9EjuKkn5MTo7Ik9eOWSKHNBN/0upV64Ft6GR2iPBB+XXXE
eVmK4gkk1E8EA89y0y0n8kuYaXVttEsJIiV6VlO2MgCU4qjzuC0MGCz0q9PnSeozIrJ6PNmxtTUK
InBXGFlPiW6kG0AZ8o5BfYpzPh02TKFzF2498ZakkB2TVMdP0/fVbqCgdAeRh9fjIMEa9MmyPNQg
qg+ys5vrCV8MQB4v6jMqd1xm0OBxpcdhafuToufbpDqZ8/RML9r0yqbVDtMSLL7kb50yqZbXItPr
eCMNZQKiXNYaENle6tYhNYlFM62mvtOdRn/gOI9Ex8TtFElOUowTl3kXQIm14Gqk6edlRVsYk0Wc
sCFWoP/wBb5sQvOxR2smLafZohYB77MM52wJ5zf653DWwO+S+RaiESDLnh5k0L4axK16JMA6KUkC
pCSXmtofghzZV4m57CrO+i9r4YUCIxv2xVKPPKX4qhfCAMfRXOUZ3SvAMj3zEUe2V8TpOtshFPch
upS9ruTk1OCaI4DZTnaZpRBkuCAVBINGQevY6Azo+IsCDLnWFOpBnbEIBLALD+ZoTL5p2erJ7ICL
sGPb27ZStaveEs5pKqzYn7TsEpgLDY02tHbY+AiaDdZBUDz3K5PENlDksvYyuMk89Mr1oabwod4O
09pTJ/22Ib1bKScNcAiP6HVUhfE5VmERpaB+XAYSjie1WBwhlQXbsa9PU57XvrpA5pdlM9FtqWBo
ZFl11ek6ILneiA7N4vzKoTI/hLL5rXaQUvTp+GueG72viln4DIPJnW2iA0r1cN+PmU7NaZ8HEVy6
llBtPdfoKvWDvGPWkm8bpT2Hc3Lp1Va5G6Pklma9fWTSAZ9Vzc6hlS/byUwdtsYYBAf8jNbcygVP
pQFErNjIoUd/YUzzJ5AD82bsua6XmoG0eVw4N+ODB6FTIvJYBMrO9xl0p+ozA2nYa0ynzcJeVD8K
nGq5z2PVUZ7H95l2TLbmQrFGAwpa+zr2nlKRYc200DnOe3Kj79MUNTxD8YWjDFhb4zykouG2Qsq2
0QguLjeqaPKvcykmuUHTVt9opaZEXgWm7Emv+ukpL9XpCCFXnPq6aHf1TAyEO+QWQy6CMYcjQdoj
S39WcA2GqCORWV18kbNi2qlivswJkx7MOwlpGA6xZlKz8ou99HSM1Lz1aC1jznBGBjc2wHutV3Y4
VuRtO9v1drRrOvhNRzx6XrC8prXOBaLRN23JawsfjTmo6DygM2iqlKLFySmrVwHw4KkMgTZj2dN7
YXejn1EalX5qqj6P/A5ltiBgeO4de8POpW4lyBY6r3NkJzD8+3izENNyJNekgJ5jtwOS3mjuTxn2
noNS1yYHv0Cl6KHwd26EVMzOLbuljreprBkm2s4CcUvvkaMgMfzcQpbC3JqoyZ0dNfUFaNTIQdKc
Y7dkgLxr42DaQkgw94uIpmFTp0ChmMU1FoScZu6eMroZXoA44ypPVrI+s7D5mfmKsTVbudM71Cyb
GPAP6c4F8cR1GgcoavRhDwwDtIwSt6GvT0p+NmYTGyUnoBqSC1PwA5Ii9QndfuKGFeIUpCe6nW6r
2ShwLKedSkJA1z2zeC++zkVieCt+NSwQDLMl1XzDNxrUyDtJnmecmzJMAy08A3yXmtvRPqtcw4yY
P9WtzXgujQjHkNF1JceKIL28A6luyQNcLOwHBU6suzZr+hT7QJHtDFrfvsOXBoOhhWNFeMz82xTY
0RcyE+JP2mxapwDri+mu1AYgYxzNvCAUoXPNBBHG3Gw9d6jbnvBTY4AMpbHNlCV0tUmqB9qX+Jpo
E5qfdQBjowsVtSHMzGIdyDTnOiPZ+auGZxBhaCxeWE/jYzwqwmfiZj6jh21nwppzK9gCjYhsD6MF
AI0uB7xVYJlHRaf70hwL+HRW6mNAd3ZkAPar7Ws4LdYwnueW2XJrpcC6i3FyE5lqmxLS1MtcI09m
clsaWxGX5GpWomKGRnMIeRVIdj3oatp0kbnVBtX6TSu06aoC2nO2GfXdV6OwpMt6njAhFu0Drszs
ORRqFnpyThwmrdgg6dyqR7UK6q3F/XpS69C805dudEljwlO7BiAqJBTSpDEqf0YzxtlfBe4lgx6I
VxelLM15sR3NSu5gzBaHSeUsXjnZ+AC2RN8qauN3VY0wLmzI2Ezy4ZxYlnZikRjoQUU8LNawRkqz
8ulpgyFEqSufRGgTGYDIS5wlc70p85ZnvYElU8WcUTKYRhyguuw1Sk25SpwBj8e4Ud6Grhx/M/Mp
ggyYOdP1gEpe346NUf4+dfq3/v9Z/Y+6/of1/33Zw2/2XtKy+04LCzBofeEf5b8DOsNAKCMZoElp
ICD/T/kvVOMXhglkZNG9pkewmkr/LP/lL44BrtRm6MZ0yKJm/8PqifoGQybDVFOH3QLO/B9lROMP
/b76x19IV0JVUcGiyYWH88G447CCEIFTKyfDEMMdvlByRoxGHvJsSX2r6ls2lUG76Jk57OySFVEM
s3PAsUi2RVqODzOcAwzlOKwhWNp0pdRBbiB3FS4Mx4S84CLyASFdQmZFBhoEzObsxIYBXLJPb0f4
mCSahrAJU/piAhI0/fm1d5qv6fBGikO7xjhx3xU1w8ZKI2GQtubZGIf2AeQFjDqLaNW5b7LfVAWm
hK1/Yhz5plddvSGy+m525u6SlKbc1aM0MO8lfX6Jk6U/lpVdn2Yrov881Xm6G/QFzWBWUDYSJH3I
wwlLfLJ0RwNR6LZre91NMGeZhHCo6rkxFQ3RG3uxN0xTlcOUqJk0U9HO+wXiGNY/I3ArWcsrtbH3
ePUvlSoszIOOuM5TcSqCKacbzVma4l/z0yidiTaxg22nVrnLDVP6uDk4qYcpCiLwaGGqs3hTW5wW
wnS2llQsuCKJ6QZlQIaOYVXbSQsRAk+FLqQrW5hZabbc15SXHi63R2cW2idkSyYuC2rlQpQaRtka
kuysl8G5amZN9bMyirGt1Uok1NNQBPpyTxp2StpjPJa28ppmk+DEBTNJWWjntHgSKcjaxVVlCbNS
AXdK/oJMYEzphX12QocQXE40KASbNX14l6Ok3tPvnXZWXhT0mgGT3Ux50V0UZpwdIBGFtXJjL60+
ID2J5RXbBeGxYopTH0MhKoJucHLscr2RnpUZBIhCL30iM3ZXVhh3m+uS7rcSAQEvGePJDT+otfBr
DFOxFEcrKDqz+VxqgcS+gE8kBclSxgqQyKYrm2S8C7o03xV1aVvhjW4t5B9tSQ/glLgzlqrpLg5l
8Gx+GtW+Ve+VYca06itOgjEaOiwaa22rMj+csCGnZinV6XqMYTvV25rRfe8K+mZP8E+nO3Y8Rhtz
UoCV5KhPBkSqhEBHhHQCV+lbZDls8spjlMo4hatg5TPzqXy6Jt1ZtSmw698kZg6qx1oLLkUW4RZl
JakrGJtV9BjIArOEksyacHN4DDfLMJqETylg8dweXEixAV1VIDEX0Z42guLHtLVDd6Rkvm+CyKJz
h0HlKY0zCjRZm/qXOjI0Lwvz8KYm8ePGrGPb74aKxndENBNu2QqshNri9uEA6OP9WfbxDJ3EJH3w
0ZlqeIdWLYj9MWagzhuaomSLJ0lwiDCKYEazFCYoLV0XThWTJLBJdGDUALDylS9pvk4ruxkEbaT5
kdp2l36wils8muEOyyZ+8EHeOMkQPgQZbfcqqzS5qXElfn7v8v67If5sQ4SuxNzwvzfEH7+Sf1R0
36pNV4Qfr/mzFS5+gQaHjITO9u/uj//shZb+C9QZQFGgD953NV71//fCdY/SmAIhOv24GVoIftgi
8Zwi1zCsf9IK/zDdB6yANcUBSkWTHoOI+mG6j0i7X6BPouSzGTfmUWRTryNh+Oaa3P6u8PjW2s9+
/72GwBToPkBC20xiuRLrn3+jIQj6odb0Mgz2fVIUYkN9CGAEAMyXNQD9Njeh4WVLvUIfl+5nZMP1
2v/lzSVUB3XVSVlc7O/fnMBGMgZIA9qHhlOyiTQt6XqT4H2lml4SfCcvoZNXEJmKWPfaZY6/Tgqr
hG82pu5ljVjIkUniXTcgPNJrpSZNqYxuWjtBTphkAfSnuaEBGYbLdd9awSU3AUD8+AL+7YewGHyw
EHJg0cwPV1BtqI/ybnH2WE01fzLKZZsrQMpja5w/1cji3UCk8PIVcnxcob4zvpGxEi2x0qlih/RI
6ofbEogSLP8l3jkOGeeDnWYHmFUpTXi4n3ncM0AE4EKLK4fw9+PP8JeZCzcB1laMmgA2LCZN338P
LaTRHnKtQ/VFblaDn4WwyWberSXMj9/pL5P/9Z2IAEGyRoovbqzv30kOos0rwTsN4JZRjsF570y7
PjadXt+pkhHxj9/vw0OEKlxwX9PgAt3JTfYOtvjm9tYEyYM5c9M9TovmjtWhpTlFpNCP3+Vvrp8B
d0mXQEtthmofrp/TsFxko4LBWQOJanPVKt2Bk9DaDz9+o3cC63cyLZO1hw3V4sEjwOfjopCEiHRG
7sE9OiYgulbL3uNwz8xrMOWcAypi3oy1iaiC9DIPxJRUzBM8I6GrFpFCf8qlrO+aeXWNmwOB4qTo
qeQKCjAmYVYFx5Kos13MvfkJwH+BfHBRDcSnCRmDGyPkTabKIJ/b1uJ9q5nt02gu8f7HH1J/F0l9
9ylx3aHiwSJl0Xt35IcqINCYLNAdnfZjomNTg4p5IEGkpe3TpNsybTU0lOXblDUKExr88Ny8yT7L
k347iKrbplXTnKs0HglEKRhfw9R6EjDuztKZDcYcef7EAQLXzqjdC3S2TF/AJbsN3voHTU2dbbTE
hdcN0fQpCgvNg/I171JiDtnNv7CcpXuzk5Jpj4Z2IcaZyu4S7fMq0Hw9NOM9DlRS2mSc+5FmiB2e
UvuBDKnkkCgAJQtRc6LEGPUaUU65OZ60g1Etw00FsrneDItlXOFPynZDYIJZGTR8wGhzXLM3S2Cz
Iiz3aVOmjzRJkWFQl8AtU26kU82/zTM8Z5twYz/EBbOTgZEQ8WcyRFvSCsOTtRh3kvzBBwqp/MkK
o/StElHJcEZ15hmxSUSQxljCQS9xaj9bBC94Vq41e0KHs0MyJxOxEI55Y9Ji9zo7XjPo83i86amH
fi2SNeqgbn2YbRgSg/Srkir2tcJZzjPCmFOp1RxzkCVw+UTtp5qzSqSLcxlUhEFM2HqIpEPorFjF
DjPh1Xo9vTJLOEYi2EPESr9O5PpnGZkjHf8IDh/JNlewyeZPSpZ2Gn+qLmfRr3GH83oqU9lf3CQf
9R1acPvw/9g7sy23jSyLfhG8AjPwyplJ5jxIqReslFLGPEVg/vreQdnVVtpld/VzlR/K1lImCRKI
uHHvOfv0sMDeZOSpOzpLqjp2AoBG6yv7KXdgjTTcEUOBj6C17bcaHckuTyxCLJopKFcaCPdczYrm
Sz6NfDVTht+sjg/j3O+SxL63IlpLrG3DsSvqeTUbpA+hNrXebcl3Lj2zuZ9lcZ1CvsF3MOSbIS5A
9UU0n+Cu9WspyPCzaAyK2HFWWTjFj0zBr6PY+5JMszgkXSceInOZt5n0gKbkbxYHlg3ElGxtZF74
0jEFo08rzbM/9eNV5ebhqh4WzN6k5Kz6jCiGbhAE28CNZomCSWeWFVAu0sBORhCH+1xN1Xo2gujV
gLvPm5miHeRIYlJzG6i7FK3moA6jv2EbygHLBh4CpjGFzxx71l4qZZzcpa6Z0tZiLSd3fqPFKmC0
K5/zwewGFgq9rLllMsg3ZCqTA+9sOscEL+HBtFNx8GseF8+Y8Q/C2rAWznmkLiYrqPSIy7sk0kHG
1Tc5OPHnLDL7d89X82d7kONVGQTDMR/CDk9d45ylMBqyc/Jojc1mOPYmz5cx50QIFTPktJXIfGUS
9RP6S7sxWw88vyD7dTKW6dkZRLWzhZUcmWs1W6eoGY7NiONCG1mM6bXVOSXCfFUJmt4uXoJzVvV5
s0m9qb0KG7yPXt3Pe8ML1KpVIt9F2TDTIZNjfSPmuNhEDUXBMsxiJYld3TQWspo0ZucwlyhYMXZq
tmKA18MVyyvf4zw+SsbnWFJnTttCfVpgYdxaPKg3cypaohQjAJQrGofDdzOTI7hIsQAuzOS3xAfi
7tWp/5JgkDtXaOKfDEF9geM+AegJXygaKPngtjEyiTk3bjAhIsPqESVvJ+YKD0XstJ+zzM43uVhg
XxnUhYbbzPsiJ+p4dFp61TD6X+pOFbBQyKpdjEQcioy4hUxykYBLlmuvqIFcYDY5zLPd3NjJEl35
SufWjjijybxwyTGEb7cN5cCV58CzQkEGh9vb1rbtFqChrhPfLn4TqVXugAdaW2GhPsWe5zKdJaN2
JKpK7IeBGMgIxhdxchyXaR7nmbulNePemiwM66Ui07YhtvIgCKRah34fXVGruBAavXBFHSmvBoZt
RIom86/UwMNLCqB9a9cWw1Gs6CRBuw5KBSia+6gy3FOHJfJh5gWAf5PESoiST8iRC0byC8B3nbLs
kT3M5I9/Q5j3IAVEfakzikXgnlAQZpBJ2nqvMosJCfWifXInsadxwekcv+/NYOsA5KSdoNfjXRyK
LNnVOiy5rvonMzKs9dh1TFJzkitJCriTUQXqNAcvtpeX8GU+fj//xkS8Tc5SlQQ0Q32kLTJVDCvo
l4uNRESHkzcqsXMyISMluQosJ7mZRmsql+Nle//vgfWfDqwsGRSO//7A+gTN4LtS37//dGT98VO/
HVkDE4kWyqjfD56/KbdC8QtNNJvKHcoBFagmHPx2XCV4D2OkACpg4UG5NGh/793azi+c+jQQGS0T
x7/gP8IYcHT+eJqzQphXqHSxEYjwT7U9gCnyREe3OhrMZkwUBH6E6X4bGeMIoqcUgUlHFWrPudMJ
FaVqUZ7q1ApKO//Qlk6KhDJS5dZikUKX4Xho58m88HT6RRwzZVuPEuAmUprPNNjaFr+7a8PVIzvD
0ikaPaQ1MsNJ1vAj/72vGrI2bOKf3JQJoqeTOEydyUHeRE/QlxBshTaRHUs4qZ2btMRpIe2ikwcB
1SHeiCw+VR57OnlkIHkA6IhrF2yh6yFL41sYUMGhmlMqxsQmPmRQDhZ0zMX158Ts2701GMuVuoSO
IFHxvoIWIopkusSSlGh2rmuGis85yS/nCTXwQz9KCs3Cvx96M7wWmd1ugjKOv5B2SjCGnQ+Hxe+H
TZ5ilooyIfdEf6GfTsmbxvJ1Xze1f5TkGO48wIGccQbztvLDq5gKzq2n/I59nQRYAt5WeAyDbYGk
aNXnJLagrqm2Y+uINQZv5xxmkzr2ajEOkbGYV06eGFcI2RkNWS2QW5inG5Uh3yAdDOxDGxjAnkeM
HiYZ0VuLUIBzzDKydwib21mt7fJb1XJPFauu/dSISPGwnjydUDPjx96qMYMi4+fqfskjfhHRQjuv
r6eN0ZBz46Qk3vRE3xAP9wXinNqbjZ0d+iG29kwropchSOsdHTvvHbpwPiPzt7LrGEoBilcdtjNN
KI0CPfFiQBgcGDDLHbnXkBLoCG1Z9RkYIgykF0yOTyCr8dd4nMPdIiqkD21ESAHPjXPvoNwtznPW
PCd46Z/hCM9v7DCUydXiimujzodTYBBnVwPhJtwoJDCnidn9PZ07lOgEokiQRWTrVCICUJ+TSQcV
4ZRqD0Ff5/dT3RpXAVTpW6uUJA63lBI4g8n4WqemUfqH3kDKsZNKZ1uQukNE0qLTkoCy7rJLgBL4
KHuX6FQl6xKw1OqsJfKigEssIQFMyN8FhbfVlxt7ZIJCZjD5bQr1OzSspbwzDGxQoARWHBLba+lZ
b3XR+tG5JaMrOTVm8clLpf9AFiPiG1SVR5X2TmTtYQcSobQaUOGF35COtBiio3mhuzupO9WjfPqG
7Spazk6FizDo+me30XqToE9kvy1y/wmVJDpo2ZNHU1QhjETfKldhpEiyaRKveWiYmWekJM9DfGgY
e8tnqxidfNrQIoLjvKk8v/avKuUGyoA9DtmNNrnH514ODZA0L9MzbBpc4nVJWlQTguyqm5Z0J/8T
jXGrJVbTnc37itlH9J5FWDNJHghXrHC0cB0DC1RfP3LnuvkKp3ePOwK5I6rRQccTiy7MvvpGNBuH
oBpEfXRr+gCrOuh7KvxeMvWOpgRy7xiXZHLOjfuWA33jThGzGR9N6IDDqmLafFd1vvOOaqzL90im
oCRjV/IRGxop7e7OhBK/paTnJReC4CGAT6Qh2IjsSAJVBcYDMRIlyNrHK1L1Ul+jAwXBV8ZpZiMk
D6v6lih3q/ZgALaJ3Z1IAXPFpq5JFIz9ySeikTn+7TQgYHN1fKJAYkgilMtnvPYItnsqxsA6MWjS
E+Fako60lOGIIdX2rqvQaY95iozCmdxIn8mdDs+V7e/JRE32lT8E+zqR+V1lFeclphe4kqZbn6fE
TU5R0/i7euwc2FKgcniohpQMpL7qATFnnnUVEILlGlWmn1XmIiZH7K2Ma9vYCeqdR+R+UE4swB9r
e2Ri7hlVhVm7rx+CwUeD7rXDq5tF1gwwMjzNBL2silaam3xyYuxLpGaulqUvxKqkwfitnduv7FHy
BvU/Wi8SVdbpkDLgsEQrHuPFjHacQYJnilF174A0ZnOoimMBAva27gISxA1EpQPp4d8WZqzYEs2N
8vGhs3RGB4KmxOfcN9ONKsPgdTDbqV51kdUcMredTv7iQ3RziVGK24mDwThnXxLwRFduWw83Tjzt
oFs5mMsF1JjOTkgJAPnlbLM5Wu4w6UHgweiuiqp5Xvy6O87e0JNgAsXOHUoX3rwJWWVRQOtGJmu3
RHNiWZCTFZzI16P0tmx300hSCXHoTARqOO7KQpy7iq0ouYNhPQKbSfKtk4UwS7iAXQPdjaPc6CQs
jYvz2SbWjr2QZsTbEFjdNcM58/uA4X7ndsCyczMyD55q7U/GxOtZYR1vUAHFuyxt0GxWXXGTI2V9
6XkOr0n9kHe6R37G91qtl6TKznkyEcBjJ8MNOmWU2liiD8UyfGkDJz3PTpJ8iupe3ESRSS4uymYq
gZJmZh9wIq1LW9woSGbdOuXJv3Mzf9oDhpJv2B5BJ9EmA53b3eNXncqVUwbesQxVCDlfO+4Ztn4d
CRFeNVMptjlH1CPyp0/4U5BgEQxM8YCk2TBmGxhELmnlmmTNV5HYjkndXk+0hE62oRjDsfu3GySS
zcYBSYBlyOyeDasnX7FXsSL0lhjG0BjrlRomjwYFJtj1Aq0FzGNsYXwrmUzgvck54vDbxBgsNii0
XqKarrFIvllTQE1BDumy8kXGSiBljuS6Gkjc8h9pRwRE1SNdT+PkSXlzk97/t77/v3C4WQ8s2t3/
vr5/7t6Sn0r7Hz/wW2lvivAX4UK4RmNGj5fm7r+mUaaplRkYu100GjrWhH7o79Mo6CcmOwaT439p
MnBkCP5na/kEHen/EH3CKeCnIQ3x9HitEdExHdL2jo9R9UANoQTPwXwdarp1vg7GZp53pUfwEGJO
+5hPk45CjUmoVK6j3s15TvcTFczd3FbyIFs4/aCO8auRx7a95FIn8+zeMQdQutMI8ygiB8Jmgj0s
BxqETjQyfZ+hBVPSD1BhnpNoYgx06EvSMrx4HBBfiCIybsPSIWKDMblUTLuJogyQWvikAR1GvOPT
cIx9CE7RMfIxC4OWCNrhEUuCcB6NijoDuAYN2i3NbckT7ruOTToH5SZ9QaCwiPE8HhOLZz52FnQb
snSA2I5FehOVZbJvfWux12PlwRYqLaISyFGgCYxjswDl8hVddfoUZI4kSq5MMmo8khYm2R4X0ih2
SR31b1HafG8tAspXqVZgeVT967AekNxjlFt8q7rKSDtxGX2TJ8NsaRzF0J4sfykrcw0ZabpJ4nww
jiAqdZ4s8/r50UDovYgN+dRZvIucBqnnHjVr0tOzFHXXHkwRR6ZehuBy5tODV4hUXjekfnD4WZUM
Psvhvwf+HwCjfzrwu7aeaP77BeEv3Vo/fuj3EbWr8fv8kaUZD5zrmaD+7tayf/F8lOQOSfd6lKaN
XL+f+cNfmEBz2mcR8DzGRaAbftNr0Q7gtzFxYYAUWBYnz/9kRO3/KViNxcG3mVF7SDlcdB568fjD
fC0YyPtEz2gegmCuyJUdasKHdNbsUs3tOcXdzR74Za4wU7ELk01LczNeO4K8WiL8+hu79lIqatJs
XT8yI2we7MyJTrsFvls81RUptivaIcc26p4i2u56q2vfhN3wxGwADcfPShrVi9Wx3jTlyHY3WIZ8
d6MKk1fCpM+ZJ/etEq0OC7OU+2Y3jHlWelz40nm18T2f/OmZDnc5fadREvrZVUpCxU1S+1uJqzeI
p+yEX6MJ9t4QVU+YVsEOrWKjhwHRsebQlq2NJ8NxOdFRowzbJqCL7zOpWqlS41x8bFY3ppyKDSYd
46tXdOVwUoys+VhqyzrAIIjPWWP26z739MrGPB4S8Ti6O7MlhyVS+VenXKoTHWKwcMHibFwi7j/L
DDOza0YOcx16oEVkjy+WhdSJQxpnC0dpD2dTNndRuAgfi0PiHFkTjVf6tPTsQTw8I1tJaCkQlLZq
sar4L4hY0bj63kQ0yiIX6G9TFpFXGYWa9cD4qLNuW4Co5AJjqniS1F1vPasoHv1ibF6d2AnOjJnN
p2m09adMdzNeESluPoU52gzoxMyyY6JXgS82rs4XtwtOQFIHqyuguv3a71SjVjbeGE7ujIvJiCdy
AdqRbMnJHqu+PqGdJ7n68q8FtjZgjw16gBV+av4eGF1+xrUBypwbHaiNoL9EwdaV0UsGxl4DXMmj
6QZH0/CwKRGTMhF1H9Q5cZuID8MXJki0cmSATexy2HuircFllP2Av9ivUV5NXUjAjY6dbibSgfcO
jhiiHCa1nMIKXRuUYpNNLzbZGDNkWkjI9YfCYRMlbZcv6NpJsuENjBwA4i1sSj7dcoia14LhJHSS
aMhLesjSzjYB0XXOJvBrz7qJBh1frjrIYceuGcioi+use8dBwCklh6utu7f8WipOoguLLCOYpzaq
QeHzMXSwtxNU/PrJ0xcfICZYVoT98QnKceJPlha1h+OhXZgYr5HNrpB8wMA0iG5puIgI39hdkA7e
+fKKnt9jAhgMj957Qf9n1Q46SCwb4+hllDnRpkhN6TI4ozXA0Zam8yYYvBGgHE/1yRNYqtj96Gi0
7iSRyWeuc3+Jf89tHR9FyCeu8sjrbXvdWiCkVrFdcFkzo54zSaXeJ6fLZuPl8i4D9tz4UMxOWq1p
lfJm3cbjLjM4Pd2EEiMkCnnFyUZ5I99zjpd/eewgATFPLvRXiopSfybZLNRNN+MQDcEEnGZZ89/h
rGMQgzAmncCAPLzPa5iciEJRL/i4VRmqZaQGOiW+ll1KYuuvy+JyR2aeoe8p0yrqVewaQbmv+4Fq
yDfLqV8nTT6tJz/vxk0XMo9QwDAeKOenuyGbm1egSWg8Be6JgPu0Ks1V6IT4awJGkI0bzJg4jBaD
gIUwry+r2F5j/yRzTfjRKQvn8IUvkzQ2zZ19AFuFdK2QqnntnF5FO/DS0+PAXbzPxqDcLfDz1mKI
XYZ1nfqWGZC4aKHxWBRhMT0GnlGufUtyY1tylFwMH8DZQxjA1ZU5ERJLTQjYuhtRnm/csFLtmo+M
am5itn8YzdD/1uIatQFwAbveUuARi2SpnASTOHOOxATw+c4grF4kbpqz13Pc5QXL8XY0XQdYM+ks
hG8DB4EVZYYcoZzmaE+pjUk9SJI1VJ/4vjKb6qEYCHdaDXmBqcZnfvsc1ou/AyY1f3f80r6KwNsd
siEw3wvXv7BjJn8nWALPrfTS73Y7jU/gr+YjCaXlluyvaI0a8xmmnXyhVlSbCh5KvSqwE+5nk94n
wXPF2WR6zZ9N1U4E5bytYrF8J/Us5wkYC3UCROrrGE1/xoe1RPbrnGfq1I1MiuCS+SaTaQB31F7u
xiX5U/eMOiY9KZ7ksxu3qHtxB7lumDjbJWBGvZrmdr6quim4odv0QJK7NcH+NFHkEvSnoKtfjIeM
u5Mjgi7kUTR1los/UTsVoVLVq1y7F6tBsprgZ6wu1kazqj7b8QgCrLtYH4c+tc9NTqjUc9TY9cuY
FPKR5ttd4sJ0n3VM6Bgrk7G06T9WmBIgcTL2vm21+RKDA2NMom4+x9Y4nRw8mgud8E+9tm1iv65p
6oxVHfJ8oI08DHIKt7k9HohioMrGAqpUXK+wsybullgxcR61VxRkfCfuVVLX28ki0qrQrlJFDMuE
p6+j71qMohIb4Kfjl4ijerE2L9ZUcbGp4kTGsmqYTrFlqlavg0l0T1aVB6+phfScrRDHa6+9ryXz
4+Pg2dzVo519mdjeT2PR9zedts7KoL0GzT93tD6mxlv7VdSdlUfe2IAK6XEGoHKaCW24z02v+3Vw
Jvllvph16dxg3CUJDxMvpNT8GBd5tW5a+RkzTHSfJGa0ybX/l1JwOg8dPOICaSp9LHnVK9u4lbKj
a34xEdPC/A5FZTq3S4rp3Z2te0LNh1da4dEmJhXsLmxC9xYxQOyv4NNjVRau39zQrsyvRdRaFeZN
Ydw7tFI2vtOPWz4uWrmON101qqy+IDlz1sCtnqO+EVe5kC+ddk4TCe7qGcCracXHDP/y2Zhd5/M4
xliu/XyWjFmUydiHwEYVM7O1URtc976k143GI/ctIEDCZJ7u183knMekc7hCzElW4tjFJm5ohrD5
GTee9oQLzOHlGIA2K8xPUeb4q7jw8HZbTOXRjDBsn4oCpyxOc2Uxg0homrBThNGyiZ0WYNTFno69
AXuMZTX2fRA73l0Qyu6xlk7PRl8BZ1MZjph8mYhxx/tey9xdNX387GlffCWNlCxyvPIxKoYdlsby
Mc1qrPSZdtVbhBmCsyvIfmvEZKz6zqPVNqskuQNYaO+w+85PQjv1Z4VnH4cqC5QXMwlw/eGQTipV
m64M73WQz76p+oT/tJzmZJdL+5C4TC/Ws6YEQL6lFZdodkCvKQKEsTC5jYjNgB1zrnMkW+LCHSAq
7iXpExQSJfIH1wwoKKYhfh6aEBeCmnA9tMq+8jTQYMJAvXLCBMtt7/E9dEjO6S6XYMbIr+whn80a
jzBcSAmNhibA/GR3LKDdrFq/LPbN6AQvTciFD80kH6Os9ndqaqMMRQVIhiBT6abVmu0sBpimqpJU
Ya9SGN4TuONzrE7wKR0UGQnmvkkbhshhxjvEz0zX/sVR5LPekPCEzQhtE4aji/co0TakxvfbQyhD
rEkXk5K2K8EnQyxy8TAhCfO2qTY2ZTSVcV8H/fXYmNYmmgEbYABgoKZNUeT8DjcL/jP7mf0NzlkF
p29YQwcv77Iutdcqd+sH+JKx91CEhq0ZEaFcAe2hLKhG52tuWiLehV6FOHwQ1IJ05/LbmE02Horp
DIZBbec+DzGZqSC6V5QB1xYgaVbe2Y4J6RiqGhQdai2yHF5jvGsPSwT0Ce1bsmvzfsbD77o3bYXx
HWVMaxDy6fZXdl10p8ls531QpdOd6XbqKRnLq3ZsT02wTJs2tNrbUtXqm8dquR+6Vl6hS4/2Mg5e
KNTGHRoMiAbSuUejQmyEO+Q5tHRQd8WVShZgnmm4LNhlHdlka8SBNeE+lrc89LZovk55iRGdJa8Y
VsRnoo1gysMci3lP3hP5823WYyCDRIRbAz0fs6EmdfuvQdegQJsrBkfyxxgJEr1tHLGK75lN+A81
86bmMnmqLlMouxJv3agjenARrMCWtj1RJim2RyiA+TbIs8R/0FE04lNa8m9yhKxeRXd1o1oCr2iB
woBzm/HTkjj12rFlEPt3gOfaO3a/Y1eyg47/IGL8KHSFEaxn6qaNttokH4/T+R8PxjHwuxn/izz4
UjrH0eYk6qaJ9bTMvnoPpfmPEt6PGlTgKzZIcwuxuGBE4Gqt9R9O4kWC9cMVqj5UjBDPXULprliY
33KjYw4EhfgbGQGOcxMPQQ9nGAF1NK/h/SfldeZmBSsfD/YWcZMjb0s5mDelgXf0StKfesFSTNZ9
XlMAOksVUbaVnnoXsbBDDvROtzxanhHhkJxyHJzQA147gnbeQKGO3aPCXqsg9JnmqNaVR5fxy8J5
ItfkTQ5scUTSXmrHnEVyVoyn0rebV3gp6p1bpvoVGkj1aBOep1Zdy+qxRr3cvIrSmaZzzNmIcKeS
rXvlo+65X4DXq12YcXDYB3EtDzN/Ud46dWN6e5mYAI2UGdSvl7Nw6bXmP8R+fWiVknXju56jWdEu
6FL/I5Yyp0JGXijqg4vMi5NmmnE26PHYxD9aav8WoKbvnj8KZC8vRPIEZQCGPevj3RVITnCwGOoD
uWB8xU1QwoOqWr4fnj3nTaUBZ+u41gl9DIL+Sbf/51dHwR0g9iDpIbRDbRT8463W0GP0cRvXB5k1
TPNHmGMpue0PZlXIA4GAvKrX+RwCjLHk2PaHFtlfGBbMjzS3EL8AYhbYqiZxD3+69jFzoT9Esj6g
MeG3D2PMfJWwbOupyhTHZtwOXPzgzNCVYx31LmTVc/CrYr/AaDCZT/+dd/yf5h2AQvlu/n1789Ob
SpDWADL6aerx48d+n3qY3i8ski4qvR+OVEYbvzU4TbLcdWNRdz1Z7H4feDAlEeAo9frKowbZ/V+9
Tcf9xXU45QBwsTDM4Hv9T3qbP6+nSP64vX9wsFBPWTxmP9/khJ7TrVO9R2RgUS5r9tf+XgL+81bT
2Kovf/hg/uKm/vmJurwYLEQN7g2hb/1p8Y7dSaeodM59QmLpa+XU1tOMr/AFNKB+mPSSFwvfeQuH
TB7+Hy8N757Jk3bxfnyYUyM3p642nXt0ULx0KGn9DfPIEJLyD41BMLGqKCFpuQHJokfy9y//8z6p
r9y3HFrUQciCQmfmw1pi2WlcoTq174vSoHkUGNQoa9H1bD1prV9u0u2ev39N6+cl5LcX5VZxmJx5
rCIf9sqqqaI+bkLr3sW6j3E3sI9QsuhqYu8KX5oO24ST2rx4b/ZsJUnXd+8evdF9YXh8Di2C2n1D
1246KEPG0XZZWHS9wGLJi9xBmKdBA3c26VLT51BIoZLNVFT0sf7+OrQN4n93gR+XcWm8Mx5AbeR8
sJ0EY2D3k59Y93QsuVd6wL1ToXtygWKVgwhfn6YcPe7fvyrDgz+/KoRTBgg8GPz/zw8GjUSytlxp
3mfmYD4R+shE3q+SX0U2tfckoU8PrtOYN6B3aAvPCV3ov3/9Pz+YPoWO9isRBoFG9sOXN4RhlTO5
AnVleNNDqh+YOezJZh3+cT//sNdcPmHCn3iy9IbH6OHDIhDNflcJ0Zv30COmB3Tx9KCH1KS1Hdm2
ep9yx3kbhKefTkGXufFHHhYDYcFdhnDuH77uv7pwIihYLZlFgsH4cOGWY9RhC/Pkvu9aHhLHj4r6
bHWlGFZplf+Tp+mvHhItNOW55B+fwvLn79lsMpEa9mAhiECbUM0JfeJL57b3RX0qpW7cDfRI2zbl
LiejmZJxwLewxsKLc9bMFiLbvGF6iOnvYv4WFm13FPpbs2NWQ74sMulqznjKXNIaxqsQU3Ox+/t7
5UIL/PCI+BbfH+4s12bA++ERyYo46oM5NO8jRJPtDsifPFzuG5SBzauUgL8LBtqvUINDXDdkHMTp
QummZkJom7mkfEhzBzPOMi6F3JiRUO+BFNPD37/Pv1gFfSb+1FPUjRxTPrxNg7DRwYsc894FIE2b
XjfIQY40r6aITKhb8p8qVb2D/vQUkw3EXc2eiyQY5e3HVyy72MpEPqv7kc7eifGI+xaFTMqi0Ka1
3Qt7upO2R8M7SiMqe8J9EmRBqCMf017L0Oxq7t7teuBOF6wAwuAhSG3GP46+Jy4fkWLX8IjzAVOq
gOadZqyBZ2L2nKPlc0ELbKp/QP3+qLD/+H17XAnfM01tx8LJ+HEeuQR56FOKxvc1P7UOGxAzm8w3
sluEjHN3qIYE0EzmDxmIQRe9PuKuMkp2YcL4YQXn2hbrmQ7k2sqsYYu/w98NS2x0Bzx1vUmrMp7t
FVpAmkvCXmiBiGQ0nhujjLuN8Ota0hBF+b9makobR1iCJyNTYw+LCS0jDDwmAU7QVPc9srpToMrs
jPmjvhkyesGboJYQkMl5MD6bMGtuzXouvgm01JuCOoAUkXmB5jNDeHqfIbB6V92cVBvyjok/YuZa
Qh2ys+auFeDdCIQI4dw7tQKs5icBxjLfN5qXviqycWNHvv8YgobGnQEEzKOdRjOE8X8sF6BIIU08
bCfBV5CzMqDHr7r8sCCOspiy9Q42+RYwwjHidHK24p5yuxmiK4HU/HEeByaZPi17eQ/x3MTL5HaV
i77KQntdJnHT3PlxWcg18rIk2gQZOhLAgmy7OfeIT5cEUlA9h9sW5GwMVAz4n4/znndXu+6bIv84
XcPiMm8oAfW4t2EXUOnMj3G0LpJNZGP+JZiAoeZEf84/B7mf9+zMZmIGDYPpHjPGFfbTbL7GRtie
8asF5i6e6zKBTJ5OEJniNAHSFXbfcMB5zDuw3tCIzCTwtDK+kZYjd5LgDbQxnFWFWD6bKiBCZgim
DTlF1te5q0mqJE5y74dWtEMoUn9BTOZ+RrUIBcAjeJMbZfoe91Gmx8ZxtRE9Xw+2uY6Qrbhx4ez6
pLSW8cW+BeV5CjCVGdCl6u7daYW3ntCRNE+GG6Q5aIyAacpVVUGifvIHokxDbgCicfxN6ROwi4R0
hlrvgaIG50Au5srEWAWrGSySQWJKOhuzV0KONsPmM8G00BXKMM8quWHSUAY7Q+jiZyG2rKY/hD1E
Z9eIOKAYYgV33tpgZLqjmAHPtKyi4nkyFN/YHDHXLTH89OvBD/XITE/P0pm7cpUEJpupA24C0Yvp
N68h8mZEMHigwAjqiaYQMtiM4cjtVcVM7tEasmSnTnzfg1zr1svsOW8RE5NVnArq1a7QUOxyJLgk
WsIX2ojqXdHxOdLaZOFxWIeIUkWCJAlgoXmZMIosS5tfP7d6wMuJoz5R1kUvvUcyRE549imvcuup
JfWBv1QX9FU6FLko8/wI+p8TlvHGNDv+JF60IwzhqnnzY5KI5YbZYgBL9k1a7NQrcuv5GzQhshsk
1iwxnKuDc9yW4Tn06+kBSiGb+g93lV4jqeGCc4Sh7nQZLkZ1oKDo6Y9SC5CfFASYnoKDd8tog/GZ
TcTLXU3Zaa16N53v2kstkhceDRCGdAxYY5o6PX2Ym8vZeNaj+IEAte1FNNCnHDfsIrOgPONGT7pJ
G4p19ThbfPYmHtN0xSPJK+XJoN7TmpsBird6H+RMc4YRNvKCfHDfcEKHpNtSHjUFuy3kv/Y1y0uq
3ylV88OlUFjytpqvpqzwfsgV4W/w1ba8GcSo2TtjAEZjKRboI8p4cYM02Vh7dYR+UxZ5feY24ruj
5U7xXrdsPIpej4p4RyITFOF1DQHONfPmNep10NOcownZRlZIla4WJuBMCWcikZXknQ/8zKANcDOj
FEPSYroUOL0uVfKF8fqPw4+t92TwXbg5SSFwgAYZeZutfBL9kHcTHEhQpeu8JT4e7D3bDm8QCyVd
rcCoxmzblGb0lawdXry6PEImhmCm5yjCKIPYebqNHO8DZ1TvRaj4jpoooLjjP8PYZAOuHJe1rdZH
lRxl2d6cERSwDNhHj2/6plKgM7mc+mQzkH+A+wjjEOoM75YpnjwwVjRvOn17wnUzb0ScsTPlJFXJ
bTZQrjpMvvvrZoyN5FAmZB2Bya+4a7FhM7Cl4cWbiVxuYGA/uhVnBuHLNKT+U5ZjVd52rUj3WDK4
Ry4dqaREqrYCRMT1XxYBUjuIPAT6GqwLhOJnb6br15Jtcmo8/fLliFzgoiooOrN5zUxc1UzM5IFy
vwW7bPOtppYKNgUbOZ/DSAkaVmn0QvzidDfNsfcmA3JCcgJLcBCliwEZyeWJl1LxTi53osNETp1I
BtT3BjX69oeQxInbWN2FU2SNx6DWX1DWkqS0s+qoPZSS9mfaLVO46jiOKhKlOooiKwBsu7JQ9T/O
gk6nnWXIO5jwg7jPOIY4U2AiFaLtjCVoNocV63yIKzkNtaCi4UFvmRzeXa6QnYgaWWkooKwxRF4O
vMtoNK8L3eWnAQf6U8rSLVYjR9on7MnmU42ly952ukpbyDctflSMl21zXgR3VFMYKFSCi4rDbeDE
W1ios97Citz3nGT0p4Y7cApx8JrFssELz0PvcRVwC523pu94Xiutn2JAyWO1zHa08e3FxgdVoEhw
kSq/kw/Aw2URe0PYk5KuvUq45fF5IKJ8SNLIs7fjwIBmTl3UPC50efdhkmMlGdw5SGMMKdy33xQr
KcKbSpsamNA6x7ytjXqLx2wsrsrB46cBAljtI6bUkYo9wvi9JtLMvEmzy9o3WZmxr2OTRZ5SJNZH
cqfjvILYuz4t+gP4sRbpg/uQWawLemGVsc+Oc7l3o3hiW5s6CISTn85fQYtE95f70wEqvM9oBOyH
qnXya78PuEUCQbyZQ+7KVRLPqL1/3BDlWAa/Nv6QMzuSgzwYhFNvC+36wKZqPl3uCm/Kdavbikzm
m5A8zLYybzJXdxvAZxLDyhDJJC7LvaiZFgIX/NaiCUFoCPqe/2HvTJbrRrI0/SpttUcaRgewqEXd
iTNFURRT0gZGiRJmwOGY/en780tFl0hGkRa9rkVGGoOMC1zA/fgZ/iE3X+iprYqNCDZ6/szvVhIh
taP2dK4dn6/AknPu4Mm3886pUnZWmHScMCDRvEMrWTRj0RLtvdz5gAaD/kilzqK2LQcAFiAOdXqM
gOij0U5tk5CHjUS5Ob7hX0ByC2fTDOIAajZwqdd5K6eBoNCmqHMfOovZ6r5BlgV92REHgL3XrVw3
letyW68+JYGkVEOACYxKGqR873GdUMGdEV+zdgBm8SdW5EL60+RE+XI6jFOTfXAM6+ysIYxeK3RW
U4rGweCf8pbVbjuJVndDMJKEpFYZ3x/ZMA1MI74vwqYY3LrhpzFa6g9QHH5kVmJty7joUYjuoAHi
e34xl2nxK/VgxYXGj8wTlNTbqcUf3lvA1EFQ4ERa81lvB1qeMRnKKu7LYuU555IX2gazXk6ssfAO
dhMhypx2LXPuaanP4DYUV57fO86WU7M+o7JfTg1aBT8bKZurpEXMIl4q8gXhLgRDksxko3p3QEp5
6Qf7HIs5IGNFgqnRFqIxORUm5FQwFcwTq3XpwtBlG7ddBbDmU1q4vB5VS/6JzC8PyQv0ckMHED9J
b1anUACIS91EjlOblK7LouW2xI79BOa3tR0NYPtYKJdMGC5mL2arxlnHKMNW3B6oFJpNbkt+AJCH
O12Oh0kCG+WrDvK2/NmSY3K6AD/YA/rxzsDJJPcJlivp5lgYpjZucXiDFXCi1UBMa8UCaol+GuMy
0IKXeZwyM5Oxc33E5jnW0D+6eo12wjOYIZYTfrbC5fxUzHrAhadEKy1y927iyttj3IyLkuAIbNZD
MBQcOvABgrpM4uiyVlFew8KnfYUKuvyKihzatANxTwFIux4qqFR5YpXnVhscRGois9YtJxC1XXbq
Bln+05+E3V8EcmTHDYb6F5RdfGk9ZRhdezEaVFxdNpF/FobAL88o2JbBmIYwIB1HdQJbfjxUvutG
1CoACe1SO3dRBGwQNCJRiT4PjyQsLI6NJHGpJI7zKsGU7y6jY707gvVksLAfdMph9JQyIwj7SzB3
3tAlq+0DChlhtBfr4B64cnYH6W75jDOgvszwU/oMxKHc9ewQojPVjj6ArBzDTShqG+NeX1o3yhIt
Gog6bqK9p7zl1AXI9mOUXvBYxKP+WZFV/gLC35Nuz8yCyatcOhe9femQlJ1UNFe+AFQWCqmLpMrQ
FGyKbt+1KCUEALiusRWNdmkh8n8jUJ1+EuT4yK/XkP/KPrBP1ihYr2NPJp8zbLl/tN3KJwWNnfdk
yk2c3ujGomJlwDY7QEdtBWMtnsTXY3fmfxnr7wHYxbGB8saEJ+9/tAgmPB/wPP1Xvwc8kfjXsU0M
pQV/wmeWvrH7Lxa0oKWOCwnNGtP7/2vKA4WFuSZKpfzGBV9O8/EPxdGYGTfl0XEK+M9Y6y8bb0Zc
KIBi7wPVd43v8PMmJ4OJrBw5KZ+STVWjPRY4RAu9rkS9QVH6/LNOn7lg6NK69k3fTTgvuqol31q6
sg4uPGh+O2dC9UOb7rWoIqR1Ubt+ZyT9ss93vJ4veF6MV6AQvOgsxoXQPRhD/yJsM/FQmNLimKz2
AWjmt7/ayyEWl+JVMxII0HQDhPDiq6lsBtFfOv5FaWrwPGRUBeuP0CRAQl8Pmpo8LAvilSnU3r70
33xLVhIjRNhTjNFemsbMHWrFtqX8i96lLd1EYHw2WF9wwJE+v6cp9moqwBdlBSJQC8adds7LJuPS
VnjTLLl/MbcM8ygByUg2c2GTDE9DyGnR0IbLzhEpoNxZFUUyMbClbFlQAt3amAS8M9B6/fXx34mE
oJELrwNUwPNVjGQmdW6a+BfRjJHH9ghMthmnnfx/Xgs8J4NXljAL58WCSrGbqeBv+ajszvQTfKt/
xM9juR1NWv32WzUL5s9mLggD+vZGTTG0WVovJz052TjHz+hfTEn26wno7NKwf/sif/fsCEJILXIx
otSLVUtj2w8Ht/IvdEnjuogmipnIWJw55N7vTTsd83RefiUPSK8LzIVH+HKgFCVoAGjL8S4KF3Ov
3XGAgoYL2fcRnR11JRWRWNmkZuC0ZoN3lk6J9w585G9WMOhswp5ttqpJMp4vmMQFqJKI0r9YUPs9
98oGt6DOpEbS6lmhFD71vixdcvVV4524O25eUPX5CRHkvQn0370B38dZHT4xwfHlKKKsYgQhSsnm
hd9ze8xTj+QOKpl4/89fNgijiAkaR8urOfsiI0rssPMu8oDHGx9ZLVZl+IuRgfu/fbHnZwvhG30+
Zoc4xoNUeb18ZTagodBJ6zyhR4CVtKWYM3k0uvQR5I+aWPTOWjbC3n8sL3NJFAhDw/piNaNH+OI4
k6X2XQbe8bmN/ccJbA8S/V710Pxmi1lpD3Fxf6wGMFmgq5DCHaiZHlyEVkM6D3K4O9UmWT5GkKdW
z6rppmySDDUQxIBpy7z9kGCfPb9nDn50VmCPYR/mQXR76ZIMjbHwl9rzz/vKrg+2RpyqzYV1SJ2+
HBFKqFdmihQLqgWLX8hV7B0+7CNScbQFQOhTeQJ0JfYmQTo8arQ4HxcY2Dh4HatalxlGtiMzpAsT
OJR5CAjQBzwWPThaK3Sg+M+U6aSFQNoVUGAXQotbdF8HM7UCLuydq4IHiEl1sd5AuqaXCGwlvseB
z0LpLk4659TpAz66DzPkt+o4E+W2UnnibVIw9OKkajquYRpUos/ozXYIIG78yUfbjEYS3KesZYVI
nxKKnv2gTyxSbnF+nM31Q1rTh1dOk52XaPs9MkXqvoYSU7Tz2jGwq4isxXIHC8YOeKf8m7PGvLJQ
ewKTiJn+0H2H3NfXZijFQwk7nTkuGO6H1YlpkB9BVGKicVvTJv0hdeKeTl3Y3Sox1ED0KXvDPEVM
2+1jtNTnOOCEOXYfLSD0F/Q0mPkltCm8xV9uK8aF96vv5ifHAflxdHysUFHw4vnEcB5uAfbre3ei
tSxj0w44UomdRfWPJW7ARtsRtKHuE8Dv0aog8suVv0JkwzuLk4ZPqU3ZjRwtfbbRtHuPp1zDSY0e
gcAeeK0zVRioFzz3NQxNoZoJn8kEvlvheWYSk+OM/th8t6HC3JZM0xZoBhZtw2ODtMs7Vg3Q7eAh
FCVPEzU1ieVKC81xi4xeKM6PpaRFf6s/6f2JEbG7GAAIqpZlvVcD56JoM/Zfa6druq915FxnFoOv
3RrUtGRo6NO5gBLCefOk2OE0Hmt5ouS778HnA2Ec0IlFKWC5kU7EWTSgRb0c1opzGWHLgPpeIgFy
pUOMjbZOzgh3arvgQTBNA7LTqLgCRu+oT6mn3VOt4QHs3FT435ppau4ina9XVYchUIeQobOhJ+BE
B9RA1XletVCnKzNK6KtlgWqn23Fn94mgO6fzeYPcFDjcEF316wi03kXtZ5i+12Ucb/Ogp9HP2APQ
ul7vSjRzQa5nUkIgMBIGrMlso5H5/0jLKAJCn4w1DQM1/Ip8jX6KG47XGH+PSBFCPaQWLIlMW226
urMtQVYPAD6+IECp+gPCLeIHRGkUNhAFvmTUqdKDAXLMiORIMPsIyp1M7dheo8PtzEjh9Nm31Ezg
EMeQVysGHifMIZILZx3C7iTqZ/EVi2ojtCv1N4jm7bnn1/i1LbOvvwFFLvdIBmlQsxOvMQLqs0VB
r/lWwG0adsyWYZDYKjwxySiI1IWZ585ADPYdOeAGGYz6gHjDYAITUwBUEG9HWn5nwFnkWaGy/rAG
4/ozQe50n1m5hVtAW3/Jy8nfVmuDb2+Tg6Lv+hyWhXoIB5/9QaN7l7h1th0n5Rxq2fJBkUX/mYEl
yNEE4cZSIRSyEyHzJygOxmYt2CjAPWlr3rycL8l0o1N4cmuwa/IJbc0EQ2a8/OJkBz8CfyZg1NsK
37Gdblfs4up2/Cyhqsrt1PSH0RhpN5n9owr79ktc5S4CSM5y6K3E240V9xEnQ/2RU0ljskt4vxR+
N29kavNGQ1AIl/QfmhsgX/IGeB2L2hJkZA/HsYHlFmyJ3ox29q0c3OJCLKaNBKWWHjrRdnhMlU1A
ajUc09XWLFl7YJKlQoS79tGI0cweLcGFhmrb2cyQGcXpLaP/9mviMDA7drzCFdzqgN0bvZgxSJhh
uD7sYVWZT3MW2Z884fBASpCYGSkDa6GO6nvGWjuBWePdJH22/pgF3am/+ODCjsMnKVm2xmeFuUlJ
r+6r23Yp+VyGipCDomBrxHp7WX/DmyiSv1Y5+Wa0OMBmgAa7bwp//gkmpUu3+O4G/2aeH5+pLO5P
URjFl6pZ0hyXPqfIvvfT8FDQVt0Hfp6m2wSaVP+l0tZofcq1RJcgcrPoeqJbthUVzgXZPHenBQDv
wxoZsZg4rcNNHPrzZ3ws61tGFL/cSn9ZkK/9gLIqjStRhdiox4g2+ZCzHtMhSx91ns+f0jHkzbHj
i31HXzZmFBHOOClnubGQqPrwXAS0gnbLXOEk0YMTx7YHpZP5dIgX+8Lv2vWq6zHsEXrJrY2qyxHP
SN4C2qT0E+6hry7NHpGU6mpRyv8Ay7X60MHquq3zqNuq1sG6bbKqPeZP3vc2FtPFICRWQEHi5mLT
R16+xRc028yjnqEOdhXhIk6CXVFH/jlwhe+JtOZP85CW4OhG+0phH/atnEWZbhU0F85KCD4betjp
dUzT7AplU+/ciudY0N5N+wc3nyU2z8AUGsgNF+jJW+Auhr5WqESuOeTDBuE2UJRussl9pCgOGVjA
O1FKWG8NjhYyz5JLex31xyGz2008pfPXsRo6fNL63s/Pl3xZgi0SNpbYRMkclddiocF9Emdjf0qV
a10WoW4/o+PgxhiXQAbd4C5ll/RFo/l65oT/5UxdfzVKOZ3A/V0vAErX1U7GWULX3qG8yAhuJ6WP
MAQjZcmwNZ3C6WPqTjhZNUWCLCRSdupruQweYmlVcLnkLmEUZhOuwZ2cmnmHctmYoILTuldDuOpg
A4LKifZRFfoERGf+2bpiTA6x1WlmAfR3fb9DV7MSMF/HML/ta6f7PDprfx9B491PC1IjusBsqUQ3
fuPbtL0x8StCBHnnMIdjprNHADqcQ4ONsHpiTXm183lUN5OmTsHtIVSw15L8A/iw5bOtZusqyAe0
cHOv8w6R5SnYN7IJDl0fIhzYunncn4ys3V80Kpd/y8gbfswBSoKzGER+sBn09luGX0xdirYK1SaJ
6NvrAcuxncpAM52Gg/wVZEt60xfACjY674dzb16ylukyridoF3Ur8j4Kmian8werYi7s2iIZdnFq
tPr0uiwgitow2wSwKqKLcrSZ4vrh9CVjXg2sJtXFB/rCoY1PelN9aOKqwokcDirAYY+3Bm3C8REh
matlvF/QDE38zTFf/99e6Lu9ULpkf5Q2u4fh4f88yYBcP9Q///M//g0+CLT7M6i7OP43f0Hdjb9S
QPEvgM0a0R7wm39B3R2HX5mZ7f/zV/qrERqg74PiQ8SZ59M1NCoffzVC7X/R0wsBvEXAt6ln3X8C
d3/ea6EVifaQQxEeALsHXe+ZIv0P+lAyzk4eJN18PdaPaV/tsur7H0/j5qnH8afRBA/rz9L01QVe
lKZq8apaLlwgKgicSGqP8UM+XecxQ9rHty91bAz9d5eFL0Njhe4K40wUzF7DKVe0pauANBlmU0Xt
TWqKDoAtVkydXTQvv/XFkkY/0OCJBnBd0u0tDbctAJ9wDgKwS+tHkF0RhjtQSzI7Dk8SlZphRDP+
zEl48/pyVH4PyRforz6r+rhIFFo/yDPDy2mTu7UbDjR4gvMey8abAgfgnAIi6RpU8RqXKZinEOB1
J2GhaT5PXgzftaq7rPwEYS+dAN/h/ReSn7UREtM5MxXUpkf3XFGsfV7BeF9USTciCwZnbz4gKld5
9UWIz9EuWAQudE4ZzN9Q4RbQvBH62tDkUVu4Swgc+VYo9UUxxJn1aUbywG/23pQmMdgzlJKHJTkJ
KVz7p9bw/0aNd6IGUlJ0AP/nAcp/VaDWmCA8BZKzx//8j6f/4q+Q4cb/YnIbCQDYIL9pNf8VMoge
GLkRGmhCuxhb4Lr+1+wkdP4FzpY/Bx0bgBU3TaDfISPgVwGjB+KMR+cWkbF/EjIM1eaPLW1uB0QB
OkN0wfmeSAk/jxlYfK91Pdr+z8zWsvgFTSbx7B1qv1Y37IahcNd7ANj5cOhXNj+IgTUIfizYITWX
TotwunuQFraOmxIZ2bbEQirB/hL/AlT+Piu7xiwKfIMUWmww50wna4uEQedPW68aV+3twH707gd8
ZSSHcYqu5/wZpgaIpgpQCJB1nzaIC0V0pLl8ghBw3gV4wxZBrLYVeieYmzVT0UvgYX2GlPd7vbgX
rV7aWbHHSCnif2ws9+XTaXvhMOTVwU/ZzxNT3DoNM+wFlO955VWcIpMBH9rJm/pXJ1S+3vmGfKIg
wY+K79M4c7p8/mNt/U0Idl/dUojODLhv9KJogmLY9/yFGdWPuu1V+gglMSivJMVCea79kZoSuyyR
zyiAhTkQRTB+MhrBKy+gcjeFLdvyoV36FWH4cCTVP0e1p7ezvU5SPe50tfAq9gP9MH2fYaNhLXsB
xE9ca407WLavY7+HE2+nZHrxU0LyP1Ihnx9cPs1OswaBAtlIQTJM5FR9dnBlJWUD1dVPewbD+ilA
yqK9rXFm1jdvPz121J+rnQt5XsDRKGDM8/BeUglWAnSsKT8fPd624+0lMCTf3rg2O3zxwsL/MPdt
YFz3RFBZw1Y6aTjdlnnQvGei86Jhbu4EZVqD3KfZS6f3xcjCwULejpdCPE49TNDrQK7FgP1ubUEa
OQdJpgPxTx8ybVua5rBOHJv+wMuhj+WkFq73ofejGjHGWHfdKhH53kyRTtb5nWuZRfjfh7d5oQQu
30F7m8gHlv/FC3WRUy2hibuPi5P2uf/TRQ8vy84SObLucLw3j7hahRETfPsFv1pJZsYELwKlRVhF
tAufryRwm70CNdL/WLDUjUAvhVU03SaulfN0376U8/oVwnqExCoYOBG8X848irZ1ynly60esw7PQ
Pk3Qq/pVuQMxajsA6k3lhyXWiV1ftrlqhL0PpqzU90UfSult6oqACBwHhYf4I6aLzM+32WTEdUtw
99F6Os6+X783p3n1YjA1M9agDDwRkn81K0enMKLFaTc/oH4o7gKmYFn8mpzVAtfe1qL1dkk9gaN5
72G9fjF0CZkMMNs1XMGXYSuxjGuWCqzvOgCiBhgpDHJqsTCSGV6Mjle5fXXKNinDB1hK4HR3nVIq
ltsaYs10l9d6Vg05JwSG76jFF/HBAz20XgTA0YCUvv1q2RcvFjA3GCLKyjYhnXxNrQnSWap6VO33
LMoZIW+KCPWlm14sikWlV9rB00nc06q+trwkZzf1DQakFtz4dSVYxqWfrj9YgHXxS/Q2T4bjD7gk
4nqOj7XUUwDG9oboEix4r3zp05gem/EDL1mpE6063k6DUgzHMO6bE28EWKsJ0RaqJFzQJYeMPiaZ
HJavejUpxKZbdMKzwP/QI8hD6RFdcXD9LmB/d9mMuoQUflH/FDOKms4Gv+te37D94+BLA1RO3yvN
CIO+lixiRCAc1Ju/MFCVRbMfUWjR9xo7juluUp2Ybsm/K/4WRV8iyCYDqMg7czOItd2GypnO0bbA
SJONnkR8BiKhdlFk6QG6i2iw0JwLl78USHvyJ7kI+1qgcLxkw8dhDmsOs7VbCkJwjyhIimNOGnNp
K59j/lx7s7kaWplSXINty7uvXZQH02lCEz+/qnzQeyezgxnORdZZ63g+LuPCWloiOOfrDjFoZ72I
pj7jsLSTwZyZ+KTS/TjFwXXABb71G1mWp7+/QFAMyGhsGgAaotjZdmLxQAO7YflhiWqCWFWHtlXv
8eNEZmsPIGqtMUCXJVOK35/RyY6Rk4d3UJ5tWXLtvGwwUAl4BqOXr1x6kUyizjFO5TulT08VkXjG
R8AksVs3+G8so8/h548oYTgZNqgMAikFCrqO4HRBza4hnbgdgd4slzYeOLW8EouRfo++flHfNkPQ
huGh8AyJFwhn4bKnpiama4oHLbB8vMIWmw+k/+4k4WFIB8Au55a/5Khq18vEM2wXphsocRAYneRT
VIEmKXb4GkAZOEMUZgL3lmrgldGucBaP361oNZovUcSwfK46L5madN9ayrz30J2IAnulQbzXexxU
zfpV0CD4KY3o8UzncY+aUbFr19ZnK4DNjPjJSgcQukZAaOCWVr49/3IeC3MvKOEg87tFeJMtuDKN
Z6V4Wgj/dBKRx+0VNB1N3pZMiIZd99Angy9ImPDDNvbWkNsq/Ng8427CXenXuMwjj1Mj38cnVaSA
/ilFFl3AQ2oLs0RNaj3dyajhn/TLKjZwWAzEBlJHcIx7f87Z56tatQkeGaSSh6LzlNnSeCbyocr2
UfgGkE3eSJdbOt50F+YQHnAfa0PZr6fTYtOQupooiPnATiGYCUaSXMysai/P1bCTZayd4HSJKqT4
doV9F2dBHk87h4GziUxZhZz0gc7mAZxgKr3DUK6pb+9Y24zJ0smW+iZY14XlH/WRK/x9XKPh0ZAo
gJG5FgG6Mhhd2QN4261ICi//0DogxJGBLEbzhhk8rLZzcNnLCNrmPVgaxi6qQylyu1RYS80XZdKH
3CNgCd5N52P9gK5n7zDi3jZJsabtJ6bWiY+hWN/G6IQKO/fnak8gJtzsafwVKwhOObZxDK9bRAvm
z64YstMEF+YgpSovCbPih56ZXmUm2K58Z/wwEFbMIO4sWZZeYi85OiFCvnFvFk9emJASDvPayUO5
JmZd2uPSs4YSL+/K9KI1QgLy0LnTqOA8Bh6hsu+ga4FNKnkfzWYBdz121wyfXEIu/rsjb6mB38hZ
0K71zGdB+zVRkFELhpAbO5fJMB3sQc78JSVMx+8GlZi4VNpTvXwEp20ywozxDeFJ+guNhosBQ1xx
PfEU2QuOO/QsqKlTHkQY3n63BhcRNAr/NKp6zY3jUTFyad9hRCIPhEuOo2mVIad8TUOYnRf5lTlk
h2HsWI4Lbf4WsHqkVuLDGmWW/2Gxsd+k4brCjDmVHVzqbA/JEZqkrl2TYtnWXK4/cLujGvldhxD1
zcOZ285rMSVTRFVIuVkxIxA0Flor4DmRl+66ZG6SvW+PSfcJdDtfPm85/NejeAF3HBazxVOC1Bey
sQtEkVk8ERo3PMHfyxrrOvM76GgeC1fni0mc0YQ14b63Ig4tBzF/nrEXKqMpRCaa4gkdWmnOzvUZ
AIbOZs4gr127yBgUuz4uGfwyeXdW8Q3aD3J5dr1Ud7HrxhidKMVY+Vw0EldP0U6j/IEyNF7nKq0t
/yrhTr0tFlh59y0n5upDGTZt9egjcaoQdRW1ephxfZw/6NjCrgANRfAEIHFn2SBc2cTQ+TpcbcEV
ox0bTdeqQzfbSOjZtXMJa4a5Dw2vydl2vCNFkF+iThecwpPyly0EiMmk9FrNK3wSZmJuvAGAtQ5f
UWIZ/U8I165+ui0gQSD2FVfumrQbCT0P2d52TdLhbCCTZTeGupq13sV5pW11SLC1MjoEazJuxFBe
QZd05GGKwxSpSBI0fZcWSOhy8KEZc96vmJZsPH9wnS3ecDFWeiId+ngHiCAs6GGFdLLSoEpPITMM
NMjsWV8kMST9E2d2MveA6J/DrHRgJp7DpvQC60aWbe1/HvtOFS3dvhD3633c2stytwyLN1xZTI+t
W9/ye30/gNhGBUsJoT7rEPAgWo+DCJU8iZYAkt/GnmB87ZDnrsqTJB+AoOvWj2rGNuhgutk2VLrv
ou9OXUTNY4bu+bTsSjGs3c8YkseIyG+IVQ8DzD6g9zgkTRcg/F/aQSVOEiQwxDVkSKvEAF7Ql6yy
nxl6Wri0b9sI65x2h8bXqsUejISHj4ly+TLFze/s216rRDi3sJJaJo5zm5sDVdZeLYPP8xpI6e9k
MqsEtpuNQHh5uk5hQDaW2DMbRmEzyPoHUI1k2wlY78kcKzGBhM3dRSZ9VBzgbIfMFybCYdJrMkwU
GFBuPhS0IlNUPb1eztGF7lKLlBRbpYmjJ8jqglMGzELq6hMgGXwmg+PWZH9Avk3lEBbg7WjF+FNd
xSdjV+fiC5qixq3NkWC/4xNo2PQa5NgFhMmg78nsoxLauXviuwFZ8GyTu1nbeJ0lsayIcnNoYD6V
zJzhNWjy/eQ0Qnunse9WpESNS51tndVjjUCQgT9AgUMur1YmINaVyxmNwIZPagLrfeABySY0Jyew
jYU7VWkWcu0Rz44WqoofgDPatnDo+TC7aFHw3fSIXHL/tIdNnCz9sOJP3MKJuaMmkb2jHmIVm3w1
RtkXTMwwKvGd0WzTwgQpwuYSed+JY3GQ0uRSjQxNyoLynXlG6O6IwfmFSA3aBTsUeKcRsBcgEtsB
kopSNkxuG9ZQfUUMX02KdGz3iL42p9TvEwxcKs+xbG3TsRDxbO7e8RKLB8mMrojbkzWvKToqFEZI
XCPOFe5g7K2M5fPXk9AdW2gzSnSh6Q81GZ/Y1gM6wrvSadYIFqFVmaWYA0ekZqmXJPiCpAG9p6fX
yIHpOPeUf+NwF3UJLLCDx9CVdzQyDnfUdYPM/ZzdaDC2Sfx1KkGelKeZFGk9n4GzFtMdavkmi3W0
NM0npdBqzs6k3Zikwh7gIs3wi1ZTyEeiY7HU9OucZZvP4DWGnQ+dhcTZTUw2P7VSqeDUlmk/RTd4
MLptfimYuXE/q0Z5sd97nrL5qlNJknlX9b7ZIl3dmYYX9Ab+IJl8k6g5FaVx3jlmgXnJmHfuSeeG
TO/RnD6ertk0pRyaYzuTqG49T5IFCk+ZfHMQZj0miDiTWds8geIXzJuGH/j35q/JSpS+maso5Lh0
Mu7L3WZZaFLDUoypSeY9ae72aXuUQ8B7qca55aUCCfSG+tJb6P1/m6IZc2QgCyGj1m3dsRYq/JbI
CYqDr3yzdqvGjZurGmlYXEbSqo8cxAfRwfRIaud25d2O1lRzrUYrvoJttKlpVmAUV+xiyLbTLQPO
XD1MCjhcvQHYJweCyzr73qU/O0PZ4P3mss4gnpgiECwDFRvYC/NCej8mvaTw5D0Pa6AxUoHbzawl
jNeFibbrdeXDlDkLDyV5ynz61J7INfo2UnzbfIlRx9z/rogj3cQkBkua4vOAVm/n8VNKzaL2EOyt
5Yc3jZ2+sS0s4rawwzPKkSlTaY/Hk5DeeCd05aGJbc0Oz9/KYlN0I0VhsjC4a6bID1Gc5l+mIC+m
u6RPUt7aUNPQBQYRWRqUlJqChhwlDlp9z1M3EVc7HTXvWcf8HaE86geWkwi4PK29RJtQKYnJ4lSG
wTJk+yZcWPqngP8ySpUyIo962nrNVJnUqrJqKEBQ20Grd5gZT8iGIwM7m/4R0JzVLMnQjubmg42W
XtPxQLSpuIPYGniQsxOaLU61nMorAVTYCHbMRXqSYNc6foSwpfsz8DVOdRr1LjUFB5vlkx+AzJkI
nSC0Wj4m9gdFrCq6xmSiZvhFnJmfqkYYl0BzzjqwWQQpEv5RbHs6V261j9PJVIFPhUWVaHPTrV7m
Nd2yy1Y4BUOkqXj9KSpY6BRJNqt/zpqGV5o7o7n1EVGZtN5jfZEMA6bEjQ95U9Ic4Q/1yooC7WkC
1sBrtPCKK/s8b9BJz3vNZCDzmvLBaxdToa9PkSNeepPo1g7O0uU7Pa6/6RkhMQRFg4FOiDCV6dz/
MX7FUg6YZlzN35dkMHXmBHIwC3YWjmpVvOlHxfd955Ivu2q0qdB/CRCBAS8YkTg9v+QqmyayBzF8
D8RspjdPS6PC0Y+j6+2e2OtL4VBDjuuZgRGjqRedVRfVD0aVXvsd/IuJT63wPQQkFoI1sevtax27
gX/2jx1axyEiSXATPBgRL+cuve2gQ1GV3vfFqxETuRizGo+NbYDBGNswg+PDWahFS9AYYdX3NFGm
qouqLfgy6m66EGayEVPymtjzFJl/zz4alZoSoQmDnjMhFN3MT2/f/qtHhcsBg3iUrTzKcTw7n7+V
RSVI88xh8DDkzsJ9cECZspDDlRLq7Uu9WnMejWGsPwWTIKhWL/vdpFG525BAPSD/640rPWjEWO4d
HZotIpIUZ6l3vtzLEYrDi8GkFIYQXVP3Fe1Adb0XpfTvH7CMMDFqQBFC34w5kf02dWHDr7skJt8n
mVj5+WeFaK36QLSrg3cYEC8fM1PTAM00M1VluyEj9vwxz4inT3Ocet/oSVA6wuukSxXhmEkE/GdP
2YVexrf1YESFTJBeNq9LEsPIcwrnG6rrIdLCsjKleV5QqZ1OcNo5a9++4HOgBUMTJNmedEEDJny0
j55/NcSgNcFkVd9Uw5wo2yskQQlzBMWV95qoroJgneVwWeNtWAbw1/dv38CR6PXnDiTVAv5ug3QO
ofwBeXl+B1SJWeXIsPmGvtCaNntmWbrc0/XI4uLkKW2ZVGZSYxQeTfz+3RS3oItRXtRiQOn6bH56
OHUBwo1+VWCt7OIW6ArVgq6ALXrkETOyKLvIG6xo3uROORCtwzkwh+WEvBTC3llis/FRYWCGXuyG
cKR55MxqmbGpK2nR7SOSeXdAgXbqIr1rS8vkVv0EtnNFoADpFtrIgMF5Z0Lm5DZhj3wwZzHqXNxW
+NSg70ntiZpQZkzSVAArMcer65hkOSnwr6RrA+SR5x+lhaIz6U4LYMmLrClpy779+F9ua+Kei1lX
ADgS0O6rpT1SWWQWgg1f26zzyFlTOZgSKNaDyQB+t6zfvqTZLc9eOKE2Ps5oYDSiFfdirsygbB26
Ppq/xqkwPcYxj0V5BR/ULa1ru7e5A4MnHimiFuCGvAi4G+Zu3r6Nl98c+giMG9jEMV+bwfuLQ7RB
vHjmXWZfy5b253leq6H+7Jazqy7dfniHWPkygngkZ0aI0BdQVOGovVjkAh+tPJN9/23C2kLf4yZo
lgUsAZNZvf29DNDsz+fLp6N2iAYh3D7OBdBezzdUOi92VTWT+7lBDSDaJbQvh/QAFS+n0s2LmdNh
w8C75v9CGjasy8VILFCsBWhTSNq6tGAoecz8Xs4Ia9NH0L5J1POUCgUnX3YFFJTMtLUWy7QBIsyR
2IRTJEybuKyZjtxNENf4clYZcBalKfwPwsqE9hlVlYPuZHdmWcTR6gC2PfWv3n4IL543zwCtX89m
n/qowr6amAaQe+JaQF8f68KczEnLqKLcYJRI5fz2pQyo7vnzJoAF8JKICRyLr2hUcyvpqTp+chf5
7fFaI24y1yWGaeZoItQTgp5m7xUgHZ5CszSmS/r7JzWNpkNgga8KvgR+aPqZ1IKSSOfWCJPNZ1ZZ
jJa+7NmqggmWrMv5BGknCqY9uuWUxzmyO5Qlvwd/TIvMEMlC8Ii9oyNb87uprc0L10HBVazjdDx8
ak2AtjU9XivIzJssHLKWeRNCUeG9Dyo3jeXfIzR2JGu3YObBuZckdDlgzzj1TAvk7UcaPX99YWh8
ylwbPnUccBa+Ujjs+AaIfMjkRzV54ZdCQV85uIxHT0UZSZ8efzYcYOzEF2uUV8lO+rhb13gT3U+I
e+GRG40NQ9PU28TWapyVs6H7nFC/9kD4+ynbZtHknuZx8bFm1PbD4PHhHSt0brbMcv4vd+fWnDay
xPGvki8gCt2lqlP7YIgvie3cHGeTFwobjAS6gC6A+PTnN5JwkIztbCa1R3Wm9mVtZ6Rp9fT1393W
h7U5it979A24QiN5O9HJar0YKkwO+bYjj7xmMAyNpekT5PYNOsiZi1tlp2Q4B4w/3gxSN/looJXo
V0ZfnSu7SNbDbFms3pITD269NDDoZqGRJZgv6R2LEtmQwsvU4AeoCZNJIGWTk92qrwJeTuwbDf08
Xnqxap6MEssjhDFL0zNtHjFezNbzW1/XPXBQfcWIhrRwp0FFTqVWoCyTL5bBAHliU/n5fJvPT0kT
FEumVpFcHmw3Lvj53AjX70Bhv802LrUcjjeff8spHSZqPmImMd1d4pvdPCckZtD7nWifYgyYPfnJ
yIr+nVZk6Q8KNZi4mJtMKNpa4fuFnfpvDb/wXyv8a9wxGIK0MsLMxFQQFf5tOE1M+MdembNowvei
E5JGZddbK4iZrWYlfevrK+x35GG0MAWQpTHEjUc2BSg90THtEjeaULgeghHa9m/UiPgqky4WV2tD
z/H/ZnH4iRShvXjFHnvC+eUxweqQskGIt/2R3EzdeGEk4WQVRTiuFIBSxBXqKsC3lw9Z7vRTDZck
pZYX4AG9pEU9bUtNbLVwoa3BykzUTcyd0TXUxUmMw8N8Ei+wP0daOBJFoAqDqwPTXVJ+vPSDM0ZM
WpSmZ8C+AOtZHxIrcd9Fysr+ir6l2oi4YsaoT4wXLYtC2l5lqvGJuunoIczp6BkRnv201grtmzvH
Tz1RY7XPqJTF7INOIaR3otihRfRmQS5OpXrwvJ+4xWQezzJSCXlyqs7M/rhPYcFgx/d7xRZq1VtD
EmEGYAZBFwqutbZJoCrMOzGcYjcxckF8z9e9Mz2eB+fb3XYcqW7wXVfc7TDXZiQ9VpSbnxvMeImG
L38ZU1C+8WVsAdYUeBBqqVDjLQNJXYxC0geePZnlJA4IpzEdcOuACB8yEXiXDdcGs1jsMKN5FpOY
QrI9cXgeE7e6or3lOjsJ7JnyYafOjHN9VxA4S0buj9Annj5IFsqVX0T2ZaEXZ5Ee6jfEQIMPscJH
O7FIjBWDXbYl7TKP09HAXrqMx9Bwvk83hv9QWHP/Wrdpd0Pdmnnuz+Llh9DMAjFJOM3visDLv1KW
v/ikRA4Kwtqqm1Ndyzb5iU6VzM0mcD3qX1f0rlt7W+ZyrbMZKQB7vpqTCEEnfjFMxbn0vcL4phLV
Zg7NYmFuX2H7JiyJTwxtDaIL4OPxZu12AX9OSJjvbo9oR2aY1wotUG+Xvl7QQWYV9a/VjZia8/Ln
VJvA1/KR2Aa4OEDMgeC1e8MD2A+SENU5pfLPeEfYTAkZjlco7wlUzk9JRGRIenqpTpY0S7j1Z9vs
0vfd/idl7eqnL79LWR7dZC1MTcSnxthnkLhtMGCyCc3UmUXRdLYlwYDfHo9+xIxuXA9XYUGv0T6I
95M8jOnIRKslrxjOPcs894DDDomTuC59FRX6kyexZf/tZ8FahH4JoUdK6l0tLD89X+nMr7Ryj8o1
RtEaJ5TraZuTlOrQckZumJ8kzNQYOPSSWp4pkOV0vsiUK9dSxRDdjc2kOFHzXFBEGQ3ndMs6nW3Q
3oNY9ReXIWleLEqdPh1MZQ8iICWbOTlckp635hrXFFsk/ZJp2+jCCwM9oTMYcBk4kXTRwCLq91F3
/YiUK4i6LRlN8kqZFQSzAV2NllebpctA7dhfWuBqHS1WL0RxaHLWp0XStyyJ/b9zRkg9GD7NGKhw
mo9eC3w9lT+2gZ8A4hrAHN+nLZJ1jUzoYrtZTGm+36fEbuPO70B5FGQN+WT4VPZkl+ajCytS7or1
fENHNWu9DH+DYWksg9msg1xlMkIr3AFSKmW6vR1MR6FV5MPyg1i73Asu/cDKKLpfuzcrxmScUhM7
ert0R9vvnpOsl/AJ1Y0vc2wrQFfeHscQsWVEh5hqrTWV8S7MN+uYLnjTmd23vqwsNf1My2NlaBPY
fY9ezK/zYJW9W9LK5CLY6upVFtkoMjvIth99WhkDSI4260tfyfUHkPMr88ShE+GXV96y6QOIt7TA
u1IUo4GZxqlskYy20EXorox8StR7NfuKZWGmAyKJxUlOR8lrzVovyCmlO8sZOokZP3h0+aLAdaQt
N2fMbkxvTTeYXfbtzeKrlhg5GRK0wCmjqgPIPZvbA2NFurf60P83dRb1QUTx1NtyxsinfJoUn6cp
2ij96z8V6Fv89mPsR9lN/Ht/9PJGdbHFTbGkams8oWhrSCFe4t9nh3UYtEYx9AOWeXyp8o1f2iMg
NJvlEzY3tB51GugHwozlQo8EcYQRVf5aoVIDuDEOvYPDT5HIAXWeO//LR6sI+fLfvPTqP8tQmASC
nm0UrpSv9A9OrzvUpzlMhQapdOz0al/Ma6FfiVXR+d8//X2cR5lgP7pENlqYaSKk+SuHb+3w89Pr
bo8PK/oWQcbDb+4yv4YUCHEcrHSxOvfp6etEYO1XTt+6PAenN3qlr4XL83jIQyKo1DsCmiRQDdhe
LC5Gt/hfRE6rL9OSSf/gAhj9HsOICHjo1GiKhaI7pIJtMMGdPAgdy6pVMd2/fw9a3/GnFOC9ZWWg
rvVsPjWKnpCdWGx4SATRH9BABOKl1VToHCsYtHmTvBCG3iP5STARE6xaTSqQ6OuZRAhUUWPXrZvA
dD7Z0+tGj+FO5LcpHykXttQhD9AIknAFXZsowClXJX+6dBHIknN75YQitZzcdBuJUK8mFbgJpO2I
DrhER8XqnDhgxDQZXTki2D3NNCwyNLU4gLcOWYHkfY9WMMJVqqVi1+4DJZSwrxQRDLVnivAnSYbq
S7eIQG2vrYvSIa1zFwFotbQ0EBP8yGfRafvoPbDNHqXFIECYIVCuzhGBgLUrrRcxfjEDDWayHuUB
18aALBs72I9U6pZioICRMKfURRAuAgAMWjEi6w7FgE3/XwImLrnV6vSdk4XEUERIQOr4wkCkg5KB
j1SdsqUXHbfHY5jJyJTEanVNGJJnF7kUKSpoTs8kKUgoFeVyyAQOZoFD6SpVwNUV+V/5ic/bx3i2
FWf+vpeAgUxWSHOIXFffGLejQQWdRg+Ey2iw0FUqCGiCJBPoiDsyVwDx2nfAxCqiKSySsiJPByUB
aEPJ4xtGD0nXJ3lRWz0tKqgqvqJoOk0wpXMygLSWtKus9Zh7CGaJNFm5Wl6iq6MN+30yHfXvq+BU
lzwEOn1LW0YOAg8Anwu/l6tlF7oOXEL0iMDSo6jolk1AT3RH9i7o9LUSVfMAB5uS0FVxIwWO2KnV
ZfdEgUssQ1YUmLTvEcGxg498qA8st0dHGTJJIGrK1TkqAFqWFgjCMhQKwWzZBLbVs0nJMHW+Pn3F
bR0SBPh0mqxJhDqgG5fAKLeuAJ6hRSMMYGngLcXqnm+EBy+bOeD4jsib4hhUp2xpQ8fEP6btGjCX
6ved0wa0JBLRXim7WEROaYRAhLg6pIi9HAoCvAPC51w20A3l6iAVqCyRpIJhIQ5LOFNt/rZ1otED
UqPjhnTOMIIJpI+PHKRKg7goCaNyccpDJhChU8bjCB+xs1cBILosExAOIFjGZJfj5iGoUpwoqM1U
jfJRHdIHmCuiOZ+UKBABQ0KiOpiE41zg9rCYhAPZ1QA63cpES1EpKpBTBYptYBkdD5dQ0IZENMmm
MwVIrMoe7xIvCK0lSQVSSZQTWRS51ZHDtokggstEV0kzPPJKt5wEcqvSQSNSSnQCo5yMprjlalGB
+o8emB3Sr073uMDgNshyQb9Hda+Jaqxdxdb5iZ3RUQqtAOC0WuUDO3UX8GJkqaCRVnUZ3kb6+BgX
kErAQAKDscchdM5EoiBQHm2hkjARRUhEY8vVNpGQm1CIqEIdYcSc7phEwI6FgaW0A8F0xwVEScH7
cV6we7TtdERspboQ3aMCLSdkb4ROWkkX45T2OrIVTbZJKRBYoeCjlpvduxHc2OrTSMTUHcxBjQpI
IgXlalHB6ZNkphkqAO5HXunWjUAsCCyx1I3QAZ3QU0B0zHw85aHvABUAA6MgcdnL1TleoFe+wLNL
UQHbmXJojdmU1SFF9v6QCoAwaegL7AI4WrkqQdQpTWmJogY5KthkkSifJNVak6FJBTgEJSLqo7pq
L4gbISsXCCzREwKNC4ijXC25IKiAbUa8oWa7DnEBZb81HERCLpqA7RCJ/dpBaiMSgSCJ5tWmmFtY
rs7FVAiNa5WYkqAC9hCobHyk2oNqxVRKdKpNnkGzOicRwQ8+GUPyT4HZwNJhfuj4DByPSAJgRBVH
u1+bSqXw6dJdoB25rEQUGWfMg75QgeVqeVA2NgTGIkM8a9+ic6F2vDtD1l400AugTjGVnpGIJTBV
JPjrAGT1wC7xQjVuXE47kl1HL8JVNcM/DbWDTQCkQn+mPa/wwF+iwi/80WPly8Dzg0lZ8+JP02Ol
Mc/9wb7k4+nv63IPMVpEVDU0/lCUwFTPriDf4v//aoBdyiMe/HJ/5PI59T+vD/j00Y1n7U+1/+G5
P03Gyb1H2zXKZYr6NatRSkxFuRuH48NyHDQz9/Pnmzyp3Hn8/q9sfHzcSvkORyuCfm3fxKder/nC
ZRWF9AsnC3oYj9P90csJMSUgW3bnwTjwH+Ik8htvXSF8pfeOgzgZT+LDt64KiuR3piryPvPv86yx
eYnJld18OA3Gm3EyPdy5wrtK71wXmL2JH94wSCoP75pkr6CUsk85her+pPE9a3ye7M5n0ziZNV+Z
igUBfZPd+RyK+/5+n5K9dbKa+x/8/pW8mIy9BgOqRgnTkn3hiyDwo9hv3sgKCyq9dTTxxy0pUtUd
SO8cb5psUUG2ZLd9/1Q2VSgo6Y3ZIL9fFHs2KPmiQhnKbn0Z5376hMwVbEl276uxHzWkB5lpgQeS
35eZmuNost+pVOYVyEZ+6zQd3zModJplDZ6u61+l9/fvaSU3blZXVhAR+a3RBWmcNThbI0qAOye/
d5r6/LdcNmRTDev4E7vHedLe+o+8eBxlLRmiqWUCXvalr6d3SXtYXZ3blt96PW7qrTpdLL/x5s35
OFymnt9U6+wvErF/Yv930ySdNiRVXTv6Jza/mm79+4Yaq5Onf2Lz73Gy2NOgFCk0p1T3P/h9zXsd
J5n3ZjBOYjRl83JWCQ7pdy8fMBwv2ndfL+Okstt/8Pwmxat0rfS2iwCLpOnV1IVE0lsn01m7gL2s
WZXd+OM0itIiWI9bbgJTq0S+Tnb7z148mb65SJ/otirsL7v9lzh/hhHr7MqfecBTRqxD1bLb30D9
Ke3cGiZFHQaW33vb9CrrRLTsvl+zsbdnDCFT6nit7La30yREszV2rnC20jv7eDYt9qYpnQgvym79
bYzeYVpV82rWUTvpzadp9ub22MtX+VPp/f30Pma6RsNy06tYm/Tez4/KfjEQcyzS9BiFexp/2ndD
OfbPmsE18Rf3wXSc/PVfAAAA//8=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image" Target="../media/image1.emf"/><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152400</xdr:colOff>
      <xdr:row>9</xdr:row>
      <xdr:rowOff>114300</xdr:rowOff>
    </xdr:from>
    <xdr:to>
      <xdr:col>10</xdr:col>
      <xdr:colOff>457200</xdr:colOff>
      <xdr:row>24</xdr:row>
      <xdr:rowOff>0</xdr:rowOff>
    </xdr:to>
    <xdr:graphicFrame macro="">
      <xdr:nvGraphicFramePr>
        <xdr:cNvPr id="2" name="Chart 1">
          <a:extLst>
            <a:ext uri="{FF2B5EF4-FFF2-40B4-BE49-F238E27FC236}">
              <a16:creationId xmlns:a16="http://schemas.microsoft.com/office/drawing/2014/main" id="{0F6D4F49-ADFF-B122-AEC2-8ECFF45508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9</xdr:row>
      <xdr:rowOff>114300</xdr:rowOff>
    </xdr:from>
    <xdr:to>
      <xdr:col>12</xdr:col>
      <xdr:colOff>457200</xdr:colOff>
      <xdr:row>24</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13EEF83-4D01-19CA-2FDE-CEB45EC762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43400" y="18288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347662</xdr:colOff>
      <xdr:row>9</xdr:row>
      <xdr:rowOff>114300</xdr:rowOff>
    </xdr:from>
    <xdr:to>
      <xdr:col>7</xdr:col>
      <xdr:colOff>323850</xdr:colOff>
      <xdr:row>24</xdr:row>
      <xdr:rowOff>0</xdr:rowOff>
    </xdr:to>
    <xdr:graphicFrame macro="">
      <xdr:nvGraphicFramePr>
        <xdr:cNvPr id="2" name="Chart 1">
          <a:extLst>
            <a:ext uri="{FF2B5EF4-FFF2-40B4-BE49-F238E27FC236}">
              <a16:creationId xmlns:a16="http://schemas.microsoft.com/office/drawing/2014/main" id="{D07327F0-B157-505D-F12D-5ED9C74E9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1066800</xdr:colOff>
      <xdr:row>28</xdr:row>
      <xdr:rowOff>114300</xdr:rowOff>
    </xdr:from>
    <xdr:to>
      <xdr:col>11</xdr:col>
      <xdr:colOff>542925</xdr:colOff>
      <xdr:row>43</xdr:row>
      <xdr:rowOff>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57FE52FF-C79A-3BC8-DAFD-2008B3A63B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43400" y="5448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381000</xdr:colOff>
      <xdr:row>9</xdr:row>
      <xdr:rowOff>114300</xdr:rowOff>
    </xdr:from>
    <xdr:to>
      <xdr:col>11</xdr:col>
      <xdr:colOff>76200</xdr:colOff>
      <xdr:row>24</xdr:row>
      <xdr:rowOff>0</xdr:rowOff>
    </xdr:to>
    <xdr:graphicFrame macro="">
      <xdr:nvGraphicFramePr>
        <xdr:cNvPr id="2" name="Chart 1">
          <a:extLst>
            <a:ext uri="{FF2B5EF4-FFF2-40B4-BE49-F238E27FC236}">
              <a16:creationId xmlns:a16="http://schemas.microsoft.com/office/drawing/2014/main" id="{4F739A07-5E47-6566-07F8-CBFE58E95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42862</xdr:colOff>
      <xdr:row>18</xdr:row>
      <xdr:rowOff>171450</xdr:rowOff>
    </xdr:from>
    <xdr:to>
      <xdr:col>1</xdr:col>
      <xdr:colOff>752475</xdr:colOff>
      <xdr:row>22</xdr:row>
      <xdr:rowOff>180975</xdr:rowOff>
    </xdr:to>
    <xdr:graphicFrame macro="">
      <xdr:nvGraphicFramePr>
        <xdr:cNvPr id="2" name="Chart 1">
          <a:extLst>
            <a:ext uri="{FF2B5EF4-FFF2-40B4-BE49-F238E27FC236}">
              <a16:creationId xmlns:a16="http://schemas.microsoft.com/office/drawing/2014/main" id="{492816D6-4CBB-A4D0-2881-7DD069F0F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33338</xdr:colOff>
      <xdr:row>18</xdr:row>
      <xdr:rowOff>171451</xdr:rowOff>
    </xdr:from>
    <xdr:to>
      <xdr:col>4</xdr:col>
      <xdr:colOff>819150</xdr:colOff>
      <xdr:row>23</xdr:row>
      <xdr:rowOff>38101</xdr:rowOff>
    </xdr:to>
    <xdr:graphicFrame macro="">
      <xdr:nvGraphicFramePr>
        <xdr:cNvPr id="3" name="Chart 2">
          <a:extLst>
            <a:ext uri="{FF2B5EF4-FFF2-40B4-BE49-F238E27FC236}">
              <a16:creationId xmlns:a16="http://schemas.microsoft.com/office/drawing/2014/main" id="{B703BA20-1F1D-AEF1-3461-65B3B7A845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600075</xdr:colOff>
      <xdr:row>19</xdr:row>
      <xdr:rowOff>0</xdr:rowOff>
    </xdr:from>
    <xdr:to>
      <xdr:col>8</xdr:col>
      <xdr:colOff>28575</xdr:colOff>
      <xdr:row>23</xdr:row>
      <xdr:rowOff>47625</xdr:rowOff>
    </xdr:to>
    <xdr:graphicFrame macro="">
      <xdr:nvGraphicFramePr>
        <xdr:cNvPr id="4" name="Chart 3">
          <a:extLst>
            <a:ext uri="{FF2B5EF4-FFF2-40B4-BE49-F238E27FC236}">
              <a16:creationId xmlns:a16="http://schemas.microsoft.com/office/drawing/2014/main" id="{AD7A2210-6077-7760-1496-31818C621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47625</xdr:colOff>
      <xdr:row>18</xdr:row>
      <xdr:rowOff>171450</xdr:rowOff>
    </xdr:from>
    <xdr:to>
      <xdr:col>11</xdr:col>
      <xdr:colOff>28575</xdr:colOff>
      <xdr:row>23</xdr:row>
      <xdr:rowOff>47625</xdr:rowOff>
    </xdr:to>
    <xdr:graphicFrame macro="">
      <xdr:nvGraphicFramePr>
        <xdr:cNvPr id="5" name="Chart 4">
          <a:extLst>
            <a:ext uri="{FF2B5EF4-FFF2-40B4-BE49-F238E27FC236}">
              <a16:creationId xmlns:a16="http://schemas.microsoft.com/office/drawing/2014/main" id="{BF7A91FE-8C25-3B16-7FA8-F577B896C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238125</xdr:colOff>
      <xdr:row>19</xdr:row>
      <xdr:rowOff>19050</xdr:rowOff>
    </xdr:from>
    <xdr:to>
      <xdr:col>13</xdr:col>
      <xdr:colOff>1152525</xdr:colOff>
      <xdr:row>22</xdr:row>
      <xdr:rowOff>9525</xdr:rowOff>
    </xdr:to>
    <xdr:graphicFrame macro="">
      <xdr:nvGraphicFramePr>
        <xdr:cNvPr id="6" name="Chart 5">
          <a:extLst>
            <a:ext uri="{FF2B5EF4-FFF2-40B4-BE49-F238E27FC236}">
              <a16:creationId xmlns:a16="http://schemas.microsoft.com/office/drawing/2014/main" id="{C2385A21-0C2D-F12C-32B4-433D6C466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38100</xdr:rowOff>
    </xdr:from>
    <xdr:to>
      <xdr:col>22</xdr:col>
      <xdr:colOff>19050</xdr:colOff>
      <xdr:row>1</xdr:row>
      <xdr:rowOff>123825</xdr:rowOff>
    </xdr:to>
    <xdr:sp macro="" textlink="">
      <xdr:nvSpPr>
        <xdr:cNvPr id="2" name="Rectangle: Rounded Corners 1">
          <a:extLst>
            <a:ext uri="{FF2B5EF4-FFF2-40B4-BE49-F238E27FC236}">
              <a16:creationId xmlns:a16="http://schemas.microsoft.com/office/drawing/2014/main" id="{814295E2-DB6C-485C-25A0-BA8135087D3C}"/>
            </a:ext>
          </a:extLst>
        </xdr:cNvPr>
        <xdr:cNvSpPr/>
      </xdr:nvSpPr>
      <xdr:spPr>
        <a:xfrm>
          <a:off x="0" y="38100"/>
          <a:ext cx="13430250" cy="2762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ECOMMERCE SALES ANALYSIS</a:t>
          </a:r>
          <a:r>
            <a:rPr lang="en-IN" sz="1100" baseline="0">
              <a:latin typeface="Arial Black" panose="020B0A04020102020204" pitchFamily="34" charset="0"/>
            </a:rPr>
            <a:t> DASHBOARD</a:t>
          </a:r>
        </a:p>
        <a:p>
          <a:pPr algn="l"/>
          <a:endParaRPr lang="en-IN" sz="1100"/>
        </a:p>
      </xdr:txBody>
    </xdr:sp>
    <xdr:clientData/>
  </xdr:twoCellAnchor>
  <xdr:twoCellAnchor>
    <xdr:from>
      <xdr:col>0</xdr:col>
      <xdr:colOff>447675</xdr:colOff>
      <xdr:row>2</xdr:row>
      <xdr:rowOff>9524</xdr:rowOff>
    </xdr:from>
    <xdr:to>
      <xdr:col>21</xdr:col>
      <xdr:colOff>197896</xdr:colOff>
      <xdr:row>10</xdr:row>
      <xdr:rowOff>152400</xdr:rowOff>
    </xdr:to>
    <xdr:grpSp>
      <xdr:nvGrpSpPr>
        <xdr:cNvPr id="55" name="Group 54">
          <a:extLst>
            <a:ext uri="{FF2B5EF4-FFF2-40B4-BE49-F238E27FC236}">
              <a16:creationId xmlns:a16="http://schemas.microsoft.com/office/drawing/2014/main" id="{7DBCD4D7-8708-CA96-9A19-5778CAF55692}"/>
            </a:ext>
          </a:extLst>
        </xdr:cNvPr>
        <xdr:cNvGrpSpPr/>
      </xdr:nvGrpSpPr>
      <xdr:grpSpPr>
        <a:xfrm>
          <a:off x="447675" y="390524"/>
          <a:ext cx="12551821" cy="1666876"/>
          <a:chOff x="0" y="438149"/>
          <a:chExt cx="12551821" cy="1600201"/>
        </a:xfrm>
      </xdr:grpSpPr>
      <xdr:grpSp>
        <xdr:nvGrpSpPr>
          <xdr:cNvPr id="4" name="Group 3">
            <a:extLst>
              <a:ext uri="{FF2B5EF4-FFF2-40B4-BE49-F238E27FC236}">
                <a16:creationId xmlns:a16="http://schemas.microsoft.com/office/drawing/2014/main" id="{9287EA8B-8BC6-496F-72AF-A5924DDA1D3D}"/>
              </a:ext>
            </a:extLst>
          </xdr:cNvPr>
          <xdr:cNvGrpSpPr/>
        </xdr:nvGrpSpPr>
        <xdr:grpSpPr>
          <a:xfrm>
            <a:off x="2524125" y="466724"/>
            <a:ext cx="2350546" cy="1552575"/>
            <a:chOff x="0" y="533400"/>
            <a:chExt cx="2198146" cy="1342856"/>
          </a:xfrm>
        </xdr:grpSpPr>
        <xdr:sp macro="" textlink="">
          <xdr:nvSpPr>
            <xdr:cNvPr id="5" name="Rectangle: Rounded Corners 4">
              <a:extLst>
                <a:ext uri="{FF2B5EF4-FFF2-40B4-BE49-F238E27FC236}">
                  <a16:creationId xmlns:a16="http://schemas.microsoft.com/office/drawing/2014/main" id="{BDB0CF25-6E1F-D43A-264F-08B1661F4BAC}"/>
                </a:ext>
              </a:extLst>
            </xdr:cNvPr>
            <xdr:cNvSpPr/>
          </xdr:nvSpPr>
          <xdr:spPr>
            <a:xfrm>
              <a:off x="0" y="533400"/>
              <a:ext cx="2198146" cy="295276"/>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bg2"/>
                  </a:solidFill>
                  <a:latin typeface="Arial Black" panose="020B0A04020102020204" pitchFamily="34" charset="0"/>
                </a:rPr>
                <a:t>PROFIT</a:t>
              </a:r>
            </a:p>
          </xdr:txBody>
        </xdr:sp>
        <xdr:sp macro="" textlink="">
          <xdr:nvSpPr>
            <xdr:cNvPr id="11" name="Rectangle: Rounded Corners 10">
              <a:extLst>
                <a:ext uri="{FF2B5EF4-FFF2-40B4-BE49-F238E27FC236}">
                  <a16:creationId xmlns:a16="http://schemas.microsoft.com/office/drawing/2014/main" id="{B7873A94-CC6C-04A5-972F-BAB59C7E2EE7}"/>
                </a:ext>
              </a:extLst>
            </xdr:cNvPr>
            <xdr:cNvSpPr/>
          </xdr:nvSpPr>
          <xdr:spPr>
            <a:xfrm>
              <a:off x="0" y="876300"/>
              <a:ext cx="2171700" cy="999956"/>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E18">
          <xdr:nvSpPr>
            <xdr:cNvPr id="13" name="Rectangle: Rounded Corners 12">
              <a:extLst>
                <a:ext uri="{FF2B5EF4-FFF2-40B4-BE49-F238E27FC236}">
                  <a16:creationId xmlns:a16="http://schemas.microsoft.com/office/drawing/2014/main" id="{592700FD-88B3-D172-1A52-CD78A400269C}"/>
                </a:ext>
              </a:extLst>
            </xdr:cNvPr>
            <xdr:cNvSpPr/>
          </xdr:nvSpPr>
          <xdr:spPr>
            <a:xfrm>
              <a:off x="114299" y="933450"/>
              <a:ext cx="1914525" cy="225342"/>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B6677DF-67D2-467B-B166-B2144F1C15DC}" type="TxLink">
                <a:rPr lang="en-US" sz="1100" b="0" i="0" u="none" strike="noStrike">
                  <a:solidFill>
                    <a:schemeClr val="bg1"/>
                  </a:solidFill>
                  <a:latin typeface="Arial Black" panose="020B0A04020102020204" pitchFamily="34" charset="0"/>
                  <a:ea typeface="Calibri"/>
                  <a:cs typeface="Calibri"/>
                </a:rPr>
                <a:t> $2,86,397.02 </a:t>
              </a:fld>
              <a:endParaRPr lang="en-US" sz="1100">
                <a:solidFill>
                  <a:schemeClr val="bg1"/>
                </a:solidFill>
                <a:latin typeface="Arial Black" panose="020B0A04020102020204" pitchFamily="34" charset="0"/>
              </a:endParaRPr>
            </a:p>
          </xdr:txBody>
        </xdr:sp>
        <xdr:sp macro="" textlink="">
          <xdr:nvSpPr>
            <xdr:cNvPr id="14" name="Rectangle: Rounded Corners 13">
              <a:extLst>
                <a:ext uri="{FF2B5EF4-FFF2-40B4-BE49-F238E27FC236}">
                  <a16:creationId xmlns:a16="http://schemas.microsoft.com/office/drawing/2014/main" id="{1297200D-990C-26DD-2C1A-D5C52E697B46}"/>
                </a:ext>
              </a:extLst>
            </xdr:cNvPr>
            <xdr:cNvSpPr/>
          </xdr:nvSpPr>
          <xdr:spPr>
            <a:xfrm>
              <a:off x="152399" y="1562100"/>
              <a:ext cx="1895475" cy="244392"/>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0" u="none" strike="noStrike">
                  <a:solidFill>
                    <a:schemeClr val="bg1"/>
                  </a:solidFill>
                  <a:latin typeface="Arial Black" panose="020B0A04020102020204" pitchFamily="34" charset="0"/>
                  <a:ea typeface="Calibri"/>
                  <a:cs typeface="Calibri"/>
                </a:rPr>
                <a:t> YOY</a:t>
              </a:r>
              <a:r>
                <a:rPr lang="en-US" sz="1000" b="0" i="0" u="none" strike="noStrike" baseline="0">
                  <a:solidFill>
                    <a:schemeClr val="bg1"/>
                  </a:solidFill>
                  <a:latin typeface="Arial Black" panose="020B0A04020102020204" pitchFamily="34" charset="0"/>
                  <a:ea typeface="Calibri"/>
                  <a:cs typeface="Calibri"/>
                </a:rPr>
                <a:t> GROWTH</a:t>
              </a:r>
              <a:r>
                <a:rPr lang="en-US" sz="1000" b="0" i="0" u="none" strike="noStrike">
                  <a:solidFill>
                    <a:schemeClr val="bg1"/>
                  </a:solidFill>
                  <a:latin typeface="Arial Black" panose="020B0A04020102020204" pitchFamily="34" charset="0"/>
                  <a:ea typeface="Calibri"/>
                  <a:cs typeface="Calibri"/>
                </a:rPr>
                <a:t> </a:t>
              </a:r>
            </a:p>
          </xdr:txBody>
        </xdr:sp>
      </xdr:grpSp>
      <xdr:grpSp>
        <xdr:nvGrpSpPr>
          <xdr:cNvPr id="50" name="Group 49">
            <a:extLst>
              <a:ext uri="{FF2B5EF4-FFF2-40B4-BE49-F238E27FC236}">
                <a16:creationId xmlns:a16="http://schemas.microsoft.com/office/drawing/2014/main" id="{EF3C0227-563C-A826-5987-DB5E82E700C5}"/>
              </a:ext>
            </a:extLst>
          </xdr:cNvPr>
          <xdr:cNvGrpSpPr/>
        </xdr:nvGrpSpPr>
        <xdr:grpSpPr>
          <a:xfrm>
            <a:off x="4943475" y="476249"/>
            <a:ext cx="2521996" cy="1562101"/>
            <a:chOff x="4943475" y="476249"/>
            <a:chExt cx="2521996" cy="1562101"/>
          </a:xfrm>
        </xdr:grpSpPr>
        <xdr:grpSp>
          <xdr:nvGrpSpPr>
            <xdr:cNvPr id="16" name="Group 15">
              <a:extLst>
                <a:ext uri="{FF2B5EF4-FFF2-40B4-BE49-F238E27FC236}">
                  <a16:creationId xmlns:a16="http://schemas.microsoft.com/office/drawing/2014/main" id="{828DDF32-41D6-8076-8D0C-646975CFEB5E}"/>
                </a:ext>
              </a:extLst>
            </xdr:cNvPr>
            <xdr:cNvGrpSpPr/>
          </xdr:nvGrpSpPr>
          <xdr:grpSpPr>
            <a:xfrm>
              <a:off x="4943475" y="476249"/>
              <a:ext cx="2521996" cy="1562101"/>
              <a:chOff x="0" y="533401"/>
              <a:chExt cx="2198146" cy="1342858"/>
            </a:xfrm>
          </xdr:grpSpPr>
          <xdr:sp macro="" textlink="">
            <xdr:nvSpPr>
              <xdr:cNvPr id="17" name="Rectangle: Rounded Corners 16">
                <a:extLst>
                  <a:ext uri="{FF2B5EF4-FFF2-40B4-BE49-F238E27FC236}">
                    <a16:creationId xmlns:a16="http://schemas.microsoft.com/office/drawing/2014/main" id="{CC0F506A-ED25-2278-854C-4F311DAB1D59}"/>
                  </a:ext>
                </a:extLst>
              </xdr:cNvPr>
              <xdr:cNvSpPr/>
            </xdr:nvSpPr>
            <xdr:spPr>
              <a:xfrm>
                <a:off x="0" y="533401"/>
                <a:ext cx="2198146" cy="295276"/>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bg2"/>
                    </a:solidFill>
                    <a:latin typeface="Arial Black" panose="020B0A04020102020204" pitchFamily="34" charset="0"/>
                  </a:rPr>
                  <a:t>QUANTITY</a:t>
                </a:r>
              </a:p>
            </xdr:txBody>
          </xdr:sp>
          <xdr:sp macro="" textlink="">
            <xdr:nvSpPr>
              <xdr:cNvPr id="18" name="Rectangle: Rounded Corners 17">
                <a:extLst>
                  <a:ext uri="{FF2B5EF4-FFF2-40B4-BE49-F238E27FC236}">
                    <a16:creationId xmlns:a16="http://schemas.microsoft.com/office/drawing/2014/main" id="{5127E2D4-6F63-4141-8EF7-B3EFDD1C507C}"/>
                  </a:ext>
                </a:extLst>
              </xdr:cNvPr>
              <xdr:cNvSpPr/>
            </xdr:nvSpPr>
            <xdr:spPr>
              <a:xfrm>
                <a:off x="0" y="876301"/>
                <a:ext cx="2171700" cy="999958"/>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H18">
            <xdr:nvSpPr>
              <xdr:cNvPr id="19" name="Rectangle: Rounded Corners 18">
                <a:extLst>
                  <a:ext uri="{FF2B5EF4-FFF2-40B4-BE49-F238E27FC236}">
                    <a16:creationId xmlns:a16="http://schemas.microsoft.com/office/drawing/2014/main" id="{3FCD18AE-A154-EC61-A582-A39194E1B535}"/>
                  </a:ext>
                </a:extLst>
              </xdr:cNvPr>
              <xdr:cNvSpPr/>
            </xdr:nvSpPr>
            <xdr:spPr>
              <a:xfrm>
                <a:off x="114299" y="933451"/>
                <a:ext cx="1914524" cy="225342"/>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7E4194C-AE38-4A60-A7FE-17D7D6207B46}" type="TxLink">
                  <a:rPr lang="en-US" sz="1100" b="0" i="0" u="none" strike="noStrike">
                    <a:solidFill>
                      <a:schemeClr val="bg1"/>
                    </a:solidFill>
                    <a:latin typeface="Arial Black" panose="020B0A04020102020204" pitchFamily="34" charset="0"/>
                    <a:ea typeface="Calibri"/>
                    <a:cs typeface="Calibri"/>
                  </a:rPr>
                  <a:t># 37873</a:t>
                </a:fld>
                <a:endParaRPr lang="en-US" sz="1100">
                  <a:solidFill>
                    <a:schemeClr val="bg1"/>
                  </a:solidFill>
                  <a:latin typeface="Arial Black" panose="020B0A04020102020204" pitchFamily="34" charset="0"/>
                </a:endParaRPr>
              </a:p>
            </xdr:txBody>
          </xdr:sp>
          <xdr:sp macro="" textlink="">
            <xdr:nvSpPr>
              <xdr:cNvPr id="20" name="Rectangle: Rounded Corners 19">
                <a:extLst>
                  <a:ext uri="{FF2B5EF4-FFF2-40B4-BE49-F238E27FC236}">
                    <a16:creationId xmlns:a16="http://schemas.microsoft.com/office/drawing/2014/main" id="{07195201-D98E-20FB-C96D-50C6726267AB}"/>
                  </a:ext>
                </a:extLst>
              </xdr:cNvPr>
              <xdr:cNvSpPr/>
            </xdr:nvSpPr>
            <xdr:spPr>
              <a:xfrm>
                <a:off x="152399" y="1562101"/>
                <a:ext cx="1895475" cy="244392"/>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0" u="none" strike="noStrike">
                    <a:solidFill>
                      <a:schemeClr val="bg1"/>
                    </a:solidFill>
                    <a:latin typeface="Arial Black" panose="020B0A04020102020204" pitchFamily="34" charset="0"/>
                    <a:ea typeface="Calibri"/>
                    <a:cs typeface="Calibri"/>
                  </a:rPr>
                  <a:t> YOY</a:t>
                </a:r>
                <a:r>
                  <a:rPr lang="en-US" sz="1000" b="0" i="0" u="none" strike="noStrike" baseline="0">
                    <a:solidFill>
                      <a:schemeClr val="bg1"/>
                    </a:solidFill>
                    <a:latin typeface="Arial Black" panose="020B0A04020102020204" pitchFamily="34" charset="0"/>
                    <a:ea typeface="Calibri"/>
                    <a:cs typeface="Calibri"/>
                  </a:rPr>
                  <a:t> GROWTH</a:t>
                </a:r>
                <a:r>
                  <a:rPr lang="en-US" sz="1000" b="0" i="0" u="none" strike="noStrike">
                    <a:solidFill>
                      <a:schemeClr val="bg1"/>
                    </a:solidFill>
                    <a:latin typeface="Arial Black" panose="020B0A04020102020204" pitchFamily="34" charset="0"/>
                    <a:ea typeface="Calibri"/>
                    <a:cs typeface="Calibri"/>
                  </a:rPr>
                  <a:t> </a:t>
                </a:r>
              </a:p>
            </xdr:txBody>
          </xdr:sp>
        </xdr:grpSp>
        <xdr:graphicFrame macro="">
          <xdr:nvGraphicFramePr>
            <xdr:cNvPr id="37" name="Chart 36">
              <a:extLst>
                <a:ext uri="{FF2B5EF4-FFF2-40B4-BE49-F238E27FC236}">
                  <a16:creationId xmlns:a16="http://schemas.microsoft.com/office/drawing/2014/main" id="{F6DA00CD-D319-4DB5-956D-F6CCDA3BE9F2}"/>
                </a:ext>
              </a:extLst>
            </xdr:cNvPr>
            <xdr:cNvGraphicFramePr>
              <a:graphicFrameLocks/>
            </xdr:cNvGraphicFramePr>
          </xdr:nvGraphicFramePr>
          <xdr:xfrm>
            <a:off x="5124450" y="1247774"/>
            <a:ext cx="2085975" cy="381001"/>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47" name="Group 46">
            <a:extLst>
              <a:ext uri="{FF2B5EF4-FFF2-40B4-BE49-F238E27FC236}">
                <a16:creationId xmlns:a16="http://schemas.microsoft.com/office/drawing/2014/main" id="{D712BF31-6F89-AFF2-CFA7-839698525324}"/>
              </a:ext>
            </a:extLst>
          </xdr:cNvPr>
          <xdr:cNvGrpSpPr/>
        </xdr:nvGrpSpPr>
        <xdr:grpSpPr>
          <a:xfrm>
            <a:off x="7591425" y="466725"/>
            <a:ext cx="2569621" cy="1562100"/>
            <a:chOff x="7591425" y="466725"/>
            <a:chExt cx="2569621" cy="1562100"/>
          </a:xfrm>
        </xdr:grpSpPr>
        <xdr:grpSp>
          <xdr:nvGrpSpPr>
            <xdr:cNvPr id="22" name="Group 21">
              <a:extLst>
                <a:ext uri="{FF2B5EF4-FFF2-40B4-BE49-F238E27FC236}">
                  <a16:creationId xmlns:a16="http://schemas.microsoft.com/office/drawing/2014/main" id="{7F16F17D-0DBF-89D0-CA47-85428E4C1647}"/>
                </a:ext>
              </a:extLst>
            </xdr:cNvPr>
            <xdr:cNvGrpSpPr/>
          </xdr:nvGrpSpPr>
          <xdr:grpSpPr>
            <a:xfrm>
              <a:off x="7591425" y="466725"/>
              <a:ext cx="2569621" cy="1562100"/>
              <a:chOff x="0" y="533400"/>
              <a:chExt cx="2198146" cy="1342856"/>
            </a:xfrm>
          </xdr:grpSpPr>
          <xdr:sp macro="" textlink="">
            <xdr:nvSpPr>
              <xdr:cNvPr id="23" name="Rectangle: Rounded Corners 22">
                <a:extLst>
                  <a:ext uri="{FF2B5EF4-FFF2-40B4-BE49-F238E27FC236}">
                    <a16:creationId xmlns:a16="http://schemas.microsoft.com/office/drawing/2014/main" id="{7320034F-0908-E29B-96CD-715486C669A2}"/>
                  </a:ext>
                </a:extLst>
              </xdr:cNvPr>
              <xdr:cNvSpPr/>
            </xdr:nvSpPr>
            <xdr:spPr>
              <a:xfrm>
                <a:off x="0" y="533400"/>
                <a:ext cx="2198146" cy="295276"/>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bg2"/>
                    </a:solidFill>
                    <a:latin typeface="Arial Black" panose="020B0A04020102020204" pitchFamily="34" charset="0"/>
                  </a:rPr>
                  <a:t>NO.OF ORDERS</a:t>
                </a:r>
              </a:p>
            </xdr:txBody>
          </xdr:sp>
          <xdr:sp macro="" textlink="">
            <xdr:nvSpPr>
              <xdr:cNvPr id="24" name="Rectangle: Rounded Corners 23">
                <a:extLst>
                  <a:ext uri="{FF2B5EF4-FFF2-40B4-BE49-F238E27FC236}">
                    <a16:creationId xmlns:a16="http://schemas.microsoft.com/office/drawing/2014/main" id="{5799D6AB-7803-7BAE-B495-3BC67AE9F4BE}"/>
                  </a:ext>
                </a:extLst>
              </xdr:cNvPr>
              <xdr:cNvSpPr/>
            </xdr:nvSpPr>
            <xdr:spPr>
              <a:xfrm>
                <a:off x="0" y="876300"/>
                <a:ext cx="2171700" cy="999956"/>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K18">
            <xdr:nvSpPr>
              <xdr:cNvPr id="25" name="Rectangle: Rounded Corners 24">
                <a:extLst>
                  <a:ext uri="{FF2B5EF4-FFF2-40B4-BE49-F238E27FC236}">
                    <a16:creationId xmlns:a16="http://schemas.microsoft.com/office/drawing/2014/main" id="{6BCDA654-EC4B-485A-5CB6-8007CC64F7DC}"/>
                  </a:ext>
                </a:extLst>
              </xdr:cNvPr>
              <xdr:cNvSpPr/>
            </xdr:nvSpPr>
            <xdr:spPr>
              <a:xfrm>
                <a:off x="114299" y="933450"/>
                <a:ext cx="1914525" cy="225342"/>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45D1AFD-16C9-487E-BA38-1EB810ADCCB8}" type="TxLink">
                  <a:rPr lang="en-US" sz="1100" b="0" i="0" u="none" strike="noStrike">
                    <a:solidFill>
                      <a:schemeClr val="bg1"/>
                    </a:solidFill>
                    <a:latin typeface="Arial Black" panose="020B0A04020102020204" pitchFamily="34" charset="0"/>
                    <a:ea typeface="Calibri"/>
                    <a:cs typeface="Calibri"/>
                  </a:rPr>
                  <a:t># 9994</a:t>
                </a:fld>
                <a:endParaRPr lang="en-US" sz="1100">
                  <a:solidFill>
                    <a:schemeClr val="bg1"/>
                  </a:solidFill>
                  <a:latin typeface="Arial Black" panose="020B0A04020102020204" pitchFamily="34" charset="0"/>
                </a:endParaRPr>
              </a:p>
            </xdr:txBody>
          </xdr:sp>
          <xdr:sp macro="" textlink="">
            <xdr:nvSpPr>
              <xdr:cNvPr id="26" name="Rectangle: Rounded Corners 25">
                <a:extLst>
                  <a:ext uri="{FF2B5EF4-FFF2-40B4-BE49-F238E27FC236}">
                    <a16:creationId xmlns:a16="http://schemas.microsoft.com/office/drawing/2014/main" id="{6AF843C9-F942-432B-8377-0D591C95A075}"/>
                  </a:ext>
                </a:extLst>
              </xdr:cNvPr>
              <xdr:cNvSpPr/>
            </xdr:nvSpPr>
            <xdr:spPr>
              <a:xfrm>
                <a:off x="152399" y="1562100"/>
                <a:ext cx="1895475" cy="244392"/>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0" u="none" strike="noStrike">
                    <a:solidFill>
                      <a:schemeClr val="bg1"/>
                    </a:solidFill>
                    <a:latin typeface="Arial Black" panose="020B0A04020102020204" pitchFamily="34" charset="0"/>
                    <a:ea typeface="Calibri"/>
                    <a:cs typeface="Calibri"/>
                  </a:rPr>
                  <a:t> YOY</a:t>
                </a:r>
                <a:r>
                  <a:rPr lang="en-US" sz="1000" b="0" i="0" u="none" strike="noStrike" baseline="0">
                    <a:solidFill>
                      <a:schemeClr val="bg1"/>
                    </a:solidFill>
                    <a:latin typeface="Arial Black" panose="020B0A04020102020204" pitchFamily="34" charset="0"/>
                    <a:ea typeface="Calibri"/>
                    <a:cs typeface="Calibri"/>
                  </a:rPr>
                  <a:t> GROWTH</a:t>
                </a:r>
                <a:r>
                  <a:rPr lang="en-US" sz="1000" b="0" i="0" u="none" strike="noStrike">
                    <a:solidFill>
                      <a:schemeClr val="bg1"/>
                    </a:solidFill>
                    <a:latin typeface="Arial Black" panose="020B0A04020102020204" pitchFamily="34" charset="0"/>
                    <a:ea typeface="Calibri"/>
                    <a:cs typeface="Calibri"/>
                  </a:rPr>
                  <a:t> </a:t>
                </a:r>
              </a:p>
            </xdr:txBody>
          </xdr:sp>
        </xdr:grpSp>
        <xdr:graphicFrame macro="">
          <xdr:nvGraphicFramePr>
            <xdr:cNvPr id="38" name="Chart 37">
              <a:extLst>
                <a:ext uri="{FF2B5EF4-FFF2-40B4-BE49-F238E27FC236}">
                  <a16:creationId xmlns:a16="http://schemas.microsoft.com/office/drawing/2014/main" id="{ED61C78C-5AE9-453C-9C24-B43391EFD390}"/>
                </a:ext>
              </a:extLst>
            </xdr:cNvPr>
            <xdr:cNvGraphicFramePr>
              <a:graphicFrameLocks/>
            </xdr:cNvGraphicFramePr>
          </xdr:nvGraphicFramePr>
          <xdr:xfrm>
            <a:off x="8067675" y="1190625"/>
            <a:ext cx="1409700" cy="466725"/>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53" name="Group 52">
            <a:extLst>
              <a:ext uri="{FF2B5EF4-FFF2-40B4-BE49-F238E27FC236}">
                <a16:creationId xmlns:a16="http://schemas.microsoft.com/office/drawing/2014/main" id="{13629A46-8AB3-6EDE-2CC3-0EA2EEDB3CB1}"/>
              </a:ext>
            </a:extLst>
          </xdr:cNvPr>
          <xdr:cNvGrpSpPr/>
        </xdr:nvGrpSpPr>
        <xdr:grpSpPr>
          <a:xfrm>
            <a:off x="10191750" y="476249"/>
            <a:ext cx="2360071" cy="1562101"/>
            <a:chOff x="10191750" y="476249"/>
            <a:chExt cx="2360071" cy="1562101"/>
          </a:xfrm>
        </xdr:grpSpPr>
        <xdr:grpSp>
          <xdr:nvGrpSpPr>
            <xdr:cNvPr id="28" name="Group 27">
              <a:extLst>
                <a:ext uri="{FF2B5EF4-FFF2-40B4-BE49-F238E27FC236}">
                  <a16:creationId xmlns:a16="http://schemas.microsoft.com/office/drawing/2014/main" id="{76751B03-6C9B-B8F1-9B58-8F9752929B00}"/>
                </a:ext>
              </a:extLst>
            </xdr:cNvPr>
            <xdr:cNvGrpSpPr/>
          </xdr:nvGrpSpPr>
          <xdr:grpSpPr>
            <a:xfrm>
              <a:off x="10191750" y="476249"/>
              <a:ext cx="2360071" cy="1562101"/>
              <a:chOff x="0" y="533400"/>
              <a:chExt cx="2198146" cy="1342856"/>
            </a:xfrm>
          </xdr:grpSpPr>
          <xdr:sp macro="" textlink="">
            <xdr:nvSpPr>
              <xdr:cNvPr id="29" name="Rectangle: Rounded Corners 28">
                <a:extLst>
                  <a:ext uri="{FF2B5EF4-FFF2-40B4-BE49-F238E27FC236}">
                    <a16:creationId xmlns:a16="http://schemas.microsoft.com/office/drawing/2014/main" id="{21ED6DE3-0364-8C04-9586-33E363278BAE}"/>
                  </a:ext>
                </a:extLst>
              </xdr:cNvPr>
              <xdr:cNvSpPr/>
            </xdr:nvSpPr>
            <xdr:spPr>
              <a:xfrm>
                <a:off x="0" y="533400"/>
                <a:ext cx="2198146" cy="295276"/>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bg2"/>
                    </a:solidFill>
                    <a:latin typeface="Arial Black" panose="020B0A04020102020204" pitchFamily="34" charset="0"/>
                  </a:rPr>
                  <a:t>PROFIT MARGIN</a:t>
                </a:r>
              </a:p>
            </xdr:txBody>
          </xdr:sp>
          <xdr:sp macro="" textlink="">
            <xdr:nvSpPr>
              <xdr:cNvPr id="30" name="Rectangle: Rounded Corners 29">
                <a:extLst>
                  <a:ext uri="{FF2B5EF4-FFF2-40B4-BE49-F238E27FC236}">
                    <a16:creationId xmlns:a16="http://schemas.microsoft.com/office/drawing/2014/main" id="{D4DDB8C7-1122-19C9-2872-F81151BCE354}"/>
                  </a:ext>
                </a:extLst>
              </xdr:cNvPr>
              <xdr:cNvSpPr/>
            </xdr:nvSpPr>
            <xdr:spPr>
              <a:xfrm>
                <a:off x="0" y="876300"/>
                <a:ext cx="2171700" cy="999956"/>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N18">
            <xdr:nvSpPr>
              <xdr:cNvPr id="31" name="Rectangle: Rounded Corners 30">
                <a:extLst>
                  <a:ext uri="{FF2B5EF4-FFF2-40B4-BE49-F238E27FC236}">
                    <a16:creationId xmlns:a16="http://schemas.microsoft.com/office/drawing/2014/main" id="{08B0D8CD-B8EF-6545-51E3-BF385E3F5547}"/>
                  </a:ext>
                </a:extLst>
              </xdr:cNvPr>
              <xdr:cNvSpPr/>
            </xdr:nvSpPr>
            <xdr:spPr>
              <a:xfrm>
                <a:off x="114299" y="933450"/>
                <a:ext cx="1914525" cy="225342"/>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FA2FE21-79DF-4159-BEFB-235EB9769F9C}" type="TxLink">
                  <a:rPr lang="en-US" sz="1100" b="0" i="0" u="none" strike="noStrike">
                    <a:solidFill>
                      <a:schemeClr val="bg1"/>
                    </a:solidFill>
                    <a:latin typeface="Arial Black" panose="020B0A04020102020204" pitchFamily="34" charset="0"/>
                    <a:ea typeface="Calibri"/>
                    <a:cs typeface="Calibri"/>
                  </a:rPr>
                  <a:t>12.47%</a:t>
                </a:fld>
                <a:endParaRPr lang="en-US" sz="1100">
                  <a:solidFill>
                    <a:schemeClr val="bg1"/>
                  </a:solidFill>
                  <a:latin typeface="Arial Black" panose="020B0A04020102020204" pitchFamily="34" charset="0"/>
                </a:endParaRPr>
              </a:p>
            </xdr:txBody>
          </xdr:sp>
          <xdr:sp macro="" textlink="">
            <xdr:nvSpPr>
              <xdr:cNvPr id="32" name="Rectangle: Rounded Corners 31">
                <a:extLst>
                  <a:ext uri="{FF2B5EF4-FFF2-40B4-BE49-F238E27FC236}">
                    <a16:creationId xmlns:a16="http://schemas.microsoft.com/office/drawing/2014/main" id="{6975E27B-72D1-EDBF-17F7-0853AF4B933E}"/>
                  </a:ext>
                </a:extLst>
              </xdr:cNvPr>
              <xdr:cNvSpPr/>
            </xdr:nvSpPr>
            <xdr:spPr>
              <a:xfrm>
                <a:off x="152399" y="1562100"/>
                <a:ext cx="1895475" cy="244392"/>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0" u="none" strike="noStrike">
                    <a:solidFill>
                      <a:schemeClr val="bg1"/>
                    </a:solidFill>
                    <a:latin typeface="Arial Black" panose="020B0A04020102020204" pitchFamily="34" charset="0"/>
                    <a:ea typeface="Calibri"/>
                    <a:cs typeface="Calibri"/>
                  </a:rPr>
                  <a:t> YOY</a:t>
                </a:r>
                <a:r>
                  <a:rPr lang="en-US" sz="1000" b="0" i="0" u="none" strike="noStrike" baseline="0">
                    <a:solidFill>
                      <a:schemeClr val="bg1"/>
                    </a:solidFill>
                    <a:latin typeface="Arial Black" panose="020B0A04020102020204" pitchFamily="34" charset="0"/>
                    <a:ea typeface="Calibri"/>
                    <a:cs typeface="Calibri"/>
                  </a:rPr>
                  <a:t> GROWTH</a:t>
                </a:r>
                <a:r>
                  <a:rPr lang="en-US" sz="1000" b="0" i="0" u="none" strike="noStrike">
                    <a:solidFill>
                      <a:schemeClr val="bg1"/>
                    </a:solidFill>
                    <a:latin typeface="Arial Black" panose="020B0A04020102020204" pitchFamily="34" charset="0"/>
                    <a:ea typeface="Calibri"/>
                    <a:cs typeface="Calibri"/>
                  </a:rPr>
                  <a:t> </a:t>
                </a:r>
              </a:p>
            </xdr:txBody>
          </xdr:sp>
        </xdr:grpSp>
        <xdr:graphicFrame macro="">
          <xdr:nvGraphicFramePr>
            <xdr:cNvPr id="40" name="Chart 39">
              <a:extLst>
                <a:ext uri="{FF2B5EF4-FFF2-40B4-BE49-F238E27FC236}">
                  <a16:creationId xmlns:a16="http://schemas.microsoft.com/office/drawing/2014/main" id="{F677372B-8A80-4016-ADC9-46B0604F3C3C}"/>
                </a:ext>
              </a:extLst>
            </xdr:cNvPr>
            <xdr:cNvGraphicFramePr>
              <a:graphicFrameLocks/>
            </xdr:cNvGraphicFramePr>
          </xdr:nvGraphicFramePr>
          <xdr:xfrm>
            <a:off x="10772774" y="1219199"/>
            <a:ext cx="1143001" cy="495301"/>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51" name="Group 50">
            <a:extLst>
              <a:ext uri="{FF2B5EF4-FFF2-40B4-BE49-F238E27FC236}">
                <a16:creationId xmlns:a16="http://schemas.microsoft.com/office/drawing/2014/main" id="{D412F330-AEDA-5F28-DD4F-E34489363E29}"/>
              </a:ext>
            </a:extLst>
          </xdr:cNvPr>
          <xdr:cNvGrpSpPr/>
        </xdr:nvGrpSpPr>
        <xdr:grpSpPr>
          <a:xfrm>
            <a:off x="0" y="438149"/>
            <a:ext cx="2428874" cy="1552575"/>
            <a:chOff x="0" y="438149"/>
            <a:chExt cx="2428874" cy="1552575"/>
          </a:xfrm>
        </xdr:grpSpPr>
        <xdr:grpSp>
          <xdr:nvGrpSpPr>
            <xdr:cNvPr id="3" name="Group 2">
              <a:extLst>
                <a:ext uri="{FF2B5EF4-FFF2-40B4-BE49-F238E27FC236}">
                  <a16:creationId xmlns:a16="http://schemas.microsoft.com/office/drawing/2014/main" id="{D7DCE473-18E2-3BF6-923E-473186BA56BF}"/>
                </a:ext>
              </a:extLst>
            </xdr:cNvPr>
            <xdr:cNvGrpSpPr/>
          </xdr:nvGrpSpPr>
          <xdr:grpSpPr>
            <a:xfrm>
              <a:off x="0" y="438149"/>
              <a:ext cx="2428874" cy="1552575"/>
              <a:chOff x="0" y="533400"/>
              <a:chExt cx="2198146" cy="1342856"/>
            </a:xfrm>
          </xdr:grpSpPr>
          <xdr:sp macro="" textlink="">
            <xdr:nvSpPr>
              <xdr:cNvPr id="6" name="Rectangle: Rounded Corners 5">
                <a:extLst>
                  <a:ext uri="{FF2B5EF4-FFF2-40B4-BE49-F238E27FC236}">
                    <a16:creationId xmlns:a16="http://schemas.microsoft.com/office/drawing/2014/main" id="{3E403AA8-FC31-56BD-6766-01111BA33224}"/>
                  </a:ext>
                </a:extLst>
              </xdr:cNvPr>
              <xdr:cNvSpPr/>
            </xdr:nvSpPr>
            <xdr:spPr>
              <a:xfrm>
                <a:off x="0" y="533400"/>
                <a:ext cx="2198146" cy="295276"/>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bg2"/>
                    </a:solidFill>
                    <a:latin typeface="Arial Black" panose="020B0A04020102020204" pitchFamily="34" charset="0"/>
                  </a:rPr>
                  <a:t>SALES</a:t>
                </a:r>
              </a:p>
            </xdr:txBody>
          </xdr:sp>
          <xdr:sp macro="" textlink="">
            <xdr:nvSpPr>
              <xdr:cNvPr id="7" name="Rectangle: Rounded Corners 6">
                <a:extLst>
                  <a:ext uri="{FF2B5EF4-FFF2-40B4-BE49-F238E27FC236}">
                    <a16:creationId xmlns:a16="http://schemas.microsoft.com/office/drawing/2014/main" id="{82EF60AE-9316-25C7-B9D0-F2C2293C5C50}"/>
                  </a:ext>
                </a:extLst>
              </xdr:cNvPr>
              <xdr:cNvSpPr/>
            </xdr:nvSpPr>
            <xdr:spPr>
              <a:xfrm>
                <a:off x="0" y="876300"/>
                <a:ext cx="2171700" cy="999956"/>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B18">
            <xdr:nvSpPr>
              <xdr:cNvPr id="8" name="Rectangle: Rounded Corners 7">
                <a:extLst>
                  <a:ext uri="{FF2B5EF4-FFF2-40B4-BE49-F238E27FC236}">
                    <a16:creationId xmlns:a16="http://schemas.microsoft.com/office/drawing/2014/main" id="{D21A9170-A1D6-43CA-BECA-4A0C9A0CB2B4}"/>
                  </a:ext>
                </a:extLst>
              </xdr:cNvPr>
              <xdr:cNvSpPr/>
            </xdr:nvSpPr>
            <xdr:spPr>
              <a:xfrm>
                <a:off x="114299" y="933450"/>
                <a:ext cx="1914525" cy="225342"/>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80A614E-8E20-4DA2-9F6A-89F713A34B14}" type="TxLink">
                  <a:rPr lang="en-US" sz="1100" b="0" i="0" u="none" strike="noStrike">
                    <a:solidFill>
                      <a:schemeClr val="bg1"/>
                    </a:solidFill>
                    <a:latin typeface="Arial Black" panose="020B0A04020102020204" pitchFamily="34" charset="0"/>
                    <a:ea typeface="Calibri"/>
                    <a:cs typeface="Calibri"/>
                  </a:rPr>
                  <a:pPr algn="ctr"/>
                  <a:t> $22,97,200.86 </a:t>
                </a:fld>
                <a:endParaRPr lang="en-US" sz="1100">
                  <a:solidFill>
                    <a:schemeClr val="bg1"/>
                  </a:solidFill>
                  <a:latin typeface="Arial Black" panose="020B0A04020102020204" pitchFamily="34" charset="0"/>
                </a:endParaRPr>
              </a:p>
            </xdr:txBody>
          </xdr:sp>
          <xdr:sp macro="" textlink="">
            <xdr:nvSpPr>
              <xdr:cNvPr id="10" name="Rectangle: Rounded Corners 9">
                <a:extLst>
                  <a:ext uri="{FF2B5EF4-FFF2-40B4-BE49-F238E27FC236}">
                    <a16:creationId xmlns:a16="http://schemas.microsoft.com/office/drawing/2014/main" id="{4CEC8B97-07BC-46DC-8276-EBBB30926867}"/>
                  </a:ext>
                </a:extLst>
              </xdr:cNvPr>
              <xdr:cNvSpPr/>
            </xdr:nvSpPr>
            <xdr:spPr>
              <a:xfrm>
                <a:off x="152399" y="1562100"/>
                <a:ext cx="1895475" cy="244392"/>
              </a:xfrm>
              <a:prstGeom prst="roundRect">
                <a:avLst/>
              </a:prstGeom>
              <a:gradFill>
                <a:gsLst>
                  <a:gs pos="0">
                    <a:schemeClr val="tx2">
                      <a:lumMod val="75000"/>
                      <a:lumOff val="25000"/>
                      <a:alpha val="80000"/>
                    </a:schemeClr>
                  </a:gs>
                  <a:gs pos="100000">
                    <a:schemeClr val="bg2">
                      <a:lumMod val="8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0" u="none" strike="noStrike">
                    <a:solidFill>
                      <a:schemeClr val="bg1"/>
                    </a:solidFill>
                    <a:latin typeface="Arial Black" panose="020B0A04020102020204" pitchFamily="34" charset="0"/>
                    <a:ea typeface="Calibri"/>
                    <a:cs typeface="Calibri"/>
                  </a:rPr>
                  <a:t> YOY</a:t>
                </a:r>
                <a:r>
                  <a:rPr lang="en-US" sz="1000" b="0" i="0" u="none" strike="noStrike" baseline="0">
                    <a:solidFill>
                      <a:schemeClr val="bg1"/>
                    </a:solidFill>
                    <a:latin typeface="Arial Black" panose="020B0A04020102020204" pitchFamily="34" charset="0"/>
                    <a:ea typeface="Calibri"/>
                    <a:cs typeface="Calibri"/>
                  </a:rPr>
                  <a:t> GROWTH</a:t>
                </a:r>
                <a:r>
                  <a:rPr lang="en-US" sz="1000" b="0" i="0" u="none" strike="noStrike">
                    <a:solidFill>
                      <a:schemeClr val="bg1"/>
                    </a:solidFill>
                    <a:latin typeface="Arial Black" panose="020B0A04020102020204" pitchFamily="34" charset="0"/>
                    <a:ea typeface="Calibri"/>
                    <a:cs typeface="Calibri"/>
                  </a:rPr>
                  <a:t> </a:t>
                </a:r>
              </a:p>
            </xdr:txBody>
          </xdr:sp>
          <mc:AlternateContent xmlns:mc="http://schemas.openxmlformats.org/markup-compatibility/2006">
            <mc:Choice xmlns:a14="http://schemas.microsoft.com/office/drawing/2010/main" Requires="a14">
              <xdr:pic>
                <xdr:nvPicPr>
                  <xdr:cNvPr id="12" name="Picture 11">
                    <a:extLst>
                      <a:ext uri="{FF2B5EF4-FFF2-40B4-BE49-F238E27FC236}">
                        <a16:creationId xmlns:a16="http://schemas.microsoft.com/office/drawing/2014/main" id="{2A5DBCF5-1273-2A5B-0FC5-5FF27B44EF10}"/>
                      </a:ext>
                    </a:extLst>
                  </xdr:cNvPr>
                  <xdr:cNvPicPr>
                    <a:picLocks noChangeAspect="1" noChangeArrowheads="1"/>
                    <a:extLst>
                      <a:ext uri="{84589F7E-364E-4C9E-8A38-B11213B215E9}">
                        <a14:cameraTool cellRange="'KPI YOY GROWTH'!$B$11" spid="_x0000_s8276"/>
                      </a:ext>
                    </a:extLst>
                  </xdr:cNvPicPr>
                </xdr:nvPicPr>
                <xdr:blipFill>
                  <a:blip xmlns:r="http://schemas.openxmlformats.org/officeDocument/2006/relationships" r:embed="rId4"/>
                  <a:srcRect/>
                  <a:stretch>
                    <a:fillRect/>
                  </a:stretch>
                </xdr:blipFill>
                <xdr:spPr bwMode="auto">
                  <a:xfrm>
                    <a:off x="1295399" y="1590675"/>
                    <a:ext cx="714375" cy="247650"/>
                  </a:xfrm>
                  <a:prstGeom prst="rect">
                    <a:avLst/>
                  </a:prstGeom>
                  <a:noFill/>
                  <a:extLst>
                    <a:ext uri="{909E8E84-426E-40DD-AFC4-6F175D3DCCD1}">
                      <a14:hiddenFill>
                        <a:solidFill>
                          <a:srgbClr val="FFFFFF"/>
                        </a:solidFill>
                      </a14:hiddenFill>
                    </a:ext>
                  </a:extLst>
                </xdr:spPr>
              </xdr:pic>
            </mc:Choice>
            <mc:Fallback/>
          </mc:AlternateContent>
        </xdr:grpSp>
        <xdr:graphicFrame macro="">
          <xdr:nvGraphicFramePr>
            <xdr:cNvPr id="42" name="Chart 41">
              <a:extLst>
                <a:ext uri="{FF2B5EF4-FFF2-40B4-BE49-F238E27FC236}">
                  <a16:creationId xmlns:a16="http://schemas.microsoft.com/office/drawing/2014/main" id="{689EAB48-8A33-42F0-87A2-B5736E36DEBB}"/>
                </a:ext>
              </a:extLst>
            </xdr:cNvPr>
            <xdr:cNvGraphicFramePr>
              <a:graphicFrameLocks/>
            </xdr:cNvGraphicFramePr>
          </xdr:nvGraphicFramePr>
          <xdr:xfrm>
            <a:off x="323850" y="1200150"/>
            <a:ext cx="1733550" cy="352425"/>
          </xdr:xfrm>
          <a:graphic>
            <a:graphicData uri="http://schemas.openxmlformats.org/drawingml/2006/chart">
              <c:chart xmlns:c="http://schemas.openxmlformats.org/drawingml/2006/chart" xmlns:r="http://schemas.openxmlformats.org/officeDocument/2006/relationships" r:id="rId5"/>
            </a:graphicData>
          </a:graphic>
        </xdr:graphicFrame>
      </xdr:grpSp>
    </xdr:grpSp>
    <xdr:clientData/>
  </xdr:twoCellAnchor>
  <xdr:twoCellAnchor>
    <xdr:from>
      <xdr:col>5</xdr:col>
      <xdr:colOff>342900</xdr:colOff>
      <xdr:row>6</xdr:row>
      <xdr:rowOff>104774</xdr:rowOff>
    </xdr:from>
    <xdr:to>
      <xdr:col>8</xdr:col>
      <xdr:colOff>266700</xdr:colOff>
      <xdr:row>8</xdr:row>
      <xdr:rowOff>76200</xdr:rowOff>
    </xdr:to>
    <xdr:graphicFrame macro="">
      <xdr:nvGraphicFramePr>
        <xdr:cNvPr id="57" name="Chart 56">
          <a:extLst>
            <a:ext uri="{FF2B5EF4-FFF2-40B4-BE49-F238E27FC236}">
              <a16:creationId xmlns:a16="http://schemas.microsoft.com/office/drawing/2014/main" id="{964ACC54-6691-485A-9BFB-E96812F74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114300</xdr:colOff>
          <xdr:row>8</xdr:row>
          <xdr:rowOff>180975</xdr:rowOff>
        </xdr:from>
        <xdr:to>
          <xdr:col>8</xdr:col>
          <xdr:colOff>342900</xdr:colOff>
          <xdr:row>10</xdr:row>
          <xdr:rowOff>38100</xdr:rowOff>
        </xdr:to>
        <xdr:pic>
          <xdr:nvPicPr>
            <xdr:cNvPr id="59" name="Picture 58">
              <a:extLst>
                <a:ext uri="{FF2B5EF4-FFF2-40B4-BE49-F238E27FC236}">
                  <a16:creationId xmlns:a16="http://schemas.microsoft.com/office/drawing/2014/main" id="{D3F71C9A-EC86-CA45-8AAE-40554CBCF3C6}"/>
                </a:ext>
              </a:extLst>
            </xdr:cNvPr>
            <xdr:cNvPicPr>
              <a:picLocks noChangeAspect="1" noChangeArrowheads="1"/>
              <a:extLst>
                <a:ext uri="{84589F7E-364E-4C9E-8A38-B11213B215E9}">
                  <a14:cameraTool cellRange="'KPI YOY GROWTH'!$C$11" spid="_x0000_s8277"/>
                </a:ext>
              </a:extLst>
            </xdr:cNvPicPr>
          </xdr:nvPicPr>
          <xdr:blipFill>
            <a:blip xmlns:r="http://schemas.openxmlformats.org/officeDocument/2006/relationships" r:embed="rId7"/>
            <a:srcRect/>
            <a:stretch>
              <a:fillRect/>
            </a:stretch>
          </xdr:blipFill>
          <xdr:spPr bwMode="auto">
            <a:xfrm>
              <a:off x="4381500" y="1704975"/>
              <a:ext cx="838200"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9</xdr:row>
          <xdr:rowOff>38100</xdr:rowOff>
        </xdr:from>
        <xdr:to>
          <xdr:col>12</xdr:col>
          <xdr:colOff>457200</xdr:colOff>
          <xdr:row>10</xdr:row>
          <xdr:rowOff>85725</xdr:rowOff>
        </xdr:to>
        <xdr:pic>
          <xdr:nvPicPr>
            <xdr:cNvPr id="61" name="Picture 60">
              <a:extLst>
                <a:ext uri="{FF2B5EF4-FFF2-40B4-BE49-F238E27FC236}">
                  <a16:creationId xmlns:a16="http://schemas.microsoft.com/office/drawing/2014/main" id="{2BC0B4EF-B0BC-73C0-9E9A-350AA97D92B1}"/>
                </a:ext>
              </a:extLst>
            </xdr:cNvPr>
            <xdr:cNvPicPr>
              <a:picLocks noChangeAspect="1" noChangeArrowheads="1"/>
              <a:extLst>
                <a:ext uri="{84589F7E-364E-4C9E-8A38-B11213B215E9}">
                  <a14:cameraTool cellRange="'KPI YOY GROWTH'!$D$11" spid="_x0000_s8278"/>
                </a:ext>
              </a:extLst>
            </xdr:cNvPicPr>
          </xdr:nvPicPr>
          <xdr:blipFill>
            <a:blip xmlns:r="http://schemas.openxmlformats.org/officeDocument/2006/relationships" r:embed="rId8"/>
            <a:srcRect/>
            <a:stretch>
              <a:fillRect/>
            </a:stretch>
          </xdr:blipFill>
          <xdr:spPr bwMode="auto">
            <a:xfrm>
              <a:off x="6743700" y="1752600"/>
              <a:ext cx="1028700"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228600</xdr:colOff>
          <xdr:row>9</xdr:row>
          <xdr:rowOff>0</xdr:rowOff>
        </xdr:from>
        <xdr:to>
          <xdr:col>17</xdr:col>
          <xdr:colOff>114300</xdr:colOff>
          <xdr:row>10</xdr:row>
          <xdr:rowOff>47625</xdr:rowOff>
        </xdr:to>
        <xdr:pic>
          <xdr:nvPicPr>
            <xdr:cNvPr id="63" name="Picture 62">
              <a:extLst>
                <a:ext uri="{FF2B5EF4-FFF2-40B4-BE49-F238E27FC236}">
                  <a16:creationId xmlns:a16="http://schemas.microsoft.com/office/drawing/2014/main" id="{E27326CD-EEA6-C661-AF9B-6286A1E147A3}"/>
                </a:ext>
              </a:extLst>
            </xdr:cNvPr>
            <xdr:cNvPicPr>
              <a:picLocks noChangeAspect="1" noChangeArrowheads="1"/>
              <a:extLst>
                <a:ext uri="{84589F7E-364E-4C9E-8A38-B11213B215E9}">
                  <a14:cameraTool cellRange="'KPI YOY GROWTH'!$E$11" spid="_x0000_s8279"/>
                </a:ext>
              </a:extLst>
            </xdr:cNvPicPr>
          </xdr:nvPicPr>
          <xdr:blipFill>
            <a:blip xmlns:r="http://schemas.openxmlformats.org/officeDocument/2006/relationships" r:embed="rId9"/>
            <a:srcRect/>
            <a:stretch>
              <a:fillRect/>
            </a:stretch>
          </xdr:blipFill>
          <xdr:spPr bwMode="auto">
            <a:xfrm>
              <a:off x="9372600" y="1714500"/>
              <a:ext cx="1104900"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314325</xdr:colOff>
          <xdr:row>9</xdr:row>
          <xdr:rowOff>9525</xdr:rowOff>
        </xdr:from>
        <xdr:to>
          <xdr:col>21</xdr:col>
          <xdr:colOff>285750</xdr:colOff>
          <xdr:row>10</xdr:row>
          <xdr:rowOff>161925</xdr:rowOff>
        </xdr:to>
        <xdr:pic>
          <xdr:nvPicPr>
            <xdr:cNvPr id="64" name="Picture 63">
              <a:extLst>
                <a:ext uri="{FF2B5EF4-FFF2-40B4-BE49-F238E27FC236}">
                  <a16:creationId xmlns:a16="http://schemas.microsoft.com/office/drawing/2014/main" id="{F77CB5C4-CF47-591F-BE5A-DB2352525E8A}"/>
                </a:ext>
              </a:extLst>
            </xdr:cNvPr>
            <xdr:cNvPicPr>
              <a:picLocks noChangeAspect="1" noChangeArrowheads="1"/>
              <a:extLst>
                <a:ext uri="{84589F7E-364E-4C9E-8A38-B11213B215E9}">
                  <a14:cameraTool cellRange="'KPI YOY GROWTH'!$F$11" spid="_x0000_s8280"/>
                </a:ext>
              </a:extLst>
            </xdr:cNvPicPr>
          </xdr:nvPicPr>
          <xdr:blipFill>
            <a:blip xmlns:r="http://schemas.openxmlformats.org/officeDocument/2006/relationships" r:embed="rId10"/>
            <a:srcRect/>
            <a:stretch>
              <a:fillRect/>
            </a:stretch>
          </xdr:blipFill>
          <xdr:spPr bwMode="auto">
            <a:xfrm>
              <a:off x="11896725" y="1724025"/>
              <a:ext cx="1190625" cy="3429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476249</xdr:colOff>
      <xdr:row>10</xdr:row>
      <xdr:rowOff>180975</xdr:rowOff>
    </xdr:from>
    <xdr:to>
      <xdr:col>8</xdr:col>
      <xdr:colOff>85725</xdr:colOff>
      <xdr:row>21</xdr:row>
      <xdr:rowOff>133350</xdr:rowOff>
    </xdr:to>
    <xdr:graphicFrame macro="">
      <xdr:nvGraphicFramePr>
        <xdr:cNvPr id="66" name="Chart 65">
          <a:extLst>
            <a:ext uri="{FF2B5EF4-FFF2-40B4-BE49-F238E27FC236}">
              <a16:creationId xmlns:a16="http://schemas.microsoft.com/office/drawing/2014/main" id="{0A594A06-D571-4385-96B9-75CDBD1C4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571499</xdr:colOff>
      <xdr:row>11</xdr:row>
      <xdr:rowOff>95250</xdr:rowOff>
    </xdr:from>
    <xdr:to>
      <xdr:col>15</xdr:col>
      <xdr:colOff>381000</xdr:colOff>
      <xdr:row>21</xdr:row>
      <xdr:rowOff>142875</xdr:rowOff>
    </xdr:to>
    <mc:AlternateContent xmlns:mc="http://schemas.openxmlformats.org/markup-compatibility/2006">
      <mc:Choice xmlns:cx1="http://schemas.microsoft.com/office/drawing/2015/9/8/chartex" Requires="cx1">
        <xdr:graphicFrame macro="">
          <xdr:nvGraphicFramePr>
            <xdr:cNvPr id="67" name="Chart 66">
              <a:extLst>
                <a:ext uri="{FF2B5EF4-FFF2-40B4-BE49-F238E27FC236}">
                  <a16:creationId xmlns:a16="http://schemas.microsoft.com/office/drawing/2014/main" id="{64F2592B-3C11-466C-BAE9-C894F5C62B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38699" y="2190750"/>
              <a:ext cx="4686301" cy="1952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400051</xdr:colOff>
      <xdr:row>11</xdr:row>
      <xdr:rowOff>66675</xdr:rowOff>
    </xdr:from>
    <xdr:to>
      <xdr:col>22</xdr:col>
      <xdr:colOff>123825</xdr:colOff>
      <xdr:row>21</xdr:row>
      <xdr:rowOff>152400</xdr:rowOff>
    </xdr:to>
    <xdr:graphicFrame macro="">
      <xdr:nvGraphicFramePr>
        <xdr:cNvPr id="68" name="Chart 67">
          <a:extLst>
            <a:ext uri="{FF2B5EF4-FFF2-40B4-BE49-F238E27FC236}">
              <a16:creationId xmlns:a16="http://schemas.microsoft.com/office/drawing/2014/main" id="{D34B8660-E524-4491-98CA-27C114FFF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438149</xdr:colOff>
      <xdr:row>22</xdr:row>
      <xdr:rowOff>95250</xdr:rowOff>
    </xdr:from>
    <xdr:to>
      <xdr:col>8</xdr:col>
      <xdr:colOff>66674</xdr:colOff>
      <xdr:row>34</xdr:row>
      <xdr:rowOff>47625</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92E69716-D75E-4913-91E6-1062938327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38149" y="4286250"/>
              <a:ext cx="4505325" cy="22383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190500</xdr:colOff>
      <xdr:row>22</xdr:row>
      <xdr:rowOff>104776</xdr:rowOff>
    </xdr:from>
    <xdr:to>
      <xdr:col>15</xdr:col>
      <xdr:colOff>38100</xdr:colOff>
      <xdr:row>34</xdr:row>
      <xdr:rowOff>142876</xdr:rowOff>
    </xdr:to>
    <xdr:graphicFrame macro="">
      <xdr:nvGraphicFramePr>
        <xdr:cNvPr id="70" name="Chart 69">
          <a:extLst>
            <a:ext uri="{FF2B5EF4-FFF2-40B4-BE49-F238E27FC236}">
              <a16:creationId xmlns:a16="http://schemas.microsoft.com/office/drawing/2014/main" id="{B2BBEB38-5162-4902-A6CC-A350BE59A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523875</xdr:colOff>
      <xdr:row>25</xdr:row>
      <xdr:rowOff>47625</xdr:rowOff>
    </xdr:from>
    <xdr:to>
      <xdr:col>17</xdr:col>
      <xdr:colOff>47625</xdr:colOff>
      <xdr:row>33</xdr:row>
      <xdr:rowOff>66674</xdr:rowOff>
    </xdr:to>
    <mc:AlternateContent xmlns:mc="http://schemas.openxmlformats.org/markup-compatibility/2006">
      <mc:Choice xmlns:a14="http://schemas.microsoft.com/office/drawing/2010/main" Requires="a14">
        <xdr:graphicFrame macro="">
          <xdr:nvGraphicFramePr>
            <xdr:cNvPr id="71" name="Region">
              <a:extLst>
                <a:ext uri="{FF2B5EF4-FFF2-40B4-BE49-F238E27FC236}">
                  <a16:creationId xmlns:a16="http://schemas.microsoft.com/office/drawing/2014/main" id="{DC1F5779-1D7D-491C-B123-76F5F36397F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058275" y="4867275"/>
              <a:ext cx="1352550" cy="1543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95250</xdr:colOff>
      <xdr:row>25</xdr:row>
      <xdr:rowOff>57151</xdr:rowOff>
    </xdr:from>
    <xdr:to>
      <xdr:col>19</xdr:col>
      <xdr:colOff>228600</xdr:colOff>
      <xdr:row>33</xdr:row>
      <xdr:rowOff>85725</xdr:rowOff>
    </xdr:to>
    <mc:AlternateContent xmlns:mc="http://schemas.openxmlformats.org/markup-compatibility/2006">
      <mc:Choice xmlns:a14="http://schemas.microsoft.com/office/drawing/2010/main" Requires="a14">
        <xdr:graphicFrame macro="">
          <xdr:nvGraphicFramePr>
            <xdr:cNvPr id="72" name="Segment">
              <a:extLst>
                <a:ext uri="{FF2B5EF4-FFF2-40B4-BE49-F238E27FC236}">
                  <a16:creationId xmlns:a16="http://schemas.microsoft.com/office/drawing/2014/main" id="{51E5F125-C8F3-49EF-9ED0-FB9980EE6D6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458450" y="4876801"/>
              <a:ext cx="1352550" cy="1552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295275</xdr:colOff>
      <xdr:row>25</xdr:row>
      <xdr:rowOff>76201</xdr:rowOff>
    </xdr:from>
    <xdr:to>
      <xdr:col>21</xdr:col>
      <xdr:colOff>314325</xdr:colOff>
      <xdr:row>33</xdr:row>
      <xdr:rowOff>104775</xdr:rowOff>
    </xdr:to>
    <mc:AlternateContent xmlns:mc="http://schemas.openxmlformats.org/markup-compatibility/2006">
      <mc:Choice xmlns:a14="http://schemas.microsoft.com/office/drawing/2010/main" Requires="a14">
        <xdr:graphicFrame macro="">
          <xdr:nvGraphicFramePr>
            <xdr:cNvPr id="73" name="Year">
              <a:extLst>
                <a:ext uri="{FF2B5EF4-FFF2-40B4-BE49-F238E27FC236}">
                  <a16:creationId xmlns:a16="http://schemas.microsoft.com/office/drawing/2014/main" id="{AF0AE3B9-E7E2-4DA6-AC7F-5559465DA13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877675" y="4895851"/>
              <a:ext cx="1238250" cy="1552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E5501" refreshedDate="45490.989375925928" createdVersion="8" refreshedVersion="8" minRefreshableVersion="3" recordCount="9994" xr:uid="{8076524F-1B22-4F38-8284-90CCFCE57D5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634253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2AAB64-CA67-4C30-A3BE-3E2E67E923D7}"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2">
    <format dxfId="326">
      <pivotArea collapsedLevelsAreSubtotals="1" fieldPosition="0">
        <references count="1">
          <reference field="22" count="1">
            <x v="1"/>
          </reference>
        </references>
      </pivotArea>
    </format>
    <format dxfId="327">
      <pivotArea collapsedLevelsAreSubtotals="1" fieldPosition="0">
        <references count="1">
          <reference field="22" count="1">
            <x v="2"/>
          </reference>
        </references>
      </pivotArea>
    </format>
    <format dxfId="328">
      <pivotArea collapsedLevelsAreSubtotals="1" fieldPosition="0">
        <references count="1">
          <reference field="22" count="1">
            <x v="3"/>
          </reference>
        </references>
      </pivotArea>
    </format>
    <format dxfId="329">
      <pivotArea collapsedLevelsAreSubtotals="1" fieldPosition="0">
        <references count="1">
          <reference field="22" count="1">
            <x v="4"/>
          </reference>
        </references>
      </pivotArea>
    </format>
    <format dxfId="330">
      <pivotArea collapsedLevelsAreSubtotals="1" fieldPosition="0">
        <references count="1">
          <reference field="22" count="1">
            <x v="5"/>
          </reference>
        </references>
      </pivotArea>
    </format>
    <format dxfId="331">
      <pivotArea collapsedLevelsAreSubtotals="1" fieldPosition="0">
        <references count="1">
          <reference field="22" count="1">
            <x v="6"/>
          </reference>
        </references>
      </pivotArea>
    </format>
    <format dxfId="332">
      <pivotArea collapsedLevelsAreSubtotals="1" fieldPosition="0">
        <references count="1">
          <reference field="22" count="1">
            <x v="7"/>
          </reference>
        </references>
      </pivotArea>
    </format>
    <format dxfId="333">
      <pivotArea collapsedLevelsAreSubtotals="1" fieldPosition="0">
        <references count="1">
          <reference field="22" count="1">
            <x v="8"/>
          </reference>
        </references>
      </pivotArea>
    </format>
    <format dxfId="334">
      <pivotArea collapsedLevelsAreSubtotals="1" fieldPosition="0">
        <references count="1">
          <reference field="22" count="1">
            <x v="9"/>
          </reference>
        </references>
      </pivotArea>
    </format>
    <format dxfId="335">
      <pivotArea collapsedLevelsAreSubtotals="1" fieldPosition="0">
        <references count="1">
          <reference field="22" count="1">
            <x v="10"/>
          </reference>
        </references>
      </pivotArea>
    </format>
    <format dxfId="336">
      <pivotArea collapsedLevelsAreSubtotals="1" fieldPosition="0">
        <references count="1">
          <reference field="22" count="1">
            <x v="11"/>
          </reference>
        </references>
      </pivotArea>
    </format>
    <format dxfId="337">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C4D124-613C-48EB-8184-C997855AD23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12562B-B112-4C32-9D3B-D916C9B6690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15" count="1" selected="0">
            <x v="0"/>
          </reference>
        </references>
      </pivotArea>
    </chartFormat>
    <chartFormat chart="2" format="13">
      <pivotArea type="data" outline="0" fieldPosition="0">
        <references count="2">
          <reference field="4294967294" count="1" selected="0">
            <x v="0"/>
          </reference>
          <reference field="15" count="1" selected="0">
            <x v="1"/>
          </reference>
        </references>
      </pivotArea>
    </chartFormat>
    <chartFormat chart="2"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749E89-2F4D-4C5E-98B2-68BBD00043CA}"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325">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6D3ACB-25C5-4DA6-B605-BF1B443CD0F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959055-758F-4954-99A2-CAFCF99EB239}"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C15775-4589-44AD-8E05-7DD1F15A2F42}"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03CD10-C943-46CA-BE39-734D7800FAE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A797E2-4460-4E93-BF64-0CFE4EDE2489}"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CE8D10-76CE-449E-A922-C60A7E678D8F}"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F769C65-4371-4B90-A48C-D22AE4350E40}"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D8606-B6C7-40D5-923B-7A23F351EAC6}" sourceName="Region">
  <pivotTables>
    <pivotTable tabId="7" name="PivotTable3"/>
    <pivotTable tabId="4" name="PivotTable1"/>
    <pivotTable tabId="5" name="PivotTable4"/>
    <pivotTable tabId="9" name="PivotTable9"/>
    <pivotTable tabId="8" name="PivotTable4"/>
    <pivotTable tabId="8" name="PivotTable5"/>
    <pivotTable tabId="8" name="PivotTable6"/>
    <pivotTable tabId="8" name="PivotTable7"/>
    <pivotTable tabId="8" name="PivotTable8"/>
    <pivotTable tabId="3" name="PivotTable1"/>
    <pivotTable tabId="6" name="PivotTable5"/>
  </pivotTables>
  <data>
    <tabular pivotCacheId="116342539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B878EA7-D71F-40E5-ACCF-EFCA84720F8B}" sourceName="Segment">
  <pivotTables>
    <pivotTable tabId="7" name="PivotTable3"/>
    <pivotTable tabId="4" name="PivotTable1"/>
    <pivotTable tabId="5" name="PivotTable4"/>
    <pivotTable tabId="9" name="PivotTable9"/>
    <pivotTable tabId="8" name="PivotTable4"/>
    <pivotTable tabId="8" name="PivotTable5"/>
    <pivotTable tabId="8" name="PivotTable6"/>
    <pivotTable tabId="8" name="PivotTable7"/>
    <pivotTable tabId="8" name="PivotTable8"/>
    <pivotTable tabId="3" name="PivotTable1"/>
    <pivotTable tabId="6" name="PivotTable5"/>
  </pivotTables>
  <data>
    <tabular pivotCacheId="116342539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5489839-FD09-4A54-B2AF-0C3E2A237C19}" sourceName="Year">
  <pivotTables>
    <pivotTable tabId="7" name="PivotTable3"/>
    <pivotTable tabId="4" name="PivotTable1"/>
    <pivotTable tabId="5" name="PivotTable4"/>
    <pivotTable tabId="9" name="PivotTable9"/>
    <pivotTable tabId="8" name="PivotTable4"/>
    <pivotTable tabId="8" name="PivotTable5"/>
    <pivotTable tabId="8" name="PivotTable6"/>
    <pivotTable tabId="8" name="PivotTable7"/>
    <pivotTable tabId="8" name="PivotTable8"/>
    <pivotTable tabId="3" name="PivotTable1"/>
    <pivotTable tabId="6" name="PivotTable5"/>
  </pivotTables>
  <data>
    <tabular pivotCacheId="1163425392">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DF9A8C6-6A86-4980-BFA8-2731FC220557}" cache="Slicer_Region" caption="Region" style="sunil" rowHeight="241300"/>
  <slicer name="Segment" xr10:uid="{08BD000F-9BED-4F45-BEBE-68B467CE758B}" cache="Slicer_Segment" caption="Segment" style="sunil" rowHeight="241300"/>
  <slicer name="Year" xr10:uid="{17930A83-F291-44E5-AE87-B6156C300AD1}" cache="Slicer_Year" caption="Year" style="sunil"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07FFA-9615-440E-95A2-16B28D4B71DE}">
  <dimension ref="A3:C15"/>
  <sheetViews>
    <sheetView workbookViewId="0">
      <selection activeCell="C10" sqref="C10"/>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10946</v>
      </c>
      <c r="C3" s="9" t="s">
        <v>10947</v>
      </c>
    </row>
    <row r="4" spans="1:3" x14ac:dyDescent="0.25">
      <c r="A4" s="7" t="s">
        <v>10934</v>
      </c>
      <c r="B4" s="10">
        <v>95365.937600000019</v>
      </c>
      <c r="C4" s="11">
        <v>9199.2699999999986</v>
      </c>
    </row>
    <row r="5" spans="1:3" x14ac:dyDescent="0.25">
      <c r="A5" s="7" t="s">
        <v>10935</v>
      </c>
      <c r="B5" s="10">
        <v>60172.649400000024</v>
      </c>
      <c r="C5" s="11">
        <v>10288.898699999991</v>
      </c>
    </row>
    <row r="6" spans="1:3" x14ac:dyDescent="0.25">
      <c r="A6" s="7" t="s">
        <v>10936</v>
      </c>
      <c r="B6" s="10">
        <v>199252.98399999991</v>
      </c>
      <c r="C6" s="11">
        <v>26806.573700000015</v>
      </c>
    </row>
    <row r="7" spans="1:3" x14ac:dyDescent="0.25">
      <c r="A7" s="7" t="s">
        <v>10937</v>
      </c>
      <c r="B7" s="10">
        <v>141851.5674</v>
      </c>
      <c r="C7" s="11">
        <v>13437.806799999998</v>
      </c>
    </row>
    <row r="8" spans="1:3" x14ac:dyDescent="0.25">
      <c r="A8" s="7" t="s">
        <v>10938</v>
      </c>
      <c r="B8" s="10">
        <v>156122.28669999994</v>
      </c>
      <c r="C8" s="11">
        <v>22308.51279999999</v>
      </c>
    </row>
    <row r="9" spans="1:3" x14ac:dyDescent="0.25">
      <c r="A9" s="7" t="s">
        <v>10939</v>
      </c>
      <c r="B9" s="10">
        <v>147082.61130000011</v>
      </c>
      <c r="C9" s="11">
        <v>20899.334500000012</v>
      </c>
    </row>
    <row r="10" spans="1:3" x14ac:dyDescent="0.25">
      <c r="A10" s="7" t="s">
        <v>10940</v>
      </c>
      <c r="B10" s="10">
        <v>149580.83800000031</v>
      </c>
      <c r="C10" s="11">
        <v>13535.38299999998</v>
      </c>
    </row>
    <row r="11" spans="1:3" x14ac:dyDescent="0.25">
      <c r="A11" s="7" t="s">
        <v>10941</v>
      </c>
      <c r="B11" s="10">
        <v>159589.45099999988</v>
      </c>
      <c r="C11" s="11">
        <v>21896.715399999972</v>
      </c>
    </row>
    <row r="12" spans="1:3" x14ac:dyDescent="0.25">
      <c r="A12" s="7" t="s">
        <v>10942</v>
      </c>
      <c r="B12" s="10">
        <v>309770.09970000025</v>
      </c>
      <c r="C12" s="11">
        <v>37293.192500000034</v>
      </c>
    </row>
    <row r="13" spans="1:3" x14ac:dyDescent="0.25">
      <c r="A13" s="7" t="s">
        <v>10943</v>
      </c>
      <c r="B13" s="10">
        <v>197115.20170000009</v>
      </c>
      <c r="C13" s="11">
        <v>31469.663800000035</v>
      </c>
    </row>
    <row r="14" spans="1:3" x14ac:dyDescent="0.25">
      <c r="A14" s="7" t="s">
        <v>10944</v>
      </c>
      <c r="B14" s="10">
        <v>349120.07400000008</v>
      </c>
      <c r="C14" s="11">
        <v>35825.536599999927</v>
      </c>
    </row>
    <row r="15" spans="1:3" x14ac:dyDescent="0.25">
      <c r="A15" s="8" t="s">
        <v>10945</v>
      </c>
      <c r="B15" s="12">
        <v>332177.15950000001</v>
      </c>
      <c r="C15" s="13">
        <v>43436.13390000003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353DC-E763-4E1C-8576-0A44FAEACEFE}">
  <dimension ref="A3:E7"/>
  <sheetViews>
    <sheetView workbookViewId="0">
      <selection activeCell="B5" sqref="B5"/>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5" t="s">
        <v>10932</v>
      </c>
      <c r="B3" s="6" t="s">
        <v>10947</v>
      </c>
      <c r="D3" s="15" t="s">
        <v>10948</v>
      </c>
      <c r="E3" s="15" t="s">
        <v>10949</v>
      </c>
    </row>
    <row r="4" spans="1:5" x14ac:dyDescent="0.25">
      <c r="A4" s="7" t="s">
        <v>71</v>
      </c>
      <c r="B4" s="30">
        <v>145454.9480999998</v>
      </c>
      <c r="D4" t="str">
        <f>A4</f>
        <v>Technology</v>
      </c>
      <c r="E4" s="16">
        <f>GETPIVOTDATA("Profit",$A$3,"Category",A4)</f>
        <v>145454.9480999998</v>
      </c>
    </row>
    <row r="5" spans="1:5" x14ac:dyDescent="0.25">
      <c r="A5" s="14" t="s">
        <v>46</v>
      </c>
      <c r="B5" s="31">
        <v>122490.8008000001</v>
      </c>
      <c r="D5" t="str">
        <f>A5</f>
        <v>Office Supplies</v>
      </c>
      <c r="E5" s="16">
        <f>GETPIVOTDATA("Profit",$A$3,"Category",A5)</f>
        <v>122490.8008000001</v>
      </c>
    </row>
    <row r="6" spans="1:5" x14ac:dyDescent="0.25">
      <c r="A6" s="14" t="s">
        <v>32</v>
      </c>
      <c r="B6" s="31">
        <v>18451.272799999992</v>
      </c>
      <c r="D6" t="str">
        <f>A6</f>
        <v>Furniture</v>
      </c>
      <c r="E6" s="16">
        <f>GETPIVOTDATA("Profit",$A$3,"Category",A6)</f>
        <v>18451.272799999992</v>
      </c>
    </row>
    <row r="7" spans="1:5" x14ac:dyDescent="0.25">
      <c r="A7" s="8" t="s">
        <v>10933</v>
      </c>
      <c r="B7" s="32">
        <v>286397.02169999992</v>
      </c>
      <c r="D7" t="str">
        <f>A7</f>
        <v>Grand Total</v>
      </c>
      <c r="E7" s="16">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37B2A-DB14-4157-9ADD-00B5C859ADCD}">
  <dimension ref="A3:B7"/>
  <sheetViews>
    <sheetView workbookViewId="0">
      <selection activeCell="J14" sqref="J14"/>
    </sheetView>
  </sheetViews>
  <sheetFormatPr defaultRowHeight="15" x14ac:dyDescent="0.25"/>
  <cols>
    <col min="1" max="1" width="14.5703125" bestFit="1" customWidth="1"/>
    <col min="2" max="2" width="12.140625" bestFit="1" customWidth="1"/>
  </cols>
  <sheetData>
    <row r="3" spans="1:2" x14ac:dyDescent="0.25">
      <c r="A3" s="5" t="s">
        <v>10932</v>
      </c>
      <c r="B3" s="6" t="s">
        <v>10946</v>
      </c>
    </row>
    <row r="4" spans="1:2" x14ac:dyDescent="0.25">
      <c r="A4" s="7" t="s">
        <v>32</v>
      </c>
      <c r="B4" s="17">
        <v>0.32300170530281774</v>
      </c>
    </row>
    <row r="5" spans="1:2" x14ac:dyDescent="0.25">
      <c r="A5" s="14" t="s">
        <v>46</v>
      </c>
      <c r="B5" s="18">
        <v>0.31301008302169103</v>
      </c>
    </row>
    <row r="6" spans="1:2" x14ac:dyDescent="0.25">
      <c r="A6" s="14" t="s">
        <v>71</v>
      </c>
      <c r="B6" s="18">
        <v>0.36398821167549117</v>
      </c>
    </row>
    <row r="7" spans="1:2" x14ac:dyDescent="0.25">
      <c r="A7" s="8" t="s">
        <v>10933</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13DF7-729D-4061-AF60-AD6F7C981477}">
  <dimension ref="A3:F53"/>
  <sheetViews>
    <sheetView topLeftCell="A20" workbookViewId="0">
      <selection activeCell="M45" sqref="M45"/>
    </sheetView>
  </sheetViews>
  <sheetFormatPr defaultRowHeight="15" x14ac:dyDescent="0.25"/>
  <cols>
    <col min="1" max="1" width="18.7109375" bestFit="1" customWidth="1"/>
    <col min="2" max="2" width="12.140625" bestFit="1" customWidth="1"/>
    <col min="5" max="5" width="18.7109375" bestFit="1" customWidth="1"/>
    <col min="6" max="6" width="12" bestFit="1" customWidth="1"/>
  </cols>
  <sheetData>
    <row r="3" spans="1:6" x14ac:dyDescent="0.25">
      <c r="A3" s="5" t="s">
        <v>10932</v>
      </c>
      <c r="B3" s="6" t="s">
        <v>10946</v>
      </c>
      <c r="E3" s="15" t="s">
        <v>10950</v>
      </c>
      <c r="F3" s="15" t="s">
        <v>10951</v>
      </c>
    </row>
    <row r="4" spans="1:6" x14ac:dyDescent="0.25">
      <c r="A4" s="7" t="s">
        <v>358</v>
      </c>
      <c r="B4" s="21">
        <v>19510.639999999992</v>
      </c>
      <c r="E4" t="str">
        <f>A4</f>
        <v>Alabama</v>
      </c>
      <c r="F4" s="16">
        <f>GETPIVOTDATA("Sales",$A$3,"State",A4)</f>
        <v>19510.639999999992</v>
      </c>
    </row>
    <row r="5" spans="1:6" x14ac:dyDescent="0.25">
      <c r="A5" s="14" t="s">
        <v>310</v>
      </c>
      <c r="B5" s="20">
        <v>35282.000999999997</v>
      </c>
      <c r="E5" t="str">
        <f>A5</f>
        <v>Arizona</v>
      </c>
      <c r="F5" s="16">
        <f t="shared" ref="F5:F52" si="0">GETPIVOTDATA("Sales",$A$3,"State",A5)</f>
        <v>35282.000999999997</v>
      </c>
    </row>
    <row r="6" spans="1:6" x14ac:dyDescent="0.25">
      <c r="A6" s="14" t="s">
        <v>1707</v>
      </c>
      <c r="B6" s="20">
        <v>11678.129999999997</v>
      </c>
      <c r="E6" t="str">
        <f t="shared" ref="E6:E52" si="1">A6</f>
        <v>Arkansas</v>
      </c>
      <c r="F6" s="16">
        <f t="shared" si="0"/>
        <v>11678.129999999997</v>
      </c>
    </row>
    <row r="7" spans="1:6" x14ac:dyDescent="0.25">
      <c r="A7" s="14" t="s">
        <v>43</v>
      </c>
      <c r="B7" s="20">
        <v>457687.63150000101</v>
      </c>
      <c r="E7" t="str">
        <f t="shared" si="1"/>
        <v>California</v>
      </c>
      <c r="F7" s="16">
        <f t="shared" si="0"/>
        <v>457687.63150000101</v>
      </c>
    </row>
    <row r="8" spans="1:6" x14ac:dyDescent="0.25">
      <c r="A8" s="14" t="s">
        <v>457</v>
      </c>
      <c r="B8" s="20">
        <v>32108.117999999995</v>
      </c>
      <c r="E8" t="str">
        <f t="shared" si="1"/>
        <v>Colorado</v>
      </c>
      <c r="F8" s="16">
        <f t="shared" si="0"/>
        <v>32108.117999999995</v>
      </c>
    </row>
    <row r="9" spans="1:6" x14ac:dyDescent="0.25">
      <c r="A9" s="14" t="s">
        <v>747</v>
      </c>
      <c r="B9" s="20">
        <v>13384.356999999996</v>
      </c>
      <c r="E9" t="str">
        <f t="shared" si="1"/>
        <v>Connecticut</v>
      </c>
      <c r="F9" s="16">
        <f t="shared" si="0"/>
        <v>13384.356999999996</v>
      </c>
    </row>
    <row r="10" spans="1:6" x14ac:dyDescent="0.25">
      <c r="A10" s="14" t="s">
        <v>245</v>
      </c>
      <c r="B10" s="20">
        <v>27451.068999999992</v>
      </c>
      <c r="E10" t="str">
        <f t="shared" si="1"/>
        <v>Delaware</v>
      </c>
      <c r="F10" s="16">
        <f t="shared" si="0"/>
        <v>27451.068999999992</v>
      </c>
    </row>
    <row r="11" spans="1:6" x14ac:dyDescent="0.25">
      <c r="A11" s="14" t="s">
        <v>3034</v>
      </c>
      <c r="B11" s="20">
        <v>2865.0199999999995</v>
      </c>
      <c r="E11" t="str">
        <f t="shared" si="1"/>
        <v>District of Columbia</v>
      </c>
      <c r="F11" s="16">
        <f t="shared" si="0"/>
        <v>2865.0199999999995</v>
      </c>
    </row>
    <row r="12" spans="1:6" x14ac:dyDescent="0.25">
      <c r="A12" s="14" t="s">
        <v>54</v>
      </c>
      <c r="B12" s="20">
        <v>89473.707999999999</v>
      </c>
      <c r="E12" t="str">
        <f t="shared" si="1"/>
        <v>Florida</v>
      </c>
      <c r="F12" s="16">
        <f t="shared" si="0"/>
        <v>89473.707999999999</v>
      </c>
    </row>
    <row r="13" spans="1:6" x14ac:dyDescent="0.25">
      <c r="A13" s="14" t="s">
        <v>1272</v>
      </c>
      <c r="B13" s="20">
        <v>49095.840000000004</v>
      </c>
      <c r="E13" t="str">
        <f t="shared" si="1"/>
        <v>Georgia</v>
      </c>
      <c r="F13" s="16">
        <f t="shared" si="0"/>
        <v>49095.840000000004</v>
      </c>
    </row>
    <row r="14" spans="1:6" x14ac:dyDescent="0.25">
      <c r="A14" s="14" t="s">
        <v>6260</v>
      </c>
      <c r="B14" s="20">
        <v>4382.4860000000017</v>
      </c>
      <c r="E14" t="str">
        <f t="shared" si="1"/>
        <v>Idaho</v>
      </c>
      <c r="F14" s="16">
        <f t="shared" si="0"/>
        <v>4382.4860000000017</v>
      </c>
    </row>
    <row r="15" spans="1:6" x14ac:dyDescent="0.25">
      <c r="A15" s="14" t="s">
        <v>211</v>
      </c>
      <c r="B15" s="20">
        <v>80166.10099999985</v>
      </c>
      <c r="E15" t="str">
        <f t="shared" si="1"/>
        <v>Illinois</v>
      </c>
      <c r="F15" s="16">
        <f t="shared" si="0"/>
        <v>80166.10099999985</v>
      </c>
    </row>
    <row r="16" spans="1:6" x14ac:dyDescent="0.25">
      <c r="A16" s="14" t="s">
        <v>254</v>
      </c>
      <c r="B16" s="20">
        <v>53555.360000000001</v>
      </c>
      <c r="E16" t="str">
        <f t="shared" si="1"/>
        <v>Indiana</v>
      </c>
      <c r="F16" s="16">
        <f t="shared" si="0"/>
        <v>53555.360000000001</v>
      </c>
    </row>
    <row r="17" spans="1:6" x14ac:dyDescent="0.25">
      <c r="A17" s="14" t="s">
        <v>489</v>
      </c>
      <c r="B17" s="20">
        <v>4579.7599999999993</v>
      </c>
      <c r="E17" t="str">
        <f t="shared" si="1"/>
        <v>Iowa</v>
      </c>
      <c r="F17" s="16">
        <f t="shared" si="0"/>
        <v>4579.7599999999993</v>
      </c>
    </row>
    <row r="18" spans="1:6" x14ac:dyDescent="0.25">
      <c r="A18" s="14" t="s">
        <v>4530</v>
      </c>
      <c r="B18" s="20">
        <v>2914.31</v>
      </c>
      <c r="E18" t="str">
        <f t="shared" si="1"/>
        <v>Kansas</v>
      </c>
      <c r="F18" s="16">
        <f t="shared" si="0"/>
        <v>2914.31</v>
      </c>
    </row>
    <row r="19" spans="1:6" x14ac:dyDescent="0.25">
      <c r="A19" s="14" t="s">
        <v>29</v>
      </c>
      <c r="B19" s="20">
        <v>36591.749999999971</v>
      </c>
      <c r="E19" t="str">
        <f t="shared" si="1"/>
        <v>Kentucky</v>
      </c>
      <c r="F19" s="16">
        <f t="shared" si="0"/>
        <v>36591.749999999971</v>
      </c>
    </row>
    <row r="20" spans="1:6" x14ac:dyDescent="0.25">
      <c r="A20" s="14" t="s">
        <v>736</v>
      </c>
      <c r="B20" s="20">
        <v>9217.0299999999988</v>
      </c>
      <c r="E20" t="str">
        <f t="shared" si="1"/>
        <v>Louisiana</v>
      </c>
      <c r="F20" s="16">
        <f t="shared" si="0"/>
        <v>9217.0299999999988</v>
      </c>
    </row>
    <row r="21" spans="1:6" x14ac:dyDescent="0.25">
      <c r="A21" s="14" t="s">
        <v>5235</v>
      </c>
      <c r="B21" s="20">
        <v>1270.53</v>
      </c>
      <c r="E21" t="str">
        <f t="shared" si="1"/>
        <v>Maine</v>
      </c>
      <c r="F21" s="16">
        <f t="shared" si="0"/>
        <v>1270.53</v>
      </c>
    </row>
    <row r="22" spans="1:6" x14ac:dyDescent="0.25">
      <c r="A22" s="14" t="s">
        <v>2735</v>
      </c>
      <c r="B22" s="20">
        <v>23705.523000000005</v>
      </c>
      <c r="E22" t="str">
        <f t="shared" si="1"/>
        <v>Maryland</v>
      </c>
      <c r="F22" s="16">
        <f t="shared" si="0"/>
        <v>23705.523000000005</v>
      </c>
    </row>
    <row r="23" spans="1:6" x14ac:dyDescent="0.25">
      <c r="A23" s="14" t="s">
        <v>1245</v>
      </c>
      <c r="B23" s="20">
        <v>28634.43399999999</v>
      </c>
      <c r="E23" t="str">
        <f t="shared" si="1"/>
        <v>Massachusetts</v>
      </c>
      <c r="F23" s="16">
        <f t="shared" si="0"/>
        <v>28634.43399999999</v>
      </c>
    </row>
    <row r="24" spans="1:6" x14ac:dyDescent="0.25">
      <c r="A24" s="14" t="s">
        <v>238</v>
      </c>
      <c r="B24" s="20">
        <v>76269.614000000016</v>
      </c>
      <c r="E24" t="str">
        <f t="shared" si="1"/>
        <v>Michigan</v>
      </c>
      <c r="F24" s="16">
        <f t="shared" si="0"/>
        <v>76269.614000000016</v>
      </c>
    </row>
    <row r="25" spans="1:6" x14ac:dyDescent="0.25">
      <c r="A25" s="14" t="s">
        <v>229</v>
      </c>
      <c r="B25" s="20">
        <v>29863.149999999994</v>
      </c>
      <c r="E25" t="str">
        <f t="shared" si="1"/>
        <v>Minnesota</v>
      </c>
      <c r="F25" s="16">
        <f t="shared" si="0"/>
        <v>29863.149999999994</v>
      </c>
    </row>
    <row r="26" spans="1:6" x14ac:dyDescent="0.25">
      <c r="A26" s="14" t="s">
        <v>1487</v>
      </c>
      <c r="B26" s="20">
        <v>10771.34</v>
      </c>
      <c r="E26" t="str">
        <f t="shared" si="1"/>
        <v>Mississippi</v>
      </c>
      <c r="F26" s="16">
        <f t="shared" si="0"/>
        <v>10771.34</v>
      </c>
    </row>
    <row r="27" spans="1:6" x14ac:dyDescent="0.25">
      <c r="A27" s="14" t="s">
        <v>596</v>
      </c>
      <c r="B27" s="20">
        <v>22205.149999999998</v>
      </c>
      <c r="E27" t="str">
        <f t="shared" si="1"/>
        <v>Missouri</v>
      </c>
      <c r="F27" s="16">
        <f t="shared" si="0"/>
        <v>22205.149999999998</v>
      </c>
    </row>
    <row r="28" spans="1:6" x14ac:dyDescent="0.25">
      <c r="A28" s="14" t="s">
        <v>1762</v>
      </c>
      <c r="B28" s="20">
        <v>5589.3519999999971</v>
      </c>
      <c r="E28" t="str">
        <f t="shared" si="1"/>
        <v>Montana</v>
      </c>
      <c r="F28" s="16">
        <f t="shared" si="0"/>
        <v>5589.3519999999971</v>
      </c>
    </row>
    <row r="29" spans="1:6" x14ac:dyDescent="0.25">
      <c r="A29" s="14" t="s">
        <v>138</v>
      </c>
      <c r="B29" s="20">
        <v>7464.9299999999985</v>
      </c>
      <c r="E29" t="str">
        <f t="shared" si="1"/>
        <v>Nebraska</v>
      </c>
      <c r="F29" s="16">
        <f t="shared" si="0"/>
        <v>7464.9299999999985</v>
      </c>
    </row>
    <row r="30" spans="1:6" x14ac:dyDescent="0.25">
      <c r="A30" s="14" t="s">
        <v>1392</v>
      </c>
      <c r="B30" s="20">
        <v>16729.101999999999</v>
      </c>
      <c r="E30" t="str">
        <f t="shared" si="1"/>
        <v>Nevada</v>
      </c>
      <c r="F30" s="16">
        <f t="shared" si="0"/>
        <v>16729.101999999999</v>
      </c>
    </row>
    <row r="31" spans="1:6" x14ac:dyDescent="0.25">
      <c r="A31" s="14" t="s">
        <v>2694</v>
      </c>
      <c r="B31" s="20">
        <v>7292.5239999999994</v>
      </c>
      <c r="E31" t="str">
        <f t="shared" si="1"/>
        <v>New Hampshire</v>
      </c>
      <c r="F31" s="16">
        <f t="shared" si="0"/>
        <v>7292.5239999999994</v>
      </c>
    </row>
    <row r="32" spans="1:6" x14ac:dyDescent="0.25">
      <c r="A32" s="14" t="s">
        <v>788</v>
      </c>
      <c r="B32" s="20">
        <v>35764.312000000013</v>
      </c>
      <c r="E32" t="str">
        <f t="shared" si="1"/>
        <v>New Jersey</v>
      </c>
      <c r="F32" s="16">
        <f t="shared" si="0"/>
        <v>35764.312000000013</v>
      </c>
    </row>
    <row r="33" spans="1:6" x14ac:dyDescent="0.25">
      <c r="A33" s="14" t="s">
        <v>668</v>
      </c>
      <c r="B33" s="20">
        <v>4783.5220000000008</v>
      </c>
      <c r="E33" t="str">
        <f t="shared" si="1"/>
        <v>New Mexico</v>
      </c>
      <c r="F33" s="16">
        <f t="shared" si="0"/>
        <v>4783.5220000000008</v>
      </c>
    </row>
    <row r="34" spans="1:6" x14ac:dyDescent="0.25">
      <c r="A34" s="14" t="s">
        <v>267</v>
      </c>
      <c r="B34" s="20">
        <v>310876.27099999978</v>
      </c>
      <c r="E34" t="str">
        <f t="shared" si="1"/>
        <v>New York</v>
      </c>
      <c r="F34" s="16">
        <f t="shared" si="0"/>
        <v>310876.27099999978</v>
      </c>
    </row>
    <row r="35" spans="1:6" x14ac:dyDescent="0.25">
      <c r="A35" s="14" t="s">
        <v>88</v>
      </c>
      <c r="B35" s="20">
        <v>55603.163999999968</v>
      </c>
      <c r="E35" t="str">
        <f t="shared" si="1"/>
        <v>North Carolina</v>
      </c>
      <c r="F35" s="16">
        <f t="shared" si="0"/>
        <v>55603.163999999968</v>
      </c>
    </row>
    <row r="36" spans="1:6" x14ac:dyDescent="0.25">
      <c r="A36" s="14" t="s">
        <v>7449</v>
      </c>
      <c r="B36" s="20">
        <v>919.91</v>
      </c>
      <c r="E36" t="str">
        <f t="shared" si="1"/>
        <v>North Dakota</v>
      </c>
      <c r="F36" s="16">
        <f t="shared" si="0"/>
        <v>919.91</v>
      </c>
    </row>
    <row r="37" spans="1:6" x14ac:dyDescent="0.25">
      <c r="A37" s="14" t="s">
        <v>498</v>
      </c>
      <c r="B37" s="20">
        <v>78258.135999999926</v>
      </c>
      <c r="E37" t="str">
        <f t="shared" si="1"/>
        <v>Ohio</v>
      </c>
      <c r="F37" s="16">
        <f t="shared" si="0"/>
        <v>78258.135999999926</v>
      </c>
    </row>
    <row r="38" spans="1:6" x14ac:dyDescent="0.25">
      <c r="A38" s="14" t="s">
        <v>649</v>
      </c>
      <c r="B38" s="20">
        <v>19683.390000000003</v>
      </c>
      <c r="E38" t="str">
        <f t="shared" si="1"/>
        <v>Oklahoma</v>
      </c>
      <c r="F38" s="16">
        <f t="shared" si="0"/>
        <v>19683.390000000003</v>
      </c>
    </row>
    <row r="39" spans="1:6" x14ac:dyDescent="0.25">
      <c r="A39" s="14" t="s">
        <v>420</v>
      </c>
      <c r="B39" s="20">
        <v>17431.149999999991</v>
      </c>
      <c r="E39" t="str">
        <f t="shared" si="1"/>
        <v>Oregon</v>
      </c>
      <c r="F39" s="16">
        <f t="shared" si="0"/>
        <v>17431.149999999991</v>
      </c>
    </row>
    <row r="40" spans="1:6" x14ac:dyDescent="0.25">
      <c r="A40" s="14" t="s">
        <v>147</v>
      </c>
      <c r="B40" s="20">
        <v>116511.91400000003</v>
      </c>
      <c r="E40" t="str">
        <f t="shared" si="1"/>
        <v>Pennsylvania</v>
      </c>
      <c r="F40" s="16">
        <f t="shared" si="0"/>
        <v>116511.91400000003</v>
      </c>
    </row>
    <row r="41" spans="1:6" x14ac:dyDescent="0.25">
      <c r="A41" s="14" t="s">
        <v>1399</v>
      </c>
      <c r="B41" s="20">
        <v>22627.955999999995</v>
      </c>
      <c r="E41" t="str">
        <f t="shared" si="1"/>
        <v>Rhode Island</v>
      </c>
      <c r="F41" s="16">
        <f t="shared" si="0"/>
        <v>22627.955999999995</v>
      </c>
    </row>
    <row r="42" spans="1:6" x14ac:dyDescent="0.25">
      <c r="A42" s="14" t="s">
        <v>383</v>
      </c>
      <c r="B42" s="20">
        <v>8481.7099999999991</v>
      </c>
      <c r="E42" t="str">
        <f t="shared" si="1"/>
        <v>South Carolina</v>
      </c>
      <c r="F42" s="16">
        <f t="shared" si="0"/>
        <v>8481.7099999999991</v>
      </c>
    </row>
    <row r="43" spans="1:6" x14ac:dyDescent="0.25">
      <c r="A43" s="14" t="s">
        <v>5326</v>
      </c>
      <c r="B43" s="20">
        <v>1315.5600000000002</v>
      </c>
      <c r="E43" t="str">
        <f t="shared" si="1"/>
        <v>South Dakota</v>
      </c>
      <c r="F43" s="16">
        <f t="shared" si="0"/>
        <v>1315.5600000000002</v>
      </c>
    </row>
    <row r="44" spans="1:6" x14ac:dyDescent="0.25">
      <c r="A44" s="14" t="s">
        <v>335</v>
      </c>
      <c r="B44" s="20">
        <v>30661.872999999981</v>
      </c>
      <c r="E44" t="str">
        <f t="shared" si="1"/>
        <v>Tennessee</v>
      </c>
      <c r="F44" s="16">
        <f t="shared" si="0"/>
        <v>30661.872999999981</v>
      </c>
    </row>
    <row r="45" spans="1:6" x14ac:dyDescent="0.25">
      <c r="A45" s="14" t="s">
        <v>104</v>
      </c>
      <c r="B45" s="20">
        <v>170188.04580000002</v>
      </c>
      <c r="E45" t="str">
        <f t="shared" si="1"/>
        <v>Texas</v>
      </c>
      <c r="F45" s="16">
        <f t="shared" si="0"/>
        <v>170188.04580000002</v>
      </c>
    </row>
    <row r="46" spans="1:6" x14ac:dyDescent="0.25">
      <c r="A46" s="14" t="s">
        <v>121</v>
      </c>
      <c r="B46" s="20">
        <v>11220.055999999999</v>
      </c>
      <c r="E46" t="str">
        <f t="shared" si="1"/>
        <v>Utah</v>
      </c>
      <c r="F46" s="16">
        <f t="shared" si="0"/>
        <v>11220.055999999999</v>
      </c>
    </row>
    <row r="47" spans="1:6" x14ac:dyDescent="0.25">
      <c r="A47" s="14" t="s">
        <v>5203</v>
      </c>
      <c r="B47" s="20">
        <v>8929.369999999999</v>
      </c>
      <c r="E47" t="str">
        <f t="shared" si="1"/>
        <v>Vermont</v>
      </c>
      <c r="F47" s="16">
        <f t="shared" si="0"/>
        <v>8929.369999999999</v>
      </c>
    </row>
    <row r="48" spans="1:6" x14ac:dyDescent="0.25">
      <c r="A48" s="14" t="s">
        <v>319</v>
      </c>
      <c r="B48" s="20">
        <v>70636.719999999987</v>
      </c>
      <c r="E48" t="str">
        <f t="shared" si="1"/>
        <v>Virginia</v>
      </c>
      <c r="F48" s="16">
        <f t="shared" si="0"/>
        <v>70636.719999999987</v>
      </c>
    </row>
    <row r="49" spans="1:6" x14ac:dyDescent="0.25">
      <c r="A49" s="14" t="s">
        <v>96</v>
      </c>
      <c r="B49" s="20">
        <v>138641.26999999993</v>
      </c>
      <c r="E49" t="str">
        <f t="shared" si="1"/>
        <v>Washington</v>
      </c>
      <c r="F49" s="16">
        <f t="shared" si="0"/>
        <v>138641.26999999993</v>
      </c>
    </row>
    <row r="50" spans="1:6" x14ac:dyDescent="0.25">
      <c r="A50" s="14" t="s">
        <v>9726</v>
      </c>
      <c r="B50" s="20">
        <v>1209.8240000000001</v>
      </c>
      <c r="E50" t="str">
        <f t="shared" si="1"/>
        <v>West Virginia</v>
      </c>
      <c r="F50" s="16">
        <f t="shared" si="0"/>
        <v>1209.8240000000001</v>
      </c>
    </row>
    <row r="51" spans="1:6" x14ac:dyDescent="0.25">
      <c r="A51" s="14" t="s">
        <v>114</v>
      </c>
      <c r="B51" s="20">
        <v>32114.610000000019</v>
      </c>
      <c r="E51" t="str">
        <f t="shared" si="1"/>
        <v>Wisconsin</v>
      </c>
      <c r="F51" s="16">
        <f t="shared" si="0"/>
        <v>32114.610000000019</v>
      </c>
    </row>
    <row r="52" spans="1:6" x14ac:dyDescent="0.25">
      <c r="A52" s="14" t="s">
        <v>8542</v>
      </c>
      <c r="B52" s="20">
        <v>1603.1360000000002</v>
      </c>
      <c r="E52" t="str">
        <f t="shared" si="1"/>
        <v>Wyoming</v>
      </c>
      <c r="F52" s="16">
        <f t="shared" si="0"/>
        <v>1603.1360000000002</v>
      </c>
    </row>
    <row r="53" spans="1:6" x14ac:dyDescent="0.25">
      <c r="A53" s="8" t="s">
        <v>10933</v>
      </c>
      <c r="B53" s="2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5208D-F492-4B2C-A3B4-1FC07DFF7010}">
  <dimension ref="A3:B9"/>
  <sheetViews>
    <sheetView workbookViewId="0">
      <selection activeCell="Q37" sqref="Q37"/>
    </sheetView>
  </sheetViews>
  <sheetFormatPr defaultRowHeight="15" x14ac:dyDescent="0.25"/>
  <cols>
    <col min="1" max="1" width="13.140625" bestFit="1" customWidth="1"/>
    <col min="2" max="2" width="12.140625" bestFit="1" customWidth="1"/>
  </cols>
  <sheetData>
    <row r="3" spans="1:2" x14ac:dyDescent="0.25">
      <c r="A3" s="23" t="s">
        <v>10932</v>
      </c>
      <c r="B3" t="s">
        <v>10946</v>
      </c>
    </row>
    <row r="4" spans="1:2" x14ac:dyDescent="0.25">
      <c r="A4" s="24" t="s">
        <v>75</v>
      </c>
      <c r="B4" s="33">
        <v>203412.73300000009</v>
      </c>
    </row>
    <row r="5" spans="1:2" x14ac:dyDescent="0.25">
      <c r="A5" s="24" t="s">
        <v>56</v>
      </c>
      <c r="B5" s="33">
        <v>206965.53200000009</v>
      </c>
    </row>
    <row r="6" spans="1:2" x14ac:dyDescent="0.25">
      <c r="A6" s="24" t="s">
        <v>59</v>
      </c>
      <c r="B6" s="33">
        <v>223843.60800000012</v>
      </c>
    </row>
    <row r="7" spans="1:2" x14ac:dyDescent="0.25">
      <c r="A7" s="24" t="s">
        <v>36</v>
      </c>
      <c r="B7" s="33">
        <v>328449.1030000007</v>
      </c>
    </row>
    <row r="8" spans="1:2" x14ac:dyDescent="0.25">
      <c r="A8" s="24" t="s">
        <v>72</v>
      </c>
      <c r="B8" s="33">
        <v>330007.05400000012</v>
      </c>
    </row>
    <row r="9" spans="1:2" x14ac:dyDescent="0.25">
      <c r="A9" s="24" t="s">
        <v>10933</v>
      </c>
      <c r="B9" s="3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B86F8-4920-44AB-974A-B77F31066E99}">
  <dimension ref="A3:N18"/>
  <sheetViews>
    <sheetView workbookViewId="0">
      <selection activeCell="D29" sqref="D29"/>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22.42578125" bestFit="1" customWidth="1"/>
  </cols>
  <sheetData>
    <row r="3" spans="1:14" x14ac:dyDescent="0.25">
      <c r="A3" s="23" t="s">
        <v>10932</v>
      </c>
      <c r="B3" t="s">
        <v>10946</v>
      </c>
      <c r="D3" s="23" t="s">
        <v>10932</v>
      </c>
      <c r="E3" t="s">
        <v>10947</v>
      </c>
      <c r="G3" s="23" t="s">
        <v>10932</v>
      </c>
      <c r="H3" t="s">
        <v>10956</v>
      </c>
      <c r="J3" s="23" t="s">
        <v>10932</v>
      </c>
      <c r="K3" t="s">
        <v>10957</v>
      </c>
      <c r="M3" s="23" t="s">
        <v>10932</v>
      </c>
      <c r="N3" t="s">
        <v>10958</v>
      </c>
    </row>
    <row r="4" spans="1:14" x14ac:dyDescent="0.25">
      <c r="A4" s="24" t="s">
        <v>10934</v>
      </c>
      <c r="B4" s="33">
        <v>95365.937600000019</v>
      </c>
      <c r="D4" s="24" t="s">
        <v>10934</v>
      </c>
      <c r="E4" s="33">
        <v>9199.2699999999986</v>
      </c>
      <c r="G4" s="24" t="s">
        <v>10934</v>
      </c>
      <c r="H4" s="33">
        <v>1500</v>
      </c>
      <c r="J4" s="24" t="s">
        <v>10934</v>
      </c>
      <c r="K4" s="33">
        <v>387</v>
      </c>
      <c r="M4" s="24" t="s">
        <v>10934</v>
      </c>
      <c r="N4" s="33">
        <v>9.6462848596792869E-2</v>
      </c>
    </row>
    <row r="5" spans="1:14" x14ac:dyDescent="0.25">
      <c r="A5" s="24" t="s">
        <v>10935</v>
      </c>
      <c r="B5" s="33">
        <v>60172.649400000024</v>
      </c>
      <c r="D5" s="24" t="s">
        <v>10935</v>
      </c>
      <c r="E5" s="33">
        <v>10288.898699999991</v>
      </c>
      <c r="G5" s="24" t="s">
        <v>10935</v>
      </c>
      <c r="H5" s="33">
        <v>1068</v>
      </c>
      <c r="J5" s="24" t="s">
        <v>10935</v>
      </c>
      <c r="K5" s="33">
        <v>301</v>
      </c>
      <c r="M5" s="24" t="s">
        <v>10935</v>
      </c>
      <c r="N5" s="33">
        <v>0.17098962406664425</v>
      </c>
    </row>
    <row r="6" spans="1:14" x14ac:dyDescent="0.25">
      <c r="A6" s="24" t="s">
        <v>10936</v>
      </c>
      <c r="B6" s="33">
        <v>199252.98399999991</v>
      </c>
      <c r="D6" s="24" t="s">
        <v>10936</v>
      </c>
      <c r="E6" s="33">
        <v>26806.573700000015</v>
      </c>
      <c r="G6" s="24" t="s">
        <v>10936</v>
      </c>
      <c r="H6" s="33">
        <v>2491</v>
      </c>
      <c r="J6" s="24" t="s">
        <v>10936</v>
      </c>
      <c r="K6" s="33">
        <v>680</v>
      </c>
      <c r="M6" s="24" t="s">
        <v>10936</v>
      </c>
      <c r="N6" s="33">
        <v>0.13453536886554246</v>
      </c>
    </row>
    <row r="7" spans="1:14" x14ac:dyDescent="0.25">
      <c r="A7" s="24" t="s">
        <v>10937</v>
      </c>
      <c r="B7" s="33">
        <v>141851.5674</v>
      </c>
      <c r="D7" s="24" t="s">
        <v>10937</v>
      </c>
      <c r="E7" s="33">
        <v>13437.806799999998</v>
      </c>
      <c r="G7" s="24" t="s">
        <v>10937</v>
      </c>
      <c r="H7" s="33">
        <v>2441</v>
      </c>
      <c r="J7" s="24" t="s">
        <v>10937</v>
      </c>
      <c r="K7" s="33">
        <v>663</v>
      </c>
      <c r="M7" s="24" t="s">
        <v>10937</v>
      </c>
      <c r="N7" s="33">
        <v>9.4731465053942004E-2</v>
      </c>
    </row>
    <row r="8" spans="1:14" x14ac:dyDescent="0.25">
      <c r="A8" s="24" t="s">
        <v>10938</v>
      </c>
      <c r="B8" s="33">
        <v>156122.28669999994</v>
      </c>
      <c r="D8" s="24" t="s">
        <v>10938</v>
      </c>
      <c r="E8" s="33">
        <v>22308.51279999999</v>
      </c>
      <c r="G8" s="24" t="s">
        <v>10938</v>
      </c>
      <c r="H8" s="33">
        <v>2850</v>
      </c>
      <c r="J8" s="24" t="s">
        <v>10938</v>
      </c>
      <c r="K8" s="33">
        <v>750</v>
      </c>
      <c r="M8" s="24" t="s">
        <v>10938</v>
      </c>
      <c r="N8" s="33">
        <v>0.14289127626517142</v>
      </c>
    </row>
    <row r="9" spans="1:14" x14ac:dyDescent="0.25">
      <c r="A9" s="24" t="s">
        <v>10939</v>
      </c>
      <c r="B9" s="33">
        <v>147082.61130000011</v>
      </c>
      <c r="D9" s="24" t="s">
        <v>10939</v>
      </c>
      <c r="E9" s="33">
        <v>20899.334500000012</v>
      </c>
      <c r="G9" s="24" t="s">
        <v>10939</v>
      </c>
      <c r="H9" s="33">
        <v>2644</v>
      </c>
      <c r="J9" s="24" t="s">
        <v>10939</v>
      </c>
      <c r="K9" s="33">
        <v>709</v>
      </c>
      <c r="M9" s="24" t="s">
        <v>10939</v>
      </c>
      <c r="N9" s="33">
        <v>0.1420924901678027</v>
      </c>
    </row>
    <row r="10" spans="1:14" x14ac:dyDescent="0.25">
      <c r="A10" s="24" t="s">
        <v>10940</v>
      </c>
      <c r="B10" s="33">
        <v>149580.83800000031</v>
      </c>
      <c r="D10" s="24" t="s">
        <v>10940</v>
      </c>
      <c r="E10" s="33">
        <v>13535.38299999998</v>
      </c>
      <c r="G10" s="24" t="s">
        <v>10940</v>
      </c>
      <c r="H10" s="33">
        <v>2705</v>
      </c>
      <c r="J10" s="24" t="s">
        <v>10940</v>
      </c>
      <c r="K10" s="33">
        <v>708</v>
      </c>
      <c r="M10" s="24" t="s">
        <v>10940</v>
      </c>
      <c r="N10" s="33">
        <v>9.0488749635163512E-2</v>
      </c>
    </row>
    <row r="11" spans="1:14" x14ac:dyDescent="0.25">
      <c r="A11" s="24" t="s">
        <v>10941</v>
      </c>
      <c r="B11" s="33">
        <v>159589.45099999988</v>
      </c>
      <c r="D11" s="24" t="s">
        <v>10941</v>
      </c>
      <c r="E11" s="33">
        <v>21896.715399999972</v>
      </c>
      <c r="G11" s="24" t="s">
        <v>10941</v>
      </c>
      <c r="H11" s="33">
        <v>2796</v>
      </c>
      <c r="J11" s="24" t="s">
        <v>10941</v>
      </c>
      <c r="K11" s="33">
        <v>710</v>
      </c>
      <c r="M11" s="24" t="s">
        <v>10941</v>
      </c>
      <c r="N11" s="33">
        <v>0.13720653378273723</v>
      </c>
    </row>
    <row r="12" spans="1:14" x14ac:dyDescent="0.25">
      <c r="A12" s="24" t="s">
        <v>10942</v>
      </c>
      <c r="B12" s="33">
        <v>309770.09970000025</v>
      </c>
      <c r="D12" s="24" t="s">
        <v>10942</v>
      </c>
      <c r="E12" s="33">
        <v>37293.192500000034</v>
      </c>
      <c r="G12" s="24" t="s">
        <v>10942</v>
      </c>
      <c r="H12" s="33">
        <v>5073</v>
      </c>
      <c r="J12" s="24" t="s">
        <v>10942</v>
      </c>
      <c r="K12" s="33">
        <v>1386</v>
      </c>
      <c r="M12" s="24" t="s">
        <v>10942</v>
      </c>
      <c r="N12" s="33">
        <v>0.12038990379031732</v>
      </c>
    </row>
    <row r="13" spans="1:14" x14ac:dyDescent="0.25">
      <c r="A13" s="24" t="s">
        <v>10943</v>
      </c>
      <c r="B13" s="33">
        <v>197115.20170000009</v>
      </c>
      <c r="D13" s="24" t="s">
        <v>10943</v>
      </c>
      <c r="E13" s="33">
        <v>31469.663800000035</v>
      </c>
      <c r="G13" s="24" t="s">
        <v>10943</v>
      </c>
      <c r="H13" s="33">
        <v>3095</v>
      </c>
      <c r="J13" s="24" t="s">
        <v>10943</v>
      </c>
      <c r="K13" s="33">
        <v>817</v>
      </c>
      <c r="M13" s="24" t="s">
        <v>10943</v>
      </c>
      <c r="N13" s="33">
        <v>0.15965112547684351</v>
      </c>
    </row>
    <row r="14" spans="1:14" x14ac:dyDescent="0.25">
      <c r="A14" s="24" t="s">
        <v>10944</v>
      </c>
      <c r="B14" s="33">
        <v>349120.07400000008</v>
      </c>
      <c r="D14" s="24" t="s">
        <v>10944</v>
      </c>
      <c r="E14" s="33">
        <v>35825.536599999927</v>
      </c>
      <c r="G14" s="24" t="s">
        <v>10944</v>
      </c>
      <c r="H14" s="33">
        <v>5741</v>
      </c>
      <c r="J14" s="24" t="s">
        <v>10944</v>
      </c>
      <c r="K14" s="33">
        <v>1462</v>
      </c>
      <c r="M14" s="24" t="s">
        <v>10944</v>
      </c>
      <c r="N14" s="33">
        <v>0.10261666191099604</v>
      </c>
    </row>
    <row r="15" spans="1:14" x14ac:dyDescent="0.25">
      <c r="A15" s="24" t="s">
        <v>10945</v>
      </c>
      <c r="B15" s="33">
        <v>332177.15950000001</v>
      </c>
      <c r="D15" s="24" t="s">
        <v>10945</v>
      </c>
      <c r="E15" s="33">
        <v>43436.13390000003</v>
      </c>
      <c r="G15" s="24" t="s">
        <v>10945</v>
      </c>
      <c r="H15" s="33">
        <v>5469</v>
      </c>
      <c r="J15" s="24" t="s">
        <v>10945</v>
      </c>
      <c r="K15" s="33">
        <v>1421</v>
      </c>
      <c r="M15" s="24" t="s">
        <v>10945</v>
      </c>
      <c r="N15" s="33">
        <v>0.13076195234308405</v>
      </c>
    </row>
    <row r="16" spans="1:14" x14ac:dyDescent="0.25">
      <c r="A16" s="24" t="s">
        <v>10933</v>
      </c>
      <c r="B16" s="33">
        <v>2297200.8603000008</v>
      </c>
      <c r="D16" s="24" t="s">
        <v>10933</v>
      </c>
      <c r="E16" s="33">
        <v>286397.02169999998</v>
      </c>
      <c r="G16" s="24" t="s">
        <v>10933</v>
      </c>
      <c r="H16" s="33">
        <v>37873</v>
      </c>
      <c r="J16" s="24" t="s">
        <v>10933</v>
      </c>
      <c r="K16" s="33">
        <v>9994</v>
      </c>
      <c r="M16" s="24" t="s">
        <v>10933</v>
      </c>
      <c r="N16" s="33">
        <v>0.12467217240315856</v>
      </c>
    </row>
    <row r="18" spans="2:14" x14ac:dyDescent="0.25">
      <c r="B18" s="25">
        <f>GETPIVOTDATA("Sales",$A$3)</f>
        <v>2297200.8603000008</v>
      </c>
      <c r="E18" s="25">
        <f>GETPIVOTDATA("Profit",$D$3)</f>
        <v>286397.02169999998</v>
      </c>
      <c r="H18" s="26">
        <f>GETPIVOTDATA("Quantity",$G$3)</f>
        <v>37873</v>
      </c>
      <c r="K18" s="26">
        <f>GETPIVOTDATA("Order ID",$J$3)</f>
        <v>9994</v>
      </c>
      <c r="N18" s="2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14CA6-BD60-4D58-9087-2A30CC8FE036}">
  <dimension ref="A3:F11"/>
  <sheetViews>
    <sheetView topLeftCell="A2" workbookViewId="0">
      <selection activeCell="F35" sqref="F35"/>
    </sheetView>
  </sheetViews>
  <sheetFormatPr defaultRowHeight="15" x14ac:dyDescent="0.25"/>
  <cols>
    <col min="1" max="1" width="13.140625" bestFit="1" customWidth="1"/>
    <col min="2" max="2" width="12.140625" customWidth="1"/>
    <col min="3" max="3" width="12.5703125" customWidth="1"/>
    <col min="4" max="4" width="15.42578125" customWidth="1"/>
    <col min="5" max="5" width="16.5703125" customWidth="1"/>
    <col min="6" max="6" width="22.42578125" customWidth="1"/>
  </cols>
  <sheetData>
    <row r="3" spans="1:6" x14ac:dyDescent="0.25">
      <c r="A3" s="23" t="s">
        <v>10932</v>
      </c>
      <c r="B3" t="s">
        <v>10946</v>
      </c>
      <c r="C3" t="s">
        <v>10947</v>
      </c>
      <c r="D3" t="s">
        <v>10956</v>
      </c>
      <c r="E3" t="s">
        <v>10957</v>
      </c>
      <c r="F3" t="s">
        <v>10958</v>
      </c>
    </row>
    <row r="4" spans="1:6" x14ac:dyDescent="0.25">
      <c r="A4" s="24" t="s">
        <v>10952</v>
      </c>
      <c r="B4" s="33">
        <v>484247.49810000096</v>
      </c>
      <c r="C4" s="33">
        <v>49543.974100000007</v>
      </c>
      <c r="D4" s="33">
        <v>7581</v>
      </c>
      <c r="E4" s="33">
        <v>1993</v>
      </c>
      <c r="F4" s="33">
        <v>0.10231126499236715</v>
      </c>
    </row>
    <row r="5" spans="1:6" x14ac:dyDescent="0.25">
      <c r="A5" s="24" t="s">
        <v>10953</v>
      </c>
      <c r="B5" s="33">
        <v>470532.50899999985</v>
      </c>
      <c r="C5" s="33">
        <v>61618.603700000051</v>
      </c>
      <c r="D5" s="33">
        <v>7979</v>
      </c>
      <c r="E5" s="33">
        <v>2102</v>
      </c>
      <c r="F5" s="33">
        <v>0.13095504034557592</v>
      </c>
    </row>
    <row r="6" spans="1:6" x14ac:dyDescent="0.25">
      <c r="A6" s="24" t="s">
        <v>10954</v>
      </c>
      <c r="B6" s="33">
        <v>608473.83000000066</v>
      </c>
      <c r="C6" s="33">
        <v>81726.930800000177</v>
      </c>
      <c r="D6" s="33">
        <v>9810</v>
      </c>
      <c r="E6" s="33">
        <v>2580</v>
      </c>
      <c r="F6" s="33">
        <v>0.13431461924993568</v>
      </c>
    </row>
    <row r="7" spans="1:6" x14ac:dyDescent="0.25">
      <c r="A7" s="24" t="s">
        <v>10955</v>
      </c>
      <c r="B7" s="33">
        <v>733947.0231999997</v>
      </c>
      <c r="C7" s="33">
        <v>93507.513099999967</v>
      </c>
      <c r="D7" s="33">
        <v>12503</v>
      </c>
      <c r="E7" s="33">
        <v>3319</v>
      </c>
      <c r="F7" s="33">
        <v>0.12740362743390987</v>
      </c>
    </row>
    <row r="11" spans="1:6" ht="18.75" x14ac:dyDescent="0.4">
      <c r="B11" s="28">
        <f>(GETPIVOTDATA("Sum of Sales",$A$3,"Years (Order Date)",2014)/GETPIVOTDATA("Sum of Sales",$A$3,"Years (Order Date)",2013))-1</f>
        <v>0.20620967905883303</v>
      </c>
      <c r="C11" s="28">
        <f>(GETPIVOTDATA("Sum of Profit",$A$3,"Years (Order Date)",2014)/GETPIVOTDATA("Sum of Profit",$A$3,"Years (Order Date)",2013))-1</f>
        <v>0.14414565902185772</v>
      </c>
      <c r="D11" s="28">
        <f>(GETPIVOTDATA("Sum of Quantity",$A$3,"Years (Order Date)",2014)/GETPIVOTDATA("Sum of Quantity",$A$3,"Years (Order Date)",2013))-1</f>
        <v>0.27451580020387367</v>
      </c>
      <c r="E11" s="28">
        <f>(GETPIVOTDATA("Count of Order ID",$A$3,"Years (Order Date)",2014)/GETPIVOTDATA("Count of Order ID",$A$3,"Years (Order Date)",2013))-1</f>
        <v>0.2864341085271318</v>
      </c>
      <c r="F11" s="28">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1" sqref="D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BC3B8-9DEF-48DF-AB97-5DF16CF4C274}">
  <dimension ref="A1:V295"/>
  <sheetViews>
    <sheetView showGridLines="0" showRowColHeaders="0" tabSelected="1" topLeftCell="A5" workbookViewId="0">
      <selection activeCell="Q37" sqref="Q37"/>
    </sheetView>
  </sheetViews>
  <sheetFormatPr defaultRowHeight="15" x14ac:dyDescent="0.25"/>
  <sheetData>
    <row r="1" spans="1:22" x14ac:dyDescent="0.25">
      <c r="A1" s="29"/>
      <c r="B1" s="29"/>
      <c r="C1" s="29"/>
      <c r="D1" s="29"/>
      <c r="E1" s="29"/>
      <c r="F1" s="29"/>
      <c r="G1" s="29"/>
      <c r="H1" s="29"/>
      <c r="I1" s="29"/>
      <c r="J1" s="29"/>
      <c r="K1" s="29"/>
      <c r="L1" s="29"/>
      <c r="M1" s="29"/>
      <c r="N1" s="29"/>
      <c r="O1" s="29"/>
      <c r="P1" s="29"/>
      <c r="Q1" s="29"/>
      <c r="R1" s="29"/>
      <c r="S1" s="29"/>
      <c r="T1" s="29"/>
      <c r="U1" s="29"/>
      <c r="V1" s="29"/>
    </row>
    <row r="2" spans="1:22" x14ac:dyDescent="0.25">
      <c r="A2" s="29"/>
      <c r="B2" s="29"/>
      <c r="C2" s="29"/>
      <c r="D2" s="29"/>
      <c r="E2" s="29"/>
      <c r="F2" s="29"/>
      <c r="G2" s="29"/>
      <c r="H2" s="29"/>
      <c r="I2" s="29"/>
      <c r="J2" s="29"/>
      <c r="K2" s="29"/>
      <c r="L2" s="29"/>
      <c r="M2" s="29"/>
      <c r="N2" s="29"/>
      <c r="O2" s="29"/>
      <c r="P2" s="29"/>
      <c r="Q2" s="29"/>
      <c r="R2" s="29"/>
      <c r="S2" s="29"/>
      <c r="T2" s="29"/>
      <c r="U2" s="29"/>
      <c r="V2" s="29"/>
    </row>
    <row r="3" spans="1:22" x14ac:dyDescent="0.25">
      <c r="A3" s="29"/>
      <c r="B3" s="29"/>
      <c r="C3" s="29"/>
      <c r="D3" s="29"/>
      <c r="E3" s="29"/>
      <c r="F3" s="29"/>
      <c r="G3" s="29"/>
      <c r="H3" s="29"/>
      <c r="I3" s="29"/>
      <c r="J3" s="29"/>
      <c r="K3" s="29"/>
      <c r="L3" s="29"/>
      <c r="M3" s="29"/>
      <c r="N3" s="29"/>
      <c r="O3" s="29"/>
      <c r="P3" s="29"/>
      <c r="Q3" s="29"/>
      <c r="R3" s="29"/>
      <c r="S3" s="29"/>
      <c r="T3" s="29"/>
      <c r="U3" s="29"/>
      <c r="V3" s="29"/>
    </row>
    <row r="4" spans="1:22" x14ac:dyDescent="0.25">
      <c r="A4" s="29"/>
      <c r="B4" s="29"/>
      <c r="C4" s="29"/>
      <c r="D4" s="29"/>
      <c r="E4" s="29"/>
      <c r="F4" s="29"/>
      <c r="G4" s="29"/>
      <c r="H4" s="29"/>
      <c r="I4" s="29"/>
      <c r="J4" s="29"/>
      <c r="K4" s="29"/>
      <c r="L4" s="29"/>
      <c r="M4" s="29"/>
      <c r="N4" s="29"/>
      <c r="O4" s="29"/>
      <c r="P4" s="29"/>
      <c r="Q4" s="29"/>
      <c r="R4" s="29"/>
      <c r="S4" s="29"/>
      <c r="T4" s="29"/>
      <c r="U4" s="29"/>
      <c r="V4" s="29"/>
    </row>
    <row r="5" spans="1:22" x14ac:dyDescent="0.25">
      <c r="A5" s="29"/>
      <c r="B5" s="29"/>
      <c r="C5" s="29"/>
      <c r="D5" s="29"/>
      <c r="E5" s="29"/>
      <c r="F5" s="29"/>
      <c r="G5" s="29"/>
      <c r="H5" s="29"/>
      <c r="I5" s="29"/>
      <c r="J5" s="29"/>
      <c r="K5" s="29"/>
      <c r="L5" s="29"/>
      <c r="M5" s="29"/>
      <c r="N5" s="29"/>
      <c r="O5" s="29"/>
      <c r="P5" s="29"/>
      <c r="Q5" s="29"/>
      <c r="R5" s="29"/>
      <c r="S5" s="29"/>
      <c r="T5" s="29"/>
      <c r="U5" s="29"/>
      <c r="V5" s="29"/>
    </row>
    <row r="6" spans="1:22" x14ac:dyDescent="0.25">
      <c r="A6" s="29"/>
      <c r="B6" s="29"/>
      <c r="C6" s="29"/>
      <c r="D6" s="29"/>
      <c r="E6" s="29"/>
      <c r="F6" s="29"/>
      <c r="G6" s="29"/>
      <c r="H6" s="29"/>
      <c r="I6" s="29"/>
      <c r="J6" s="29"/>
      <c r="K6" s="29"/>
      <c r="L6" s="29"/>
      <c r="M6" s="29"/>
      <c r="N6" s="29"/>
      <c r="O6" s="29"/>
      <c r="P6" s="29"/>
      <c r="Q6" s="29"/>
      <c r="R6" s="29"/>
      <c r="S6" s="29"/>
      <c r="T6" s="29"/>
      <c r="U6" s="29"/>
      <c r="V6" s="29"/>
    </row>
    <row r="7" spans="1:22" x14ac:dyDescent="0.25">
      <c r="A7" s="29"/>
      <c r="B7" s="29"/>
      <c r="C7" s="29"/>
      <c r="D7" s="29"/>
      <c r="E7" s="29"/>
      <c r="F7" s="29"/>
      <c r="G7" s="29"/>
      <c r="H7" s="29"/>
      <c r="I7" s="29"/>
      <c r="J7" s="29"/>
      <c r="K7" s="29"/>
      <c r="L7" s="29"/>
      <c r="M7" s="29"/>
      <c r="N7" s="29"/>
      <c r="O7" s="29"/>
      <c r="P7" s="29"/>
      <c r="Q7" s="29"/>
      <c r="R7" s="29"/>
      <c r="S7" s="29"/>
      <c r="T7" s="29"/>
      <c r="U7" s="29"/>
      <c r="V7" s="29"/>
    </row>
    <row r="8" spans="1:22" x14ac:dyDescent="0.25">
      <c r="A8" s="29"/>
      <c r="B8" s="29"/>
      <c r="C8" s="29"/>
      <c r="D8" s="29"/>
      <c r="E8" s="29"/>
      <c r="F8" s="29"/>
      <c r="G8" s="29"/>
      <c r="H8" s="29"/>
      <c r="I8" s="29"/>
      <c r="J8" s="29"/>
      <c r="K8" s="29"/>
      <c r="L8" s="29"/>
      <c r="M8" s="29"/>
      <c r="N8" s="29"/>
      <c r="O8" s="29"/>
      <c r="P8" s="29"/>
      <c r="Q8" s="29"/>
      <c r="R8" s="29"/>
      <c r="S8" s="29"/>
      <c r="T8" s="29"/>
      <c r="U8" s="29"/>
      <c r="V8" s="29"/>
    </row>
    <row r="9" spans="1:22" x14ac:dyDescent="0.25">
      <c r="A9" s="29"/>
      <c r="B9" s="29"/>
      <c r="C9" s="29"/>
      <c r="D9" s="29"/>
      <c r="E9" s="29"/>
      <c r="F9" s="29"/>
      <c r="G9" s="29"/>
      <c r="H9" s="29"/>
      <c r="I9" s="29"/>
      <c r="J9" s="29"/>
      <c r="K9" s="29"/>
      <c r="L9" s="29"/>
      <c r="M9" s="29"/>
      <c r="N9" s="29"/>
      <c r="O9" s="29"/>
      <c r="P9" s="29"/>
      <c r="Q9" s="29"/>
      <c r="R9" s="29"/>
      <c r="S9" s="29"/>
      <c r="T9" s="29"/>
      <c r="U9" s="29"/>
      <c r="V9" s="29"/>
    </row>
    <row r="10" spans="1:22" x14ac:dyDescent="0.25">
      <c r="A10" s="29"/>
      <c r="B10" s="29"/>
      <c r="C10" s="29"/>
      <c r="D10" s="29"/>
      <c r="E10" s="29"/>
      <c r="F10" s="29"/>
      <c r="G10" s="29"/>
      <c r="H10" s="29"/>
      <c r="I10" s="29"/>
      <c r="J10" s="29"/>
      <c r="K10" s="29"/>
      <c r="L10" s="29"/>
      <c r="M10" s="29"/>
      <c r="N10" s="29"/>
      <c r="O10" s="29"/>
      <c r="P10" s="29"/>
      <c r="Q10" s="29"/>
      <c r="R10" s="29"/>
      <c r="S10" s="29"/>
      <c r="T10" s="29"/>
      <c r="U10" s="29"/>
      <c r="V10" s="29"/>
    </row>
    <row r="11" spans="1:22" x14ac:dyDescent="0.25">
      <c r="A11" s="29"/>
      <c r="B11" s="29"/>
      <c r="C11" s="29"/>
      <c r="D11" s="29"/>
      <c r="E11" s="29"/>
      <c r="F11" s="29"/>
      <c r="G11" s="29"/>
      <c r="H11" s="29"/>
      <c r="I11" s="29"/>
      <c r="J11" s="29"/>
      <c r="K11" s="29"/>
      <c r="L11" s="29"/>
      <c r="M11" s="29"/>
      <c r="N11" s="29"/>
      <c r="O11" s="29"/>
      <c r="P11" s="29"/>
      <c r="Q11" s="29"/>
      <c r="R11" s="29"/>
      <c r="S11" s="29"/>
      <c r="T11" s="29"/>
      <c r="U11" s="29"/>
      <c r="V11" s="29"/>
    </row>
    <row r="12" spans="1:22" x14ac:dyDescent="0.25">
      <c r="A12" s="29"/>
      <c r="B12" s="29"/>
      <c r="C12" s="29"/>
      <c r="D12" s="29"/>
      <c r="E12" s="29"/>
      <c r="F12" s="29"/>
      <c r="G12" s="29"/>
      <c r="H12" s="29"/>
      <c r="I12" s="29"/>
      <c r="J12" s="29"/>
      <c r="K12" s="29"/>
      <c r="L12" s="29"/>
      <c r="M12" s="29"/>
      <c r="N12" s="29"/>
      <c r="O12" s="29"/>
      <c r="P12" s="29"/>
      <c r="Q12" s="29"/>
      <c r="R12" s="29"/>
      <c r="S12" s="29"/>
      <c r="T12" s="29"/>
      <c r="U12" s="29"/>
      <c r="V12" s="29"/>
    </row>
    <row r="13" spans="1:22" x14ac:dyDescent="0.25">
      <c r="A13" s="29"/>
      <c r="B13" s="29"/>
      <c r="C13" s="29"/>
      <c r="D13" s="29"/>
      <c r="E13" s="29"/>
      <c r="F13" s="29"/>
      <c r="G13" s="29"/>
      <c r="H13" s="29"/>
      <c r="I13" s="29"/>
      <c r="J13" s="29"/>
      <c r="K13" s="29"/>
      <c r="L13" s="29"/>
      <c r="M13" s="29"/>
      <c r="N13" s="29"/>
      <c r="O13" s="29"/>
      <c r="P13" s="29"/>
      <c r="Q13" s="29"/>
      <c r="R13" s="29"/>
      <c r="S13" s="29"/>
      <c r="T13" s="29"/>
      <c r="U13" s="29"/>
      <c r="V13" s="29"/>
    </row>
    <row r="14" spans="1:22" x14ac:dyDescent="0.25">
      <c r="A14" s="29"/>
      <c r="B14" s="29"/>
      <c r="C14" s="29"/>
      <c r="D14" s="29"/>
      <c r="E14" s="29"/>
      <c r="F14" s="29"/>
      <c r="G14" s="29"/>
      <c r="H14" s="29"/>
      <c r="I14" s="29"/>
      <c r="J14" s="29"/>
      <c r="K14" s="29"/>
      <c r="L14" s="29"/>
      <c r="M14" s="29"/>
      <c r="N14" s="29"/>
      <c r="O14" s="29"/>
      <c r="P14" s="29"/>
      <c r="Q14" s="29"/>
      <c r="R14" s="29"/>
      <c r="S14" s="29"/>
      <c r="T14" s="29"/>
      <c r="U14" s="29"/>
      <c r="V14" s="29"/>
    </row>
    <row r="15" spans="1:22" x14ac:dyDescent="0.25">
      <c r="A15" s="29"/>
      <c r="B15" s="29"/>
      <c r="C15" s="29"/>
      <c r="D15" s="29"/>
      <c r="E15" s="29"/>
      <c r="F15" s="29"/>
      <c r="G15" s="29"/>
      <c r="H15" s="29"/>
      <c r="I15" s="29"/>
      <c r="J15" s="29"/>
      <c r="K15" s="29"/>
      <c r="L15" s="29"/>
      <c r="M15" s="29"/>
      <c r="N15" s="29"/>
      <c r="O15" s="29"/>
      <c r="P15" s="29"/>
      <c r="Q15" s="29"/>
      <c r="R15" s="29"/>
      <c r="S15" s="29"/>
      <c r="T15" s="29"/>
      <c r="U15" s="29"/>
      <c r="V15" s="29"/>
    </row>
    <row r="16" spans="1:22" x14ac:dyDescent="0.25">
      <c r="A16" s="29"/>
      <c r="B16" s="29"/>
      <c r="C16" s="29"/>
      <c r="D16" s="29"/>
      <c r="E16" s="29"/>
      <c r="F16" s="29"/>
      <c r="G16" s="29"/>
      <c r="H16" s="29"/>
      <c r="I16" s="29"/>
      <c r="J16" s="29"/>
      <c r="K16" s="29"/>
      <c r="L16" s="29"/>
      <c r="M16" s="29"/>
      <c r="N16" s="29"/>
      <c r="O16" s="29"/>
      <c r="P16" s="29"/>
      <c r="Q16" s="29"/>
      <c r="R16" s="29"/>
      <c r="S16" s="29"/>
      <c r="T16" s="29"/>
      <c r="U16" s="29"/>
      <c r="V16" s="29"/>
    </row>
    <row r="17" spans="1:22" x14ac:dyDescent="0.25">
      <c r="A17" s="29"/>
      <c r="B17" s="29"/>
      <c r="C17" s="29"/>
      <c r="D17" s="29"/>
      <c r="E17" s="29"/>
      <c r="F17" s="29"/>
      <c r="G17" s="29"/>
      <c r="H17" s="29"/>
      <c r="I17" s="29"/>
      <c r="J17" s="29"/>
      <c r="K17" s="29"/>
      <c r="L17" s="29"/>
      <c r="M17" s="29"/>
      <c r="N17" s="29"/>
      <c r="O17" s="29"/>
      <c r="P17" s="29"/>
      <c r="Q17" s="29"/>
      <c r="R17" s="29"/>
      <c r="S17" s="29"/>
      <c r="T17" s="29"/>
      <c r="U17" s="29"/>
      <c r="V17" s="29"/>
    </row>
    <row r="18" spans="1:22" x14ac:dyDescent="0.25">
      <c r="A18" s="29"/>
      <c r="B18" s="29"/>
      <c r="C18" s="29"/>
      <c r="D18" s="29"/>
      <c r="E18" s="29"/>
      <c r="F18" s="29"/>
      <c r="G18" s="29"/>
      <c r="H18" s="29"/>
      <c r="I18" s="29"/>
      <c r="J18" s="29"/>
      <c r="K18" s="29"/>
      <c r="L18" s="29"/>
      <c r="M18" s="29"/>
      <c r="N18" s="29"/>
      <c r="O18" s="29"/>
      <c r="P18" s="29"/>
      <c r="Q18" s="29"/>
      <c r="R18" s="29"/>
      <c r="S18" s="29"/>
      <c r="T18" s="29"/>
      <c r="U18" s="29"/>
      <c r="V18" s="29"/>
    </row>
    <row r="19" spans="1:22" x14ac:dyDescent="0.25">
      <c r="A19" s="29"/>
      <c r="B19" s="29"/>
      <c r="C19" s="29"/>
      <c r="D19" s="29"/>
      <c r="E19" s="29"/>
      <c r="F19" s="29"/>
      <c r="G19" s="29"/>
      <c r="H19" s="29"/>
      <c r="I19" s="29"/>
      <c r="J19" s="29"/>
      <c r="K19" s="29"/>
      <c r="L19" s="29"/>
      <c r="M19" s="29"/>
      <c r="N19" s="29"/>
      <c r="O19" s="29"/>
      <c r="P19" s="29"/>
      <c r="Q19" s="29"/>
      <c r="R19" s="29"/>
      <c r="S19" s="29"/>
      <c r="T19" s="29"/>
      <c r="U19" s="29"/>
      <c r="V19" s="29"/>
    </row>
    <row r="20" spans="1:22" x14ac:dyDescent="0.25">
      <c r="A20" s="29"/>
      <c r="B20" s="29"/>
      <c r="C20" s="29"/>
      <c r="D20" s="29"/>
      <c r="E20" s="29"/>
      <c r="F20" s="29"/>
      <c r="G20" s="29"/>
      <c r="H20" s="29"/>
      <c r="I20" s="29"/>
      <c r="J20" s="29"/>
      <c r="K20" s="29"/>
      <c r="L20" s="29"/>
      <c r="M20" s="29"/>
      <c r="N20" s="29"/>
      <c r="O20" s="29"/>
      <c r="P20" s="29"/>
      <c r="Q20" s="29"/>
      <c r="R20" s="29"/>
      <c r="S20" s="29"/>
      <c r="T20" s="29"/>
      <c r="U20" s="29"/>
      <c r="V20" s="29"/>
    </row>
    <row r="21" spans="1:22" x14ac:dyDescent="0.25">
      <c r="A21" s="29"/>
      <c r="B21" s="29"/>
      <c r="C21" s="29"/>
      <c r="D21" s="29"/>
      <c r="E21" s="29"/>
      <c r="F21" s="29"/>
      <c r="G21" s="29"/>
      <c r="H21" s="29"/>
      <c r="I21" s="29"/>
      <c r="J21" s="29"/>
      <c r="K21" s="29"/>
      <c r="L21" s="29"/>
      <c r="M21" s="29"/>
      <c r="N21" s="29"/>
      <c r="O21" s="29"/>
      <c r="P21" s="29"/>
      <c r="Q21" s="29"/>
      <c r="R21" s="29"/>
      <c r="S21" s="29"/>
      <c r="T21" s="29"/>
      <c r="U21" s="29"/>
      <c r="V21" s="29"/>
    </row>
    <row r="22" spans="1:22" x14ac:dyDescent="0.25">
      <c r="A22" s="29"/>
      <c r="B22" s="29"/>
      <c r="C22" s="29"/>
      <c r="D22" s="29"/>
      <c r="E22" s="29"/>
      <c r="F22" s="29"/>
      <c r="G22" s="29"/>
      <c r="H22" s="29"/>
      <c r="I22" s="29"/>
      <c r="J22" s="29"/>
      <c r="K22" s="29"/>
      <c r="L22" s="29"/>
      <c r="M22" s="29"/>
      <c r="N22" s="29"/>
      <c r="O22" s="29"/>
      <c r="P22" s="29"/>
      <c r="Q22" s="29"/>
      <c r="R22" s="29"/>
      <c r="S22" s="29"/>
      <c r="T22" s="29"/>
      <c r="U22" s="29"/>
      <c r="V22" s="29"/>
    </row>
    <row r="23" spans="1:22" x14ac:dyDescent="0.25">
      <c r="A23" s="29"/>
      <c r="B23" s="29"/>
      <c r="C23" s="29"/>
      <c r="D23" s="29"/>
      <c r="E23" s="29"/>
      <c r="F23" s="29"/>
      <c r="G23" s="29"/>
      <c r="H23" s="29"/>
      <c r="I23" s="29"/>
      <c r="J23" s="29"/>
      <c r="K23" s="29"/>
      <c r="L23" s="29"/>
      <c r="M23" s="29"/>
      <c r="N23" s="29"/>
      <c r="O23" s="29"/>
      <c r="P23" s="29"/>
      <c r="Q23" s="29"/>
      <c r="R23" s="29"/>
      <c r="S23" s="29"/>
      <c r="T23" s="29"/>
      <c r="U23" s="29"/>
      <c r="V23" s="29"/>
    </row>
    <row r="24" spans="1:22" x14ac:dyDescent="0.25">
      <c r="A24" s="29"/>
      <c r="B24" s="29"/>
      <c r="C24" s="29"/>
      <c r="D24" s="29"/>
      <c r="E24" s="29"/>
      <c r="F24" s="29"/>
      <c r="G24" s="29"/>
      <c r="H24" s="29"/>
      <c r="I24" s="29"/>
      <c r="J24" s="29"/>
      <c r="K24" s="29"/>
      <c r="L24" s="29"/>
      <c r="M24" s="29"/>
      <c r="N24" s="29"/>
      <c r="O24" s="29"/>
      <c r="P24" s="29"/>
      <c r="Q24" s="29"/>
      <c r="R24" s="29"/>
      <c r="S24" s="29"/>
      <c r="T24" s="29"/>
      <c r="U24" s="29"/>
      <c r="V24" s="29"/>
    </row>
    <row r="25" spans="1:22" ht="19.5" x14ac:dyDescent="0.4">
      <c r="A25" s="29"/>
      <c r="B25" s="29"/>
      <c r="C25" s="29"/>
      <c r="D25" s="29"/>
      <c r="E25" s="29"/>
      <c r="F25" s="29"/>
      <c r="G25" s="29"/>
      <c r="H25" s="29"/>
      <c r="I25" s="29"/>
      <c r="J25" s="29"/>
      <c r="K25" s="29"/>
      <c r="L25" s="29"/>
      <c r="M25" s="29"/>
      <c r="N25" s="29"/>
      <c r="O25" s="29"/>
      <c r="P25" s="29"/>
      <c r="Q25" s="34" t="s">
        <v>10959</v>
      </c>
      <c r="R25" s="29"/>
      <c r="S25" s="29"/>
      <c r="T25" s="29"/>
      <c r="U25" s="29"/>
      <c r="V25" s="29"/>
    </row>
    <row r="26" spans="1:22" x14ac:dyDescent="0.25">
      <c r="A26" s="29"/>
      <c r="B26" s="29"/>
      <c r="C26" s="29"/>
      <c r="D26" s="29"/>
      <c r="E26" s="29"/>
      <c r="F26" s="29"/>
      <c r="G26" s="29"/>
      <c r="H26" s="29"/>
      <c r="I26" s="29"/>
      <c r="J26" s="29"/>
      <c r="K26" s="29"/>
      <c r="L26" s="29"/>
      <c r="M26" s="29"/>
      <c r="N26" s="29"/>
      <c r="O26" s="29"/>
      <c r="P26" s="29"/>
      <c r="Q26" s="29"/>
      <c r="R26" s="29"/>
      <c r="S26" s="29"/>
      <c r="T26" s="29"/>
      <c r="U26" s="29"/>
      <c r="V26" s="29"/>
    </row>
    <row r="27" spans="1:22" x14ac:dyDescent="0.25">
      <c r="A27" s="29"/>
      <c r="B27" s="29"/>
      <c r="C27" s="29"/>
      <c r="D27" s="29"/>
      <c r="E27" s="29"/>
      <c r="F27" s="29"/>
      <c r="G27" s="29"/>
      <c r="H27" s="29"/>
      <c r="I27" s="29"/>
      <c r="J27" s="29"/>
      <c r="K27" s="29"/>
      <c r="L27" s="29"/>
      <c r="M27" s="29"/>
      <c r="N27" s="29"/>
      <c r="O27" s="29"/>
      <c r="P27" s="29"/>
      <c r="Q27" s="29"/>
      <c r="R27" s="29"/>
      <c r="S27" s="29"/>
      <c r="T27" s="29"/>
      <c r="U27" s="29"/>
      <c r="V27" s="29"/>
    </row>
    <row r="28" spans="1:22" x14ac:dyDescent="0.25">
      <c r="A28" s="29"/>
      <c r="B28" s="29"/>
      <c r="C28" s="29"/>
      <c r="D28" s="29"/>
      <c r="E28" s="29"/>
      <c r="F28" s="29"/>
      <c r="G28" s="29"/>
      <c r="H28" s="29"/>
      <c r="I28" s="29"/>
      <c r="J28" s="29"/>
      <c r="K28" s="29"/>
      <c r="L28" s="29"/>
      <c r="M28" s="29"/>
      <c r="N28" s="29"/>
      <c r="O28" s="29"/>
      <c r="P28" s="29"/>
      <c r="Q28" s="29"/>
      <c r="R28" s="29"/>
      <c r="S28" s="29"/>
      <c r="T28" s="29"/>
      <c r="U28" s="29"/>
      <c r="V28" s="29"/>
    </row>
    <row r="29" spans="1:22" x14ac:dyDescent="0.25">
      <c r="A29" s="29"/>
      <c r="B29" s="29"/>
      <c r="C29" s="29"/>
      <c r="D29" s="29"/>
      <c r="E29" s="29"/>
      <c r="F29" s="29"/>
      <c r="G29" s="29"/>
      <c r="H29" s="29"/>
      <c r="I29" s="29"/>
      <c r="J29" s="29"/>
      <c r="K29" s="29"/>
      <c r="L29" s="29"/>
      <c r="M29" s="29"/>
      <c r="N29" s="29"/>
      <c r="O29" s="29"/>
      <c r="P29" s="29"/>
      <c r="Q29" s="29"/>
      <c r="R29" s="29"/>
      <c r="S29" s="29"/>
      <c r="T29" s="29"/>
      <c r="U29" s="29"/>
      <c r="V29" s="29"/>
    </row>
    <row r="30" spans="1:22" x14ac:dyDescent="0.25">
      <c r="A30" s="29"/>
      <c r="B30" s="29"/>
      <c r="C30" s="29"/>
      <c r="D30" s="29"/>
      <c r="E30" s="29"/>
      <c r="F30" s="29"/>
      <c r="G30" s="29"/>
      <c r="H30" s="29"/>
      <c r="I30" s="29"/>
      <c r="J30" s="29"/>
      <c r="K30" s="29"/>
      <c r="L30" s="29"/>
      <c r="M30" s="29"/>
      <c r="N30" s="29"/>
      <c r="O30" s="29"/>
      <c r="P30" s="29"/>
      <c r="Q30" s="29"/>
      <c r="R30" s="29"/>
      <c r="S30" s="29"/>
      <c r="T30" s="29"/>
      <c r="U30" s="29"/>
      <c r="V30" s="29"/>
    </row>
    <row r="31" spans="1:22" x14ac:dyDescent="0.25">
      <c r="A31" s="29"/>
      <c r="B31" s="29"/>
      <c r="C31" s="29"/>
      <c r="D31" s="29"/>
      <c r="E31" s="29"/>
      <c r="F31" s="29"/>
      <c r="G31" s="29"/>
      <c r="H31" s="29"/>
      <c r="I31" s="29"/>
      <c r="J31" s="29"/>
      <c r="K31" s="29"/>
      <c r="L31" s="29"/>
      <c r="M31" s="29"/>
      <c r="N31" s="29"/>
      <c r="O31" s="29"/>
      <c r="P31" s="29"/>
      <c r="Q31" s="29"/>
      <c r="R31" s="29"/>
      <c r="S31" s="29"/>
      <c r="T31" s="29"/>
      <c r="U31" s="29"/>
      <c r="V31" s="29"/>
    </row>
    <row r="32" spans="1:22" x14ac:dyDescent="0.25">
      <c r="A32" s="29"/>
      <c r="B32" s="29"/>
      <c r="C32" s="29"/>
      <c r="D32" s="29"/>
      <c r="E32" s="29"/>
      <c r="F32" s="29"/>
      <c r="G32" s="29"/>
      <c r="H32" s="29"/>
      <c r="I32" s="29"/>
      <c r="J32" s="29"/>
      <c r="K32" s="29"/>
      <c r="L32" s="29"/>
      <c r="M32" s="29"/>
      <c r="N32" s="29"/>
      <c r="O32" s="29"/>
      <c r="P32" s="29"/>
      <c r="Q32" s="29"/>
      <c r="R32" s="29"/>
      <c r="S32" s="29"/>
      <c r="T32" s="29"/>
      <c r="U32" s="29"/>
      <c r="V32" s="29"/>
    </row>
    <row r="33" spans="1:22" x14ac:dyDescent="0.25">
      <c r="A33" s="29"/>
      <c r="B33" s="29"/>
      <c r="C33" s="29"/>
      <c r="D33" s="29"/>
      <c r="E33" s="29"/>
      <c r="F33" s="29"/>
      <c r="G33" s="29"/>
      <c r="H33" s="29"/>
      <c r="I33" s="29"/>
      <c r="J33" s="29"/>
      <c r="K33" s="29"/>
      <c r="L33" s="29"/>
      <c r="M33" s="29"/>
      <c r="N33" s="29"/>
      <c r="O33" s="29"/>
      <c r="P33" s="29"/>
      <c r="Q33" s="29"/>
      <c r="R33" s="29"/>
      <c r="S33" s="29"/>
      <c r="T33" s="29"/>
      <c r="U33" s="29"/>
      <c r="V33" s="29"/>
    </row>
    <row r="34" spans="1:22" x14ac:dyDescent="0.25">
      <c r="A34" s="29"/>
      <c r="B34" s="29"/>
      <c r="C34" s="29"/>
      <c r="D34" s="29"/>
      <c r="E34" s="29"/>
      <c r="F34" s="29"/>
      <c r="G34" s="29"/>
      <c r="H34" s="29"/>
      <c r="I34" s="29"/>
      <c r="J34" s="29"/>
      <c r="K34" s="29"/>
      <c r="L34" s="29"/>
      <c r="M34" s="29"/>
      <c r="N34" s="29"/>
      <c r="O34" s="29"/>
      <c r="P34" s="29"/>
      <c r="Q34" s="29"/>
      <c r="R34" s="29"/>
      <c r="S34" s="29"/>
      <c r="T34" s="29"/>
      <c r="U34" s="29"/>
      <c r="V34" s="29"/>
    </row>
    <row r="35" spans="1:22" x14ac:dyDescent="0.25">
      <c r="A35" s="29"/>
      <c r="B35" s="29"/>
      <c r="C35" s="29"/>
      <c r="D35" s="29"/>
      <c r="E35" s="29"/>
      <c r="F35" s="29"/>
      <c r="G35" s="29"/>
      <c r="H35" s="29"/>
      <c r="I35" s="29"/>
      <c r="J35" s="29"/>
      <c r="K35" s="29"/>
      <c r="L35" s="29"/>
      <c r="M35" s="29"/>
      <c r="N35" s="29"/>
      <c r="O35" s="29"/>
      <c r="P35" s="29"/>
      <c r="Q35" s="29"/>
      <c r="R35" s="29"/>
      <c r="S35" s="29"/>
      <c r="T35" s="29"/>
      <c r="U35" s="29"/>
      <c r="V35" s="29"/>
    </row>
    <row r="36" spans="1:22" x14ac:dyDescent="0.25">
      <c r="A36" s="29"/>
      <c r="B36" s="29"/>
      <c r="C36" s="29"/>
      <c r="D36" s="29"/>
      <c r="E36" s="29"/>
      <c r="F36" s="29"/>
      <c r="G36" s="29"/>
      <c r="H36" s="29"/>
      <c r="I36" s="29"/>
      <c r="J36" s="29"/>
      <c r="K36" s="29"/>
      <c r="L36" s="29"/>
      <c r="M36" s="29"/>
      <c r="N36" s="29"/>
      <c r="O36" s="29"/>
      <c r="P36" s="29"/>
      <c r="Q36" s="29"/>
      <c r="R36" s="29"/>
      <c r="S36" s="29"/>
      <c r="T36" s="29"/>
      <c r="U36" s="29"/>
      <c r="V36" s="29"/>
    </row>
    <row r="37" spans="1:22" x14ac:dyDescent="0.25">
      <c r="A37" s="29"/>
      <c r="B37" s="29"/>
      <c r="C37" s="29"/>
      <c r="D37" s="29"/>
      <c r="E37" s="29"/>
      <c r="F37" s="29"/>
      <c r="G37" s="29"/>
      <c r="H37" s="29"/>
      <c r="I37" s="29"/>
      <c r="J37" s="29"/>
      <c r="K37" s="29"/>
      <c r="L37" s="29"/>
      <c r="M37" s="29"/>
      <c r="N37" s="29"/>
      <c r="O37" s="29"/>
      <c r="P37" s="29"/>
      <c r="Q37" s="29"/>
      <c r="R37" s="29"/>
      <c r="S37" s="29"/>
      <c r="T37" s="29"/>
      <c r="U37" s="29"/>
      <c r="V37" s="29"/>
    </row>
    <row r="38" spans="1:22" x14ac:dyDescent="0.25">
      <c r="A38" s="29"/>
      <c r="B38" s="29"/>
      <c r="C38" s="29"/>
      <c r="D38" s="29"/>
      <c r="E38" s="29"/>
      <c r="F38" s="29"/>
      <c r="G38" s="29"/>
      <c r="H38" s="29"/>
      <c r="I38" s="29"/>
      <c r="J38" s="29"/>
      <c r="K38" s="29"/>
      <c r="L38" s="29"/>
      <c r="M38" s="29"/>
      <c r="N38" s="29"/>
      <c r="O38" s="29"/>
      <c r="P38" s="29"/>
      <c r="Q38" s="29"/>
      <c r="R38" s="29"/>
      <c r="S38" s="29"/>
      <c r="T38" s="29"/>
      <c r="U38" s="29"/>
      <c r="V38" s="29"/>
    </row>
    <row r="39" spans="1:22" x14ac:dyDescent="0.25">
      <c r="A39" s="29"/>
      <c r="B39" s="29"/>
      <c r="C39" s="29"/>
      <c r="D39" s="29"/>
      <c r="E39" s="29"/>
      <c r="F39" s="29"/>
      <c r="G39" s="29"/>
      <c r="H39" s="29"/>
      <c r="I39" s="29"/>
      <c r="J39" s="29"/>
      <c r="K39" s="29"/>
      <c r="L39" s="29"/>
      <c r="M39" s="29"/>
      <c r="N39" s="29"/>
      <c r="O39" s="29"/>
      <c r="P39" s="29"/>
      <c r="Q39" s="29"/>
      <c r="R39" s="29"/>
      <c r="S39" s="29"/>
      <c r="T39" s="29"/>
      <c r="U39" s="29"/>
      <c r="V39" s="29"/>
    </row>
    <row r="40" spans="1:22" x14ac:dyDescent="0.25">
      <c r="A40" s="29"/>
      <c r="B40" s="29"/>
      <c r="C40" s="29"/>
      <c r="D40" s="29"/>
      <c r="E40" s="29"/>
      <c r="F40" s="29"/>
      <c r="G40" s="29"/>
      <c r="H40" s="29"/>
      <c r="I40" s="29"/>
      <c r="J40" s="29"/>
      <c r="K40" s="29"/>
      <c r="L40" s="29"/>
      <c r="M40" s="29"/>
      <c r="N40" s="29"/>
      <c r="O40" s="29"/>
      <c r="P40" s="29"/>
      <c r="Q40" s="29"/>
      <c r="R40" s="29"/>
      <c r="S40" s="29"/>
      <c r="T40" s="29"/>
      <c r="U40" s="29"/>
      <c r="V40" s="29"/>
    </row>
    <row r="41" spans="1:22" x14ac:dyDescent="0.25">
      <c r="A41" s="29"/>
      <c r="B41" s="29"/>
      <c r="C41" s="29"/>
      <c r="D41" s="29"/>
      <c r="E41" s="29"/>
      <c r="F41" s="29"/>
      <c r="G41" s="29"/>
      <c r="H41" s="29"/>
      <c r="I41" s="29"/>
      <c r="J41" s="29"/>
      <c r="K41" s="29"/>
      <c r="L41" s="29"/>
      <c r="M41" s="29"/>
      <c r="N41" s="29"/>
      <c r="O41" s="29"/>
      <c r="P41" s="29"/>
      <c r="Q41" s="29"/>
      <c r="R41" s="29"/>
      <c r="S41" s="29"/>
      <c r="T41" s="29"/>
      <c r="U41" s="29"/>
      <c r="V41" s="29"/>
    </row>
    <row r="42" spans="1:22" x14ac:dyDescent="0.25">
      <c r="A42" s="29"/>
      <c r="B42" s="29"/>
      <c r="C42" s="29"/>
      <c r="D42" s="29"/>
      <c r="E42" s="29"/>
      <c r="F42" s="29"/>
      <c r="G42" s="29"/>
      <c r="H42" s="29"/>
      <c r="I42" s="29"/>
      <c r="J42" s="29"/>
      <c r="K42" s="29"/>
      <c r="L42" s="29"/>
      <c r="M42" s="29"/>
      <c r="N42" s="29"/>
      <c r="O42" s="29"/>
      <c r="P42" s="29"/>
      <c r="Q42" s="29"/>
      <c r="R42" s="29"/>
      <c r="S42" s="29"/>
      <c r="T42" s="29"/>
      <c r="U42" s="29"/>
      <c r="V42" s="29"/>
    </row>
    <row r="43" spans="1:22" x14ac:dyDescent="0.25">
      <c r="A43" s="29"/>
      <c r="B43" s="29"/>
      <c r="C43" s="29"/>
      <c r="D43" s="29"/>
      <c r="E43" s="29"/>
      <c r="F43" s="29"/>
      <c r="G43" s="29"/>
      <c r="H43" s="29"/>
      <c r="I43" s="29"/>
      <c r="J43" s="29"/>
      <c r="K43" s="29"/>
      <c r="L43" s="29"/>
      <c r="M43" s="29"/>
      <c r="N43" s="29"/>
      <c r="O43" s="29"/>
      <c r="P43" s="29"/>
      <c r="Q43" s="29"/>
      <c r="R43" s="29"/>
      <c r="S43" s="29"/>
      <c r="T43" s="29"/>
      <c r="U43" s="29"/>
      <c r="V43" s="29"/>
    </row>
    <row r="44" spans="1:22" x14ac:dyDescent="0.25">
      <c r="A44" s="29"/>
      <c r="B44" s="29"/>
      <c r="C44" s="29"/>
      <c r="D44" s="29"/>
      <c r="E44" s="29"/>
      <c r="F44" s="29"/>
      <c r="G44" s="29"/>
      <c r="H44" s="29"/>
      <c r="I44" s="29"/>
      <c r="J44" s="29"/>
      <c r="K44" s="29"/>
      <c r="L44" s="29"/>
      <c r="M44" s="29"/>
      <c r="N44" s="29"/>
      <c r="O44" s="29"/>
      <c r="P44" s="29"/>
      <c r="Q44" s="29"/>
      <c r="R44" s="29"/>
      <c r="S44" s="29"/>
      <c r="T44" s="29"/>
      <c r="U44" s="29"/>
      <c r="V44" s="29"/>
    </row>
    <row r="45" spans="1:22" x14ac:dyDescent="0.25">
      <c r="A45" s="29"/>
      <c r="B45" s="29"/>
      <c r="C45" s="29"/>
      <c r="D45" s="29"/>
      <c r="E45" s="29"/>
      <c r="F45" s="29"/>
      <c r="G45" s="29"/>
      <c r="H45" s="29"/>
      <c r="I45" s="29"/>
      <c r="J45" s="29"/>
      <c r="K45" s="29"/>
      <c r="L45" s="29"/>
      <c r="M45" s="29"/>
      <c r="N45" s="29"/>
      <c r="O45" s="29"/>
      <c r="P45" s="29"/>
      <c r="Q45" s="29"/>
      <c r="R45" s="29"/>
      <c r="S45" s="29"/>
      <c r="T45" s="29"/>
      <c r="U45" s="29"/>
      <c r="V45" s="29"/>
    </row>
    <row r="46" spans="1:22" x14ac:dyDescent="0.25">
      <c r="A46" s="29"/>
      <c r="B46" s="29"/>
      <c r="C46" s="29"/>
      <c r="D46" s="29"/>
      <c r="E46" s="29"/>
      <c r="F46" s="29"/>
      <c r="G46" s="29"/>
      <c r="H46" s="29"/>
      <c r="I46" s="29"/>
      <c r="J46" s="29"/>
      <c r="K46" s="29"/>
      <c r="L46" s="29"/>
      <c r="M46" s="29"/>
      <c r="N46" s="29"/>
      <c r="O46" s="29"/>
      <c r="P46" s="29"/>
      <c r="Q46" s="29"/>
      <c r="R46" s="29"/>
      <c r="S46" s="29"/>
      <c r="T46" s="29"/>
      <c r="U46" s="29"/>
      <c r="V46" s="29"/>
    </row>
    <row r="47" spans="1:22" x14ac:dyDescent="0.25">
      <c r="A47" s="29"/>
      <c r="B47" s="29"/>
      <c r="C47" s="29"/>
      <c r="D47" s="29"/>
      <c r="E47" s="29"/>
      <c r="F47" s="29"/>
      <c r="G47" s="29"/>
      <c r="H47" s="29"/>
      <c r="I47" s="29"/>
      <c r="J47" s="29"/>
      <c r="K47" s="29"/>
      <c r="L47" s="29"/>
      <c r="M47" s="29"/>
      <c r="N47" s="29"/>
      <c r="O47" s="29"/>
      <c r="P47" s="29"/>
      <c r="Q47" s="29"/>
      <c r="R47" s="29"/>
      <c r="S47" s="29"/>
      <c r="T47" s="29"/>
      <c r="U47" s="29"/>
      <c r="V47" s="29"/>
    </row>
    <row r="48" spans="1:22" x14ac:dyDescent="0.25">
      <c r="A48" s="29"/>
      <c r="B48" s="29"/>
      <c r="C48" s="29"/>
      <c r="D48" s="29"/>
      <c r="E48" s="29"/>
      <c r="F48" s="29"/>
      <c r="G48" s="29"/>
      <c r="H48" s="29"/>
      <c r="I48" s="29"/>
      <c r="J48" s="29"/>
      <c r="K48" s="29"/>
      <c r="L48" s="29"/>
      <c r="M48" s="29"/>
      <c r="N48" s="29"/>
      <c r="O48" s="29"/>
      <c r="P48" s="29"/>
      <c r="Q48" s="29"/>
      <c r="R48" s="29"/>
      <c r="S48" s="29"/>
      <c r="T48" s="29"/>
      <c r="U48" s="29"/>
      <c r="V48" s="29"/>
    </row>
    <row r="49" spans="1:22" x14ac:dyDescent="0.25">
      <c r="A49" s="29"/>
      <c r="B49" s="29"/>
      <c r="C49" s="29"/>
      <c r="D49" s="29"/>
      <c r="E49" s="29"/>
      <c r="F49" s="29"/>
      <c r="G49" s="29"/>
      <c r="H49" s="29"/>
      <c r="I49" s="29"/>
      <c r="J49" s="29"/>
      <c r="K49" s="29"/>
      <c r="L49" s="29"/>
      <c r="M49" s="29"/>
      <c r="N49" s="29"/>
      <c r="O49" s="29"/>
      <c r="P49" s="29"/>
      <c r="Q49" s="29"/>
      <c r="R49" s="29"/>
      <c r="S49" s="29"/>
      <c r="T49" s="29"/>
      <c r="U49" s="29"/>
      <c r="V49" s="29"/>
    </row>
    <row r="50" spans="1:22" x14ac:dyDescent="0.25">
      <c r="A50" s="29"/>
      <c r="B50" s="29"/>
      <c r="C50" s="29"/>
      <c r="D50" s="29"/>
      <c r="E50" s="29"/>
      <c r="F50" s="29"/>
      <c r="G50" s="29"/>
      <c r="H50" s="29"/>
      <c r="I50" s="29"/>
      <c r="J50" s="29"/>
      <c r="K50" s="29"/>
      <c r="L50" s="29"/>
      <c r="M50" s="29"/>
      <c r="N50" s="29"/>
      <c r="O50" s="29"/>
      <c r="P50" s="29"/>
      <c r="Q50" s="29"/>
      <c r="R50" s="29"/>
      <c r="S50" s="29"/>
      <c r="T50" s="29"/>
      <c r="U50" s="29"/>
      <c r="V50" s="29"/>
    </row>
    <row r="51" spans="1:22" x14ac:dyDescent="0.25">
      <c r="A51" s="29"/>
      <c r="B51" s="29"/>
      <c r="C51" s="29"/>
      <c r="D51" s="29"/>
      <c r="E51" s="29"/>
      <c r="F51" s="29"/>
      <c r="G51" s="29"/>
      <c r="H51" s="29"/>
      <c r="I51" s="29"/>
      <c r="J51" s="29"/>
      <c r="K51" s="29"/>
      <c r="L51" s="29"/>
      <c r="M51" s="29"/>
      <c r="N51" s="29"/>
      <c r="O51" s="29"/>
      <c r="P51" s="29"/>
      <c r="Q51" s="29"/>
      <c r="R51" s="29"/>
      <c r="S51" s="29"/>
      <c r="T51" s="29"/>
      <c r="U51" s="29"/>
      <c r="V51" s="29"/>
    </row>
    <row r="52" spans="1:22" x14ac:dyDescent="0.25">
      <c r="A52" s="29"/>
      <c r="B52" s="29"/>
      <c r="C52" s="29"/>
      <c r="D52" s="29"/>
      <c r="E52" s="29"/>
      <c r="F52" s="29"/>
      <c r="G52" s="29"/>
      <c r="H52" s="29"/>
      <c r="I52" s="29"/>
      <c r="J52" s="29"/>
      <c r="K52" s="29"/>
      <c r="L52" s="29"/>
      <c r="M52" s="29"/>
      <c r="N52" s="29"/>
      <c r="O52" s="29"/>
      <c r="P52" s="29"/>
      <c r="Q52" s="29"/>
      <c r="R52" s="29"/>
      <c r="S52" s="29"/>
      <c r="T52" s="29"/>
      <c r="U52" s="29"/>
      <c r="V52" s="29"/>
    </row>
    <row r="53" spans="1:22" x14ac:dyDescent="0.25">
      <c r="A53" s="29"/>
      <c r="B53" s="29"/>
      <c r="C53" s="29"/>
      <c r="D53" s="29"/>
      <c r="E53" s="29"/>
      <c r="F53" s="29"/>
      <c r="G53" s="29"/>
      <c r="H53" s="29"/>
      <c r="I53" s="29"/>
      <c r="J53" s="29"/>
      <c r="K53" s="29"/>
      <c r="L53" s="29"/>
      <c r="M53" s="29"/>
      <c r="N53" s="29"/>
      <c r="O53" s="29"/>
      <c r="P53" s="29"/>
      <c r="Q53" s="29"/>
      <c r="R53" s="29"/>
      <c r="S53" s="29"/>
      <c r="T53" s="29"/>
      <c r="U53" s="29"/>
      <c r="V53" s="29"/>
    </row>
    <row r="54" spans="1:22" x14ac:dyDescent="0.25">
      <c r="A54" s="29"/>
      <c r="B54" s="29"/>
      <c r="C54" s="29"/>
      <c r="D54" s="29"/>
      <c r="E54" s="29"/>
      <c r="F54" s="29"/>
      <c r="G54" s="29"/>
      <c r="H54" s="29"/>
      <c r="I54" s="29"/>
      <c r="J54" s="29"/>
      <c r="K54" s="29"/>
      <c r="L54" s="29"/>
      <c r="M54" s="29"/>
      <c r="N54" s="29"/>
      <c r="O54" s="29"/>
      <c r="P54" s="29"/>
      <c r="Q54" s="29"/>
      <c r="R54" s="29"/>
      <c r="S54" s="29"/>
      <c r="T54" s="29"/>
      <c r="U54" s="29"/>
      <c r="V54" s="29"/>
    </row>
    <row r="55" spans="1:22" x14ac:dyDescent="0.25">
      <c r="A55" s="29"/>
      <c r="B55" s="29"/>
      <c r="C55" s="29"/>
      <c r="D55" s="29"/>
      <c r="E55" s="29"/>
      <c r="F55" s="29"/>
      <c r="G55" s="29"/>
      <c r="H55" s="29"/>
      <c r="I55" s="29"/>
      <c r="J55" s="29"/>
      <c r="K55" s="29"/>
      <c r="L55" s="29"/>
      <c r="M55" s="29"/>
      <c r="N55" s="29"/>
      <c r="O55" s="29"/>
      <c r="P55" s="29"/>
      <c r="Q55" s="29"/>
      <c r="R55" s="29"/>
      <c r="S55" s="29"/>
      <c r="T55" s="29"/>
      <c r="U55" s="29"/>
      <c r="V55" s="29"/>
    </row>
    <row r="56" spans="1:22" x14ac:dyDescent="0.25">
      <c r="A56" s="29"/>
      <c r="B56" s="29"/>
      <c r="C56" s="29"/>
      <c r="D56" s="29"/>
      <c r="E56" s="29"/>
      <c r="F56" s="29"/>
      <c r="G56" s="29"/>
      <c r="H56" s="29"/>
      <c r="I56" s="29"/>
      <c r="J56" s="29"/>
      <c r="K56" s="29"/>
      <c r="L56" s="29"/>
      <c r="M56" s="29"/>
      <c r="N56" s="29"/>
      <c r="O56" s="29"/>
      <c r="P56" s="29"/>
      <c r="Q56" s="29"/>
      <c r="R56" s="29"/>
      <c r="S56" s="29"/>
      <c r="T56" s="29"/>
      <c r="U56" s="29"/>
      <c r="V56" s="29"/>
    </row>
    <row r="57" spans="1:22" x14ac:dyDescent="0.25">
      <c r="A57" s="29"/>
      <c r="B57" s="29"/>
      <c r="C57" s="29"/>
      <c r="D57" s="29"/>
      <c r="E57" s="29"/>
      <c r="F57" s="29"/>
      <c r="G57" s="29"/>
      <c r="H57" s="29"/>
      <c r="I57" s="29"/>
      <c r="J57" s="29"/>
      <c r="K57" s="29"/>
      <c r="L57" s="29"/>
      <c r="M57" s="29"/>
      <c r="N57" s="29"/>
      <c r="O57" s="29"/>
      <c r="P57" s="29"/>
      <c r="Q57" s="29"/>
      <c r="R57" s="29"/>
      <c r="S57" s="29"/>
      <c r="T57" s="29"/>
      <c r="U57" s="29"/>
      <c r="V57" s="29"/>
    </row>
    <row r="58" spans="1:22" x14ac:dyDescent="0.25">
      <c r="A58" s="29"/>
      <c r="B58" s="29"/>
      <c r="C58" s="29"/>
      <c r="D58" s="29"/>
      <c r="E58" s="29"/>
      <c r="F58" s="29"/>
      <c r="G58" s="29"/>
      <c r="H58" s="29"/>
      <c r="I58" s="29"/>
      <c r="J58" s="29"/>
      <c r="K58" s="29"/>
      <c r="L58" s="29"/>
      <c r="M58" s="29"/>
      <c r="N58" s="29"/>
      <c r="O58" s="29"/>
      <c r="P58" s="29"/>
      <c r="Q58" s="29"/>
      <c r="R58" s="29"/>
      <c r="S58" s="29"/>
      <c r="T58" s="29"/>
      <c r="U58" s="29"/>
      <c r="V58" s="29"/>
    </row>
    <row r="59" spans="1:22" x14ac:dyDescent="0.25">
      <c r="A59" s="29"/>
      <c r="B59" s="29"/>
      <c r="C59" s="29"/>
      <c r="D59" s="29"/>
      <c r="E59" s="29"/>
      <c r="F59" s="29"/>
      <c r="G59" s="29"/>
      <c r="H59" s="29"/>
      <c r="I59" s="29"/>
      <c r="J59" s="29"/>
      <c r="K59" s="29"/>
      <c r="L59" s="29"/>
      <c r="M59" s="29"/>
      <c r="N59" s="29"/>
      <c r="O59" s="29"/>
      <c r="P59" s="29"/>
      <c r="Q59" s="29"/>
      <c r="R59" s="29"/>
      <c r="S59" s="29"/>
      <c r="T59" s="29"/>
      <c r="U59" s="29"/>
      <c r="V59" s="29"/>
    </row>
    <row r="60" spans="1:22" x14ac:dyDescent="0.25">
      <c r="A60" s="29"/>
      <c r="B60" s="29"/>
      <c r="C60" s="29"/>
      <c r="D60" s="29"/>
      <c r="E60" s="29"/>
      <c r="F60" s="29"/>
      <c r="G60" s="29"/>
      <c r="H60" s="29"/>
      <c r="I60" s="29"/>
      <c r="J60" s="29"/>
      <c r="K60" s="29"/>
      <c r="L60" s="29"/>
      <c r="M60" s="29"/>
      <c r="N60" s="29"/>
      <c r="O60" s="29"/>
      <c r="P60" s="29"/>
      <c r="Q60" s="29"/>
      <c r="R60" s="29"/>
      <c r="S60" s="29"/>
      <c r="T60" s="29"/>
      <c r="U60" s="29"/>
      <c r="V60" s="29"/>
    </row>
    <row r="61" spans="1:22" x14ac:dyDescent="0.25">
      <c r="A61" s="29"/>
      <c r="B61" s="29"/>
      <c r="C61" s="29"/>
      <c r="D61" s="29"/>
      <c r="E61" s="29"/>
      <c r="F61" s="29"/>
      <c r="G61" s="29"/>
      <c r="H61" s="29"/>
      <c r="I61" s="29"/>
      <c r="J61" s="29"/>
      <c r="K61" s="29"/>
      <c r="L61" s="29"/>
      <c r="M61" s="29"/>
      <c r="N61" s="29"/>
      <c r="O61" s="29"/>
      <c r="P61" s="29"/>
      <c r="Q61" s="29"/>
      <c r="R61" s="29"/>
      <c r="S61" s="29"/>
      <c r="T61" s="29"/>
      <c r="U61" s="29"/>
      <c r="V61" s="29"/>
    </row>
    <row r="62" spans="1:22" x14ac:dyDescent="0.25">
      <c r="A62" s="29"/>
      <c r="B62" s="29"/>
      <c r="C62" s="29"/>
      <c r="D62" s="29"/>
      <c r="E62" s="29"/>
      <c r="F62" s="29"/>
      <c r="G62" s="29"/>
      <c r="H62" s="29"/>
      <c r="I62" s="29"/>
      <c r="J62" s="29"/>
      <c r="K62" s="29"/>
      <c r="L62" s="29"/>
      <c r="M62" s="29"/>
      <c r="N62" s="29"/>
      <c r="O62" s="29"/>
      <c r="P62" s="29"/>
      <c r="Q62" s="29"/>
      <c r="R62" s="29"/>
      <c r="S62" s="29"/>
      <c r="T62" s="29"/>
      <c r="U62" s="29"/>
      <c r="V62" s="29"/>
    </row>
    <row r="63" spans="1:22" x14ac:dyDescent="0.25">
      <c r="A63" s="29"/>
      <c r="B63" s="29"/>
      <c r="C63" s="29"/>
      <c r="D63" s="29"/>
      <c r="E63" s="29"/>
      <c r="F63" s="29"/>
      <c r="G63" s="29"/>
      <c r="H63" s="29"/>
      <c r="I63" s="29"/>
      <c r="J63" s="29"/>
      <c r="K63" s="29"/>
      <c r="L63" s="29"/>
      <c r="M63" s="29"/>
      <c r="N63" s="29"/>
      <c r="O63" s="29"/>
      <c r="P63" s="29"/>
      <c r="Q63" s="29"/>
      <c r="R63" s="29"/>
      <c r="S63" s="29"/>
      <c r="T63" s="29"/>
      <c r="U63" s="29"/>
      <c r="V63" s="29"/>
    </row>
    <row r="64" spans="1:22" x14ac:dyDescent="0.25">
      <c r="A64" s="29"/>
      <c r="B64" s="29"/>
      <c r="C64" s="29"/>
      <c r="D64" s="29"/>
      <c r="E64" s="29"/>
      <c r="F64" s="29"/>
      <c r="G64" s="29"/>
      <c r="H64" s="29"/>
      <c r="I64" s="29"/>
      <c r="J64" s="29"/>
      <c r="K64" s="29"/>
      <c r="L64" s="29"/>
      <c r="M64" s="29"/>
      <c r="N64" s="29"/>
      <c r="O64" s="29"/>
      <c r="P64" s="29"/>
      <c r="Q64" s="29"/>
      <c r="R64" s="29"/>
      <c r="S64" s="29"/>
      <c r="T64" s="29"/>
      <c r="U64" s="29"/>
      <c r="V64" s="29"/>
    </row>
    <row r="65" spans="1:22" x14ac:dyDescent="0.25">
      <c r="A65" s="29"/>
      <c r="B65" s="29"/>
      <c r="C65" s="29"/>
      <c r="D65" s="29"/>
      <c r="E65" s="29"/>
      <c r="F65" s="29"/>
      <c r="G65" s="29"/>
      <c r="H65" s="29"/>
      <c r="I65" s="29"/>
      <c r="J65" s="29"/>
      <c r="K65" s="29"/>
      <c r="L65" s="29"/>
      <c r="M65" s="29"/>
      <c r="N65" s="29"/>
      <c r="O65" s="29"/>
      <c r="P65" s="29"/>
      <c r="Q65" s="29"/>
      <c r="R65" s="29"/>
      <c r="S65" s="29"/>
      <c r="T65" s="29"/>
      <c r="U65" s="29"/>
      <c r="V65" s="29"/>
    </row>
    <row r="66" spans="1:22" x14ac:dyDescent="0.25">
      <c r="A66" s="29"/>
      <c r="B66" s="29"/>
      <c r="C66" s="29"/>
      <c r="D66" s="29"/>
      <c r="E66" s="29"/>
      <c r="F66" s="29"/>
      <c r="G66" s="29"/>
      <c r="H66" s="29"/>
      <c r="I66" s="29"/>
      <c r="J66" s="29"/>
      <c r="K66" s="29"/>
      <c r="L66" s="29"/>
      <c r="M66" s="29"/>
      <c r="N66" s="29"/>
      <c r="O66" s="29"/>
      <c r="P66" s="29"/>
      <c r="Q66" s="29"/>
      <c r="R66" s="29"/>
      <c r="S66" s="29"/>
      <c r="T66" s="29"/>
      <c r="U66" s="29"/>
      <c r="V66" s="29"/>
    </row>
    <row r="67" spans="1:22" x14ac:dyDescent="0.25">
      <c r="A67" s="29"/>
      <c r="B67" s="29"/>
      <c r="C67" s="29"/>
      <c r="D67" s="29"/>
      <c r="E67" s="29"/>
      <c r="F67" s="29"/>
      <c r="G67" s="29"/>
      <c r="H67" s="29"/>
      <c r="I67" s="29"/>
      <c r="J67" s="29"/>
      <c r="K67" s="29"/>
      <c r="L67" s="29"/>
      <c r="M67" s="29"/>
      <c r="N67" s="29"/>
      <c r="O67" s="29"/>
      <c r="P67" s="29"/>
      <c r="Q67" s="29"/>
      <c r="R67" s="29"/>
      <c r="S67" s="29"/>
      <c r="T67" s="29"/>
      <c r="U67" s="29"/>
      <c r="V67" s="29"/>
    </row>
    <row r="68" spans="1:22" x14ac:dyDescent="0.25">
      <c r="A68" s="29"/>
      <c r="B68" s="29"/>
      <c r="C68" s="29"/>
      <c r="D68" s="29"/>
      <c r="E68" s="29"/>
      <c r="F68" s="29"/>
      <c r="G68" s="29"/>
      <c r="H68" s="29"/>
      <c r="I68" s="29"/>
      <c r="J68" s="29"/>
      <c r="K68" s="29"/>
      <c r="L68" s="29"/>
      <c r="M68" s="29"/>
      <c r="N68" s="29"/>
      <c r="O68" s="29"/>
      <c r="P68" s="29"/>
      <c r="Q68" s="29"/>
      <c r="R68" s="29"/>
      <c r="S68" s="29"/>
      <c r="T68" s="29"/>
      <c r="U68" s="29"/>
      <c r="V68" s="29"/>
    </row>
    <row r="69" spans="1:22" x14ac:dyDescent="0.25">
      <c r="A69" s="29"/>
      <c r="B69" s="29"/>
      <c r="C69" s="29"/>
      <c r="D69" s="29"/>
      <c r="E69" s="29"/>
      <c r="F69" s="29"/>
      <c r="G69" s="29"/>
      <c r="H69" s="29"/>
      <c r="I69" s="29"/>
      <c r="J69" s="29"/>
      <c r="K69" s="29"/>
      <c r="L69" s="29"/>
      <c r="M69" s="29"/>
      <c r="N69" s="29"/>
      <c r="O69" s="29"/>
      <c r="P69" s="29"/>
      <c r="Q69" s="29"/>
      <c r="R69" s="29"/>
      <c r="S69" s="29"/>
      <c r="T69" s="29"/>
      <c r="U69" s="29"/>
      <c r="V69" s="29"/>
    </row>
    <row r="70" spans="1:22" x14ac:dyDescent="0.25">
      <c r="A70" s="29"/>
      <c r="B70" s="29"/>
      <c r="C70" s="29"/>
      <c r="D70" s="29"/>
      <c r="E70" s="29"/>
      <c r="F70" s="29"/>
      <c r="G70" s="29"/>
      <c r="H70" s="29"/>
      <c r="I70" s="29"/>
      <c r="J70" s="29"/>
      <c r="K70" s="29"/>
      <c r="L70" s="29"/>
      <c r="M70" s="29"/>
      <c r="N70" s="29"/>
      <c r="O70" s="29"/>
      <c r="P70" s="29"/>
      <c r="Q70" s="29"/>
      <c r="R70" s="29"/>
      <c r="S70" s="29"/>
      <c r="T70" s="29"/>
      <c r="U70" s="29"/>
      <c r="V70" s="29"/>
    </row>
    <row r="71" spans="1:22" x14ac:dyDescent="0.25">
      <c r="A71" s="29"/>
      <c r="B71" s="29"/>
      <c r="C71" s="29"/>
      <c r="D71" s="29"/>
      <c r="E71" s="29"/>
      <c r="F71" s="29"/>
      <c r="G71" s="29"/>
      <c r="H71" s="29"/>
      <c r="I71" s="29"/>
      <c r="J71" s="29"/>
      <c r="K71" s="29"/>
      <c r="L71" s="29"/>
      <c r="M71" s="29"/>
      <c r="N71" s="29"/>
      <c r="O71" s="29"/>
      <c r="P71" s="29"/>
      <c r="Q71" s="29"/>
      <c r="R71" s="29"/>
      <c r="S71" s="29"/>
      <c r="T71" s="29"/>
      <c r="U71" s="29"/>
      <c r="V71" s="29"/>
    </row>
    <row r="72" spans="1:22" x14ac:dyDescent="0.25">
      <c r="A72" s="29"/>
      <c r="B72" s="29"/>
      <c r="C72" s="29"/>
      <c r="D72" s="29"/>
      <c r="E72" s="29"/>
      <c r="F72" s="29"/>
      <c r="G72" s="29"/>
      <c r="H72" s="29"/>
      <c r="I72" s="29"/>
      <c r="J72" s="29"/>
      <c r="K72" s="29"/>
      <c r="L72" s="29"/>
      <c r="M72" s="29"/>
      <c r="N72" s="29"/>
      <c r="O72" s="29"/>
      <c r="P72" s="29"/>
      <c r="Q72" s="29"/>
      <c r="R72" s="29"/>
      <c r="S72" s="29"/>
      <c r="T72" s="29"/>
      <c r="U72" s="29"/>
      <c r="V72" s="29"/>
    </row>
    <row r="73" spans="1:22" x14ac:dyDescent="0.25">
      <c r="A73" s="29"/>
      <c r="B73" s="29"/>
      <c r="C73" s="29"/>
      <c r="D73" s="29"/>
      <c r="E73" s="29"/>
      <c r="F73" s="29"/>
      <c r="G73" s="29"/>
      <c r="H73" s="29"/>
      <c r="I73" s="29"/>
      <c r="J73" s="29"/>
      <c r="K73" s="29"/>
      <c r="L73" s="29"/>
      <c r="M73" s="29"/>
      <c r="N73" s="29"/>
      <c r="O73" s="29"/>
      <c r="P73" s="29"/>
      <c r="Q73" s="29"/>
      <c r="R73" s="29"/>
      <c r="S73" s="29"/>
      <c r="T73" s="29"/>
      <c r="U73" s="29"/>
      <c r="V73" s="29"/>
    </row>
    <row r="74" spans="1:22" x14ac:dyDescent="0.25">
      <c r="A74" s="29"/>
      <c r="B74" s="29"/>
      <c r="C74" s="29"/>
      <c r="D74" s="29"/>
      <c r="E74" s="29"/>
      <c r="F74" s="29"/>
      <c r="G74" s="29"/>
      <c r="H74" s="29"/>
      <c r="I74" s="29"/>
      <c r="J74" s="29"/>
      <c r="K74" s="29"/>
      <c r="L74" s="29"/>
      <c r="M74" s="29"/>
      <c r="N74" s="29"/>
      <c r="O74" s="29"/>
      <c r="P74" s="29"/>
      <c r="Q74" s="29"/>
      <c r="R74" s="29"/>
      <c r="S74" s="29"/>
      <c r="T74" s="29"/>
      <c r="U74" s="29"/>
      <c r="V74" s="29"/>
    </row>
    <row r="75" spans="1:22" x14ac:dyDescent="0.25">
      <c r="A75" s="29"/>
      <c r="B75" s="29"/>
      <c r="C75" s="29"/>
      <c r="D75" s="29"/>
      <c r="E75" s="29"/>
      <c r="F75" s="29"/>
      <c r="G75" s="29"/>
      <c r="H75" s="29"/>
      <c r="I75" s="29"/>
      <c r="J75" s="29"/>
      <c r="K75" s="29"/>
      <c r="L75" s="29"/>
      <c r="M75" s="29"/>
      <c r="N75" s="29"/>
      <c r="O75" s="29"/>
      <c r="P75" s="29"/>
      <c r="Q75" s="29"/>
      <c r="R75" s="29"/>
      <c r="S75" s="29"/>
      <c r="T75" s="29"/>
      <c r="U75" s="29"/>
      <c r="V75" s="29"/>
    </row>
    <row r="76" spans="1:22" x14ac:dyDescent="0.25">
      <c r="A76" s="29"/>
      <c r="B76" s="29"/>
      <c r="C76" s="29"/>
      <c r="D76" s="29"/>
      <c r="E76" s="29"/>
      <c r="F76" s="29"/>
      <c r="G76" s="29"/>
      <c r="H76" s="29"/>
      <c r="I76" s="29"/>
      <c r="J76" s="29"/>
      <c r="K76" s="29"/>
      <c r="L76" s="29"/>
      <c r="M76" s="29"/>
      <c r="N76" s="29"/>
      <c r="O76" s="29"/>
      <c r="P76" s="29"/>
      <c r="Q76" s="29"/>
      <c r="R76" s="29"/>
      <c r="S76" s="29"/>
      <c r="T76" s="29"/>
      <c r="U76" s="29"/>
      <c r="V76" s="29"/>
    </row>
    <row r="77" spans="1:22" x14ac:dyDescent="0.25">
      <c r="A77" s="29"/>
      <c r="B77" s="29"/>
      <c r="C77" s="29"/>
      <c r="D77" s="29"/>
      <c r="E77" s="29"/>
      <c r="F77" s="29"/>
      <c r="G77" s="29"/>
      <c r="H77" s="29"/>
      <c r="I77" s="29"/>
      <c r="J77" s="29"/>
      <c r="K77" s="29"/>
      <c r="L77" s="29"/>
      <c r="M77" s="29"/>
      <c r="N77" s="29"/>
      <c r="O77" s="29"/>
      <c r="P77" s="29"/>
      <c r="Q77" s="29"/>
      <c r="R77" s="29"/>
      <c r="S77" s="29"/>
      <c r="T77" s="29"/>
      <c r="U77" s="29"/>
      <c r="V77" s="29"/>
    </row>
    <row r="78" spans="1:22" x14ac:dyDescent="0.25">
      <c r="A78" s="29"/>
      <c r="B78" s="29"/>
      <c r="C78" s="29"/>
      <c r="D78" s="29"/>
      <c r="E78" s="29"/>
      <c r="F78" s="29"/>
      <c r="G78" s="29"/>
      <c r="H78" s="29"/>
      <c r="I78" s="29"/>
      <c r="J78" s="29"/>
      <c r="K78" s="29"/>
      <c r="L78" s="29"/>
      <c r="M78" s="29"/>
      <c r="N78" s="29"/>
      <c r="O78" s="29"/>
      <c r="P78" s="29"/>
      <c r="Q78" s="29"/>
      <c r="R78" s="29"/>
      <c r="S78" s="29"/>
      <c r="T78" s="29"/>
      <c r="U78" s="29"/>
      <c r="V78" s="29"/>
    </row>
    <row r="79" spans="1:22" x14ac:dyDescent="0.25">
      <c r="A79" s="29"/>
      <c r="B79" s="29"/>
      <c r="C79" s="29"/>
      <c r="D79" s="29"/>
      <c r="E79" s="29"/>
      <c r="F79" s="29"/>
      <c r="G79" s="29"/>
      <c r="H79" s="29"/>
      <c r="I79" s="29"/>
      <c r="J79" s="29"/>
      <c r="K79" s="29"/>
      <c r="L79" s="29"/>
      <c r="M79" s="29"/>
      <c r="N79" s="29"/>
      <c r="O79" s="29"/>
      <c r="P79" s="29"/>
      <c r="Q79" s="29"/>
      <c r="R79" s="29"/>
      <c r="S79" s="29"/>
      <c r="T79" s="29"/>
      <c r="U79" s="29"/>
      <c r="V79" s="29"/>
    </row>
    <row r="80" spans="1:22" x14ac:dyDescent="0.25">
      <c r="A80" s="29"/>
      <c r="B80" s="29"/>
      <c r="C80" s="29"/>
      <c r="D80" s="29"/>
      <c r="E80" s="29"/>
      <c r="F80" s="29"/>
      <c r="G80" s="29"/>
      <c r="H80" s="29"/>
      <c r="I80" s="29"/>
      <c r="J80" s="29"/>
      <c r="K80" s="29"/>
      <c r="L80" s="29"/>
      <c r="M80" s="29"/>
      <c r="N80" s="29"/>
      <c r="O80" s="29"/>
      <c r="P80" s="29"/>
      <c r="Q80" s="29"/>
      <c r="R80" s="29"/>
      <c r="S80" s="29"/>
      <c r="T80" s="29"/>
      <c r="U80" s="29"/>
      <c r="V80" s="29"/>
    </row>
    <row r="81" spans="1:22" x14ac:dyDescent="0.25">
      <c r="A81" s="29"/>
      <c r="B81" s="29"/>
      <c r="C81" s="29"/>
      <c r="D81" s="29"/>
      <c r="E81" s="29"/>
      <c r="F81" s="29"/>
      <c r="G81" s="29"/>
      <c r="H81" s="29"/>
      <c r="I81" s="29"/>
      <c r="J81" s="29"/>
      <c r="K81" s="29"/>
      <c r="L81" s="29"/>
      <c r="M81" s="29"/>
      <c r="N81" s="29"/>
      <c r="O81" s="29"/>
      <c r="P81" s="29"/>
      <c r="Q81" s="29"/>
      <c r="R81" s="29"/>
      <c r="S81" s="29"/>
      <c r="T81" s="29"/>
      <c r="U81" s="29"/>
      <c r="V81" s="29"/>
    </row>
    <row r="82" spans="1:22" x14ac:dyDescent="0.25">
      <c r="A82" s="29"/>
      <c r="B82" s="29"/>
      <c r="C82" s="29"/>
      <c r="D82" s="29"/>
      <c r="E82" s="29"/>
      <c r="F82" s="29"/>
      <c r="G82" s="29"/>
      <c r="H82" s="29"/>
      <c r="I82" s="29"/>
      <c r="J82" s="29"/>
      <c r="K82" s="29"/>
      <c r="L82" s="29"/>
      <c r="M82" s="29"/>
      <c r="N82" s="29"/>
      <c r="O82" s="29"/>
      <c r="P82" s="29"/>
      <c r="Q82" s="29"/>
      <c r="R82" s="29"/>
      <c r="S82" s="29"/>
      <c r="T82" s="29"/>
      <c r="U82" s="29"/>
      <c r="V82" s="29"/>
    </row>
    <row r="83" spans="1:22" x14ac:dyDescent="0.25">
      <c r="A83" s="29"/>
      <c r="B83" s="29"/>
      <c r="C83" s="29"/>
      <c r="D83" s="29"/>
      <c r="E83" s="29"/>
      <c r="F83" s="29"/>
      <c r="G83" s="29"/>
      <c r="H83" s="29"/>
      <c r="I83" s="29"/>
      <c r="J83" s="29"/>
      <c r="K83" s="29"/>
      <c r="L83" s="29"/>
      <c r="M83" s="29"/>
      <c r="N83" s="29"/>
      <c r="O83" s="29"/>
      <c r="P83" s="29"/>
      <c r="Q83" s="29"/>
      <c r="R83" s="29"/>
      <c r="S83" s="29"/>
      <c r="T83" s="29"/>
      <c r="U83" s="29"/>
      <c r="V83" s="29"/>
    </row>
    <row r="84" spans="1:22" x14ac:dyDescent="0.25">
      <c r="A84" s="29"/>
      <c r="B84" s="29"/>
      <c r="C84" s="29"/>
      <c r="D84" s="29"/>
      <c r="E84" s="29"/>
      <c r="F84" s="29"/>
      <c r="G84" s="29"/>
      <c r="H84" s="29"/>
      <c r="I84" s="29"/>
      <c r="J84" s="29"/>
      <c r="K84" s="29"/>
      <c r="L84" s="29"/>
      <c r="M84" s="29"/>
      <c r="N84" s="29"/>
      <c r="O84" s="29"/>
      <c r="P84" s="29"/>
      <c r="Q84" s="29"/>
      <c r="R84" s="29"/>
      <c r="S84" s="29"/>
      <c r="T84" s="29"/>
      <c r="U84" s="29"/>
      <c r="V84" s="29"/>
    </row>
    <row r="85" spans="1:22" x14ac:dyDescent="0.25">
      <c r="A85" s="29"/>
      <c r="B85" s="29"/>
      <c r="C85" s="29"/>
      <c r="D85" s="29"/>
      <c r="E85" s="29"/>
      <c r="F85" s="29"/>
      <c r="G85" s="29"/>
      <c r="H85" s="29"/>
      <c r="I85" s="29"/>
      <c r="J85" s="29"/>
      <c r="K85" s="29"/>
      <c r="L85" s="29"/>
      <c r="M85" s="29"/>
      <c r="N85" s="29"/>
      <c r="O85" s="29"/>
      <c r="P85" s="29"/>
      <c r="Q85" s="29"/>
      <c r="R85" s="29"/>
      <c r="S85" s="29"/>
      <c r="T85" s="29"/>
      <c r="U85" s="29"/>
      <c r="V85" s="29"/>
    </row>
    <row r="86" spans="1:22" x14ac:dyDescent="0.25">
      <c r="A86" s="29"/>
      <c r="B86" s="29"/>
      <c r="C86" s="29"/>
      <c r="D86" s="29"/>
      <c r="E86" s="29"/>
      <c r="F86" s="29"/>
      <c r="G86" s="29"/>
      <c r="H86" s="29"/>
      <c r="I86" s="29"/>
      <c r="J86" s="29"/>
      <c r="K86" s="29"/>
      <c r="L86" s="29"/>
      <c r="M86" s="29"/>
      <c r="N86" s="29"/>
      <c r="O86" s="29"/>
      <c r="P86" s="29"/>
      <c r="Q86" s="29"/>
      <c r="R86" s="29"/>
      <c r="S86" s="29"/>
      <c r="T86" s="29"/>
      <c r="U86" s="29"/>
      <c r="V86" s="29"/>
    </row>
    <row r="87" spans="1:22" x14ac:dyDescent="0.25">
      <c r="A87" s="29"/>
      <c r="B87" s="29"/>
      <c r="C87" s="29"/>
      <c r="D87" s="29"/>
      <c r="E87" s="29"/>
      <c r="F87" s="29"/>
      <c r="G87" s="29"/>
      <c r="H87" s="29"/>
      <c r="I87" s="29"/>
      <c r="J87" s="29"/>
      <c r="K87" s="29"/>
      <c r="L87" s="29"/>
      <c r="M87" s="29"/>
      <c r="N87" s="29"/>
      <c r="O87" s="29"/>
      <c r="P87" s="29"/>
      <c r="Q87" s="29"/>
      <c r="R87" s="29"/>
      <c r="S87" s="29"/>
      <c r="T87" s="29"/>
      <c r="U87" s="29"/>
      <c r="V87" s="29"/>
    </row>
    <row r="88" spans="1:22" x14ac:dyDescent="0.25">
      <c r="A88" s="29"/>
      <c r="B88" s="29"/>
      <c r="C88" s="29"/>
      <c r="D88" s="29"/>
      <c r="E88" s="29"/>
      <c r="F88" s="29"/>
      <c r="G88" s="29"/>
      <c r="H88" s="29"/>
      <c r="I88" s="29"/>
      <c r="J88" s="29"/>
      <c r="K88" s="29"/>
      <c r="L88" s="29"/>
      <c r="M88" s="29"/>
      <c r="N88" s="29"/>
      <c r="O88" s="29"/>
      <c r="P88" s="29"/>
      <c r="Q88" s="29"/>
      <c r="R88" s="29"/>
      <c r="S88" s="29"/>
      <c r="T88" s="29"/>
      <c r="U88" s="29"/>
      <c r="V88" s="29"/>
    </row>
    <row r="89" spans="1:22" x14ac:dyDescent="0.25">
      <c r="A89" s="29"/>
      <c r="B89" s="29"/>
      <c r="C89" s="29"/>
      <c r="D89" s="29"/>
      <c r="E89" s="29"/>
      <c r="F89" s="29"/>
      <c r="G89" s="29"/>
      <c r="H89" s="29"/>
      <c r="I89" s="29"/>
      <c r="J89" s="29"/>
      <c r="K89" s="29"/>
      <c r="L89" s="29"/>
      <c r="M89" s="29"/>
      <c r="N89" s="29"/>
      <c r="O89" s="29"/>
      <c r="P89" s="29"/>
      <c r="Q89" s="29"/>
      <c r="R89" s="29"/>
      <c r="S89" s="29"/>
      <c r="T89" s="29"/>
      <c r="U89" s="29"/>
      <c r="V89" s="29"/>
    </row>
    <row r="90" spans="1:22" x14ac:dyDescent="0.25">
      <c r="A90" s="29"/>
      <c r="B90" s="29"/>
      <c r="C90" s="29"/>
      <c r="D90" s="29"/>
      <c r="E90" s="29"/>
      <c r="F90" s="29"/>
      <c r="G90" s="29"/>
      <c r="H90" s="29"/>
      <c r="I90" s="29"/>
      <c r="J90" s="29"/>
      <c r="K90" s="29"/>
      <c r="L90" s="29"/>
      <c r="M90" s="29"/>
      <c r="N90" s="29"/>
      <c r="O90" s="29"/>
      <c r="P90" s="29"/>
      <c r="Q90" s="29"/>
      <c r="R90" s="29"/>
      <c r="S90" s="29"/>
      <c r="T90" s="29"/>
      <c r="U90" s="29"/>
      <c r="V90" s="29"/>
    </row>
    <row r="91" spans="1:22" x14ac:dyDescent="0.25">
      <c r="A91" s="29"/>
      <c r="B91" s="29"/>
      <c r="C91" s="29"/>
      <c r="D91" s="29"/>
      <c r="E91" s="29"/>
      <c r="F91" s="29"/>
      <c r="G91" s="29"/>
      <c r="H91" s="29"/>
      <c r="I91" s="29"/>
      <c r="J91" s="29"/>
      <c r="K91" s="29"/>
      <c r="L91" s="29"/>
      <c r="M91" s="29"/>
      <c r="N91" s="29"/>
      <c r="O91" s="29"/>
      <c r="P91" s="29"/>
      <c r="Q91" s="29"/>
      <c r="R91" s="29"/>
      <c r="S91" s="29"/>
      <c r="T91" s="29"/>
      <c r="U91" s="29"/>
      <c r="V91" s="29"/>
    </row>
    <row r="92" spans="1:22" x14ac:dyDescent="0.25">
      <c r="A92" s="29"/>
      <c r="B92" s="29"/>
      <c r="C92" s="29"/>
      <c r="D92" s="29"/>
      <c r="E92" s="29"/>
      <c r="F92" s="29"/>
      <c r="G92" s="29"/>
      <c r="H92" s="29"/>
      <c r="I92" s="29"/>
      <c r="J92" s="29"/>
      <c r="K92" s="29"/>
      <c r="L92" s="29"/>
      <c r="M92" s="29"/>
      <c r="N92" s="29"/>
      <c r="O92" s="29"/>
      <c r="P92" s="29"/>
      <c r="Q92" s="29"/>
      <c r="R92" s="29"/>
      <c r="S92" s="29"/>
      <c r="T92" s="29"/>
      <c r="U92" s="29"/>
      <c r="V92" s="29"/>
    </row>
    <row r="93" spans="1:22" x14ac:dyDescent="0.25">
      <c r="A93" s="29"/>
      <c r="B93" s="29"/>
      <c r="C93" s="29"/>
      <c r="D93" s="29"/>
      <c r="E93" s="29"/>
      <c r="F93" s="29"/>
      <c r="G93" s="29"/>
      <c r="H93" s="29"/>
      <c r="I93" s="29"/>
      <c r="J93" s="29"/>
      <c r="K93" s="29"/>
      <c r="L93" s="29"/>
      <c r="M93" s="29"/>
      <c r="N93" s="29"/>
      <c r="O93" s="29"/>
      <c r="P93" s="29"/>
      <c r="Q93" s="29"/>
      <c r="R93" s="29"/>
      <c r="S93" s="29"/>
      <c r="T93" s="29"/>
      <c r="U93" s="29"/>
      <c r="V93" s="29"/>
    </row>
    <row r="94" spans="1:22" x14ac:dyDescent="0.25">
      <c r="A94" s="29"/>
      <c r="B94" s="29"/>
      <c r="C94" s="29"/>
      <c r="D94" s="29"/>
      <c r="E94" s="29"/>
      <c r="F94" s="29"/>
      <c r="G94" s="29"/>
      <c r="H94" s="29"/>
      <c r="I94" s="29"/>
      <c r="J94" s="29"/>
      <c r="K94" s="29"/>
      <c r="L94" s="29"/>
      <c r="M94" s="29"/>
      <c r="N94" s="29"/>
      <c r="O94" s="29"/>
      <c r="P94" s="29"/>
      <c r="Q94" s="29"/>
      <c r="R94" s="29"/>
      <c r="S94" s="29"/>
      <c r="T94" s="29"/>
      <c r="U94" s="29"/>
      <c r="V94" s="29"/>
    </row>
    <row r="95" spans="1:22" x14ac:dyDescent="0.25">
      <c r="A95" s="29"/>
      <c r="B95" s="29"/>
      <c r="C95" s="29"/>
      <c r="D95" s="29"/>
      <c r="E95" s="29"/>
      <c r="F95" s="29"/>
      <c r="G95" s="29"/>
      <c r="H95" s="29"/>
      <c r="I95" s="29"/>
      <c r="J95" s="29"/>
      <c r="K95" s="29"/>
      <c r="L95" s="29"/>
      <c r="M95" s="29"/>
      <c r="N95" s="29"/>
      <c r="O95" s="29"/>
      <c r="P95" s="29"/>
      <c r="Q95" s="29"/>
      <c r="R95" s="29"/>
      <c r="S95" s="29"/>
      <c r="T95" s="29"/>
      <c r="U95" s="29"/>
      <c r="V95" s="29"/>
    </row>
    <row r="96" spans="1:22" x14ac:dyDescent="0.25">
      <c r="A96" s="29"/>
      <c r="B96" s="29"/>
      <c r="C96" s="29"/>
      <c r="D96" s="29"/>
      <c r="E96" s="29"/>
      <c r="F96" s="29"/>
      <c r="G96" s="29"/>
      <c r="H96" s="29"/>
      <c r="I96" s="29"/>
      <c r="J96" s="29"/>
      <c r="K96" s="29"/>
      <c r="L96" s="29"/>
      <c r="M96" s="29"/>
      <c r="N96" s="29"/>
      <c r="O96" s="29"/>
      <c r="P96" s="29"/>
      <c r="Q96" s="29"/>
      <c r="R96" s="29"/>
      <c r="S96" s="29"/>
      <c r="T96" s="29"/>
      <c r="U96" s="29"/>
      <c r="V96" s="29"/>
    </row>
    <row r="97" spans="1:22" x14ac:dyDescent="0.25">
      <c r="A97" s="29"/>
      <c r="B97" s="29"/>
      <c r="C97" s="29"/>
      <c r="D97" s="29"/>
      <c r="E97" s="29"/>
      <c r="F97" s="29"/>
      <c r="G97" s="29"/>
      <c r="H97" s="29"/>
      <c r="I97" s="29"/>
      <c r="J97" s="29"/>
      <c r="K97" s="29"/>
      <c r="L97" s="29"/>
      <c r="M97" s="29"/>
      <c r="N97" s="29"/>
      <c r="O97" s="29"/>
      <c r="P97" s="29"/>
      <c r="Q97" s="29"/>
      <c r="R97" s="29"/>
      <c r="S97" s="29"/>
      <c r="T97" s="29"/>
      <c r="U97" s="29"/>
      <c r="V97" s="29"/>
    </row>
    <row r="98" spans="1:22" x14ac:dyDescent="0.25">
      <c r="A98" s="29"/>
      <c r="B98" s="29"/>
      <c r="C98" s="29"/>
      <c r="D98" s="29"/>
      <c r="E98" s="29"/>
      <c r="F98" s="29"/>
      <c r="G98" s="29"/>
      <c r="H98" s="29"/>
      <c r="I98" s="29"/>
      <c r="J98" s="29"/>
      <c r="K98" s="29"/>
      <c r="L98" s="29"/>
      <c r="M98" s="29"/>
      <c r="N98" s="29"/>
      <c r="O98" s="29"/>
      <c r="P98" s="29"/>
      <c r="Q98" s="29"/>
      <c r="R98" s="29"/>
      <c r="S98" s="29"/>
      <c r="T98" s="29"/>
      <c r="U98" s="29"/>
      <c r="V98" s="29"/>
    </row>
    <row r="99" spans="1:22" x14ac:dyDescent="0.25">
      <c r="A99" s="29"/>
      <c r="B99" s="29"/>
      <c r="C99" s="29"/>
      <c r="D99" s="29"/>
      <c r="E99" s="29"/>
      <c r="F99" s="29"/>
      <c r="G99" s="29"/>
      <c r="H99" s="29"/>
      <c r="I99" s="29"/>
      <c r="J99" s="29"/>
      <c r="K99" s="29"/>
      <c r="L99" s="29"/>
      <c r="M99" s="29"/>
      <c r="N99" s="29"/>
      <c r="O99" s="29"/>
      <c r="P99" s="29"/>
      <c r="Q99" s="29"/>
      <c r="R99" s="29"/>
      <c r="S99" s="29"/>
      <c r="T99" s="29"/>
      <c r="U99" s="29"/>
      <c r="V99" s="29"/>
    </row>
    <row r="100" spans="1:22" x14ac:dyDescent="0.25">
      <c r="A100" s="29"/>
      <c r="B100" s="29"/>
      <c r="C100" s="29"/>
      <c r="D100" s="29"/>
      <c r="E100" s="29"/>
      <c r="F100" s="29"/>
      <c r="G100" s="29"/>
      <c r="H100" s="29"/>
      <c r="I100" s="29"/>
      <c r="J100" s="29"/>
      <c r="K100" s="29"/>
      <c r="L100" s="29"/>
      <c r="M100" s="29"/>
      <c r="N100" s="29"/>
      <c r="O100" s="29"/>
      <c r="P100" s="29"/>
      <c r="Q100" s="29"/>
      <c r="R100" s="29"/>
      <c r="S100" s="29"/>
      <c r="T100" s="29"/>
      <c r="U100" s="29"/>
      <c r="V100" s="29"/>
    </row>
    <row r="101" spans="1:22" x14ac:dyDescent="0.25">
      <c r="A101" s="29"/>
      <c r="B101" s="29"/>
      <c r="C101" s="29"/>
      <c r="D101" s="29"/>
      <c r="E101" s="29"/>
      <c r="F101" s="29"/>
      <c r="G101" s="29"/>
      <c r="H101" s="29"/>
      <c r="I101" s="29"/>
      <c r="J101" s="29"/>
      <c r="K101" s="29"/>
      <c r="L101" s="29"/>
      <c r="M101" s="29"/>
      <c r="N101" s="29"/>
      <c r="O101" s="29"/>
      <c r="P101" s="29"/>
      <c r="Q101" s="29"/>
      <c r="R101" s="29"/>
      <c r="S101" s="29"/>
      <c r="T101" s="29"/>
      <c r="U101" s="29"/>
      <c r="V101" s="29"/>
    </row>
    <row r="102" spans="1:22" x14ac:dyDescent="0.25">
      <c r="A102" s="29"/>
      <c r="B102" s="29"/>
      <c r="C102" s="29"/>
      <c r="D102" s="29"/>
      <c r="E102" s="29"/>
      <c r="F102" s="29"/>
      <c r="G102" s="29"/>
      <c r="H102" s="29"/>
      <c r="I102" s="29"/>
      <c r="J102" s="29"/>
      <c r="K102" s="29"/>
      <c r="L102" s="29"/>
      <c r="M102" s="29"/>
      <c r="N102" s="29"/>
      <c r="O102" s="29"/>
      <c r="P102" s="29"/>
      <c r="Q102" s="29"/>
      <c r="R102" s="29"/>
      <c r="S102" s="29"/>
      <c r="T102" s="29"/>
      <c r="U102" s="29"/>
      <c r="V102" s="29"/>
    </row>
    <row r="103" spans="1:22" x14ac:dyDescent="0.25">
      <c r="A103" s="29"/>
      <c r="B103" s="29"/>
      <c r="C103" s="29"/>
      <c r="D103" s="29"/>
      <c r="E103" s="29"/>
      <c r="F103" s="29"/>
      <c r="G103" s="29"/>
      <c r="H103" s="29"/>
      <c r="I103" s="29"/>
      <c r="J103" s="29"/>
      <c r="K103" s="29"/>
      <c r="L103" s="29"/>
      <c r="M103" s="29"/>
      <c r="N103" s="29"/>
      <c r="O103" s="29"/>
      <c r="P103" s="29"/>
      <c r="Q103" s="29"/>
      <c r="R103" s="29"/>
      <c r="S103" s="29"/>
      <c r="T103" s="29"/>
      <c r="U103" s="29"/>
      <c r="V103" s="29"/>
    </row>
    <row r="104" spans="1:22" x14ac:dyDescent="0.25">
      <c r="A104" s="29"/>
      <c r="B104" s="29"/>
      <c r="C104" s="29"/>
      <c r="D104" s="29"/>
      <c r="E104" s="29"/>
      <c r="F104" s="29"/>
      <c r="G104" s="29"/>
      <c r="H104" s="29"/>
      <c r="I104" s="29"/>
      <c r="J104" s="29"/>
      <c r="K104" s="29"/>
      <c r="L104" s="29"/>
      <c r="M104" s="29"/>
      <c r="N104" s="29"/>
      <c r="O104" s="29"/>
      <c r="P104" s="29"/>
      <c r="Q104" s="29"/>
      <c r="R104" s="29"/>
      <c r="S104" s="29"/>
      <c r="T104" s="29"/>
      <c r="U104" s="29"/>
      <c r="V104" s="29"/>
    </row>
    <row r="105" spans="1:22" x14ac:dyDescent="0.25">
      <c r="A105" s="29"/>
      <c r="B105" s="29"/>
      <c r="C105" s="29"/>
      <c r="D105" s="29"/>
      <c r="E105" s="29"/>
      <c r="F105" s="29"/>
      <c r="G105" s="29"/>
      <c r="H105" s="29"/>
      <c r="I105" s="29"/>
      <c r="J105" s="29"/>
      <c r="K105" s="29"/>
      <c r="L105" s="29"/>
      <c r="M105" s="29"/>
      <c r="N105" s="29"/>
      <c r="O105" s="29"/>
      <c r="P105" s="29"/>
      <c r="Q105" s="29"/>
      <c r="R105" s="29"/>
      <c r="S105" s="29"/>
      <c r="T105" s="29"/>
      <c r="U105" s="29"/>
      <c r="V105" s="29"/>
    </row>
    <row r="106" spans="1:22" x14ac:dyDescent="0.25">
      <c r="A106" s="29"/>
      <c r="B106" s="29"/>
      <c r="C106" s="29"/>
      <c r="D106" s="29"/>
      <c r="E106" s="29"/>
      <c r="F106" s="29"/>
      <c r="G106" s="29"/>
      <c r="H106" s="29"/>
      <c r="I106" s="29"/>
      <c r="J106" s="29"/>
      <c r="K106" s="29"/>
      <c r="L106" s="29"/>
      <c r="M106" s="29"/>
      <c r="N106" s="29"/>
      <c r="O106" s="29"/>
      <c r="P106" s="29"/>
      <c r="Q106" s="29"/>
      <c r="R106" s="29"/>
      <c r="S106" s="29"/>
      <c r="T106" s="29"/>
      <c r="U106" s="29"/>
      <c r="V106" s="29"/>
    </row>
    <row r="107" spans="1:22" x14ac:dyDescent="0.25">
      <c r="A107" s="29"/>
      <c r="B107" s="29"/>
      <c r="C107" s="29"/>
      <c r="D107" s="29"/>
      <c r="E107" s="29"/>
      <c r="F107" s="29"/>
      <c r="G107" s="29"/>
      <c r="H107" s="29"/>
      <c r="I107" s="29"/>
      <c r="J107" s="29"/>
      <c r="K107" s="29"/>
      <c r="L107" s="29"/>
      <c r="M107" s="29"/>
      <c r="N107" s="29"/>
      <c r="O107" s="29"/>
      <c r="P107" s="29"/>
      <c r="Q107" s="29"/>
      <c r="R107" s="29"/>
      <c r="S107" s="29"/>
      <c r="T107" s="29"/>
      <c r="U107" s="29"/>
      <c r="V107" s="29"/>
    </row>
    <row r="108" spans="1:22" x14ac:dyDescent="0.25">
      <c r="A108" s="29"/>
      <c r="B108" s="29"/>
      <c r="C108" s="29"/>
      <c r="D108" s="29"/>
      <c r="E108" s="29"/>
      <c r="F108" s="29"/>
      <c r="G108" s="29"/>
      <c r="H108" s="29"/>
      <c r="I108" s="29"/>
      <c r="J108" s="29"/>
      <c r="K108" s="29"/>
      <c r="L108" s="29"/>
      <c r="M108" s="29"/>
      <c r="N108" s="29"/>
      <c r="O108" s="29"/>
      <c r="P108" s="29"/>
      <c r="Q108" s="29"/>
      <c r="R108" s="29"/>
      <c r="S108" s="29"/>
      <c r="T108" s="29"/>
      <c r="U108" s="29"/>
      <c r="V108" s="29"/>
    </row>
    <row r="109" spans="1:22" x14ac:dyDescent="0.25">
      <c r="A109" s="29"/>
      <c r="B109" s="29"/>
      <c r="C109" s="29"/>
      <c r="D109" s="29"/>
      <c r="E109" s="29"/>
      <c r="F109" s="29"/>
      <c r="G109" s="29"/>
      <c r="H109" s="29"/>
      <c r="I109" s="29"/>
      <c r="J109" s="29"/>
      <c r="K109" s="29"/>
      <c r="L109" s="29"/>
      <c r="M109" s="29"/>
      <c r="N109" s="29"/>
      <c r="O109" s="29"/>
      <c r="P109" s="29"/>
      <c r="Q109" s="29"/>
      <c r="R109" s="29"/>
      <c r="S109" s="29"/>
      <c r="T109" s="29"/>
      <c r="U109" s="29"/>
      <c r="V109" s="29"/>
    </row>
    <row r="110" spans="1:22" x14ac:dyDescent="0.25">
      <c r="A110" s="29"/>
      <c r="B110" s="29"/>
      <c r="C110" s="29"/>
      <c r="D110" s="29"/>
      <c r="E110" s="29"/>
      <c r="F110" s="29"/>
      <c r="G110" s="29"/>
      <c r="H110" s="29"/>
      <c r="I110" s="29"/>
      <c r="J110" s="29"/>
      <c r="K110" s="29"/>
      <c r="L110" s="29"/>
      <c r="M110" s="29"/>
      <c r="N110" s="29"/>
      <c r="O110" s="29"/>
      <c r="P110" s="29"/>
      <c r="Q110" s="29"/>
      <c r="R110" s="29"/>
      <c r="S110" s="29"/>
      <c r="T110" s="29"/>
      <c r="U110" s="29"/>
      <c r="V110" s="29"/>
    </row>
    <row r="111" spans="1:22" x14ac:dyDescent="0.25">
      <c r="A111" s="29"/>
      <c r="B111" s="29"/>
      <c r="C111" s="29"/>
      <c r="D111" s="29"/>
      <c r="E111" s="29"/>
      <c r="F111" s="29"/>
      <c r="G111" s="29"/>
      <c r="H111" s="29"/>
      <c r="I111" s="29"/>
      <c r="J111" s="29"/>
      <c r="K111" s="29"/>
      <c r="L111" s="29"/>
      <c r="M111" s="29"/>
      <c r="N111" s="29"/>
      <c r="O111" s="29"/>
      <c r="P111" s="29"/>
      <c r="Q111" s="29"/>
      <c r="R111" s="29"/>
      <c r="S111" s="29"/>
      <c r="T111" s="29"/>
      <c r="U111" s="29"/>
      <c r="V111" s="29"/>
    </row>
    <row r="112" spans="1:22" x14ac:dyDescent="0.25">
      <c r="A112" s="29"/>
      <c r="B112" s="29"/>
      <c r="C112" s="29"/>
      <c r="D112" s="29"/>
      <c r="E112" s="29"/>
      <c r="F112" s="29"/>
      <c r="G112" s="29"/>
      <c r="H112" s="29"/>
      <c r="I112" s="29"/>
      <c r="J112" s="29"/>
      <c r="K112" s="29"/>
      <c r="L112" s="29"/>
      <c r="M112" s="29"/>
      <c r="N112" s="29"/>
      <c r="O112" s="29"/>
      <c r="P112" s="29"/>
      <c r="Q112" s="29"/>
      <c r="R112" s="29"/>
      <c r="S112" s="29"/>
      <c r="T112" s="29"/>
      <c r="U112" s="29"/>
      <c r="V112" s="29"/>
    </row>
    <row r="113" spans="1:22" x14ac:dyDescent="0.25">
      <c r="A113" s="29"/>
      <c r="B113" s="29"/>
      <c r="C113" s="29"/>
      <c r="D113" s="29"/>
      <c r="E113" s="29"/>
      <c r="F113" s="29"/>
      <c r="G113" s="29"/>
      <c r="H113" s="29"/>
      <c r="I113" s="29"/>
      <c r="J113" s="29"/>
      <c r="K113" s="29"/>
      <c r="L113" s="29"/>
      <c r="M113" s="29"/>
      <c r="N113" s="29"/>
      <c r="O113" s="29"/>
      <c r="P113" s="29"/>
      <c r="Q113" s="29"/>
      <c r="R113" s="29"/>
      <c r="S113" s="29"/>
      <c r="T113" s="29"/>
      <c r="U113" s="29"/>
      <c r="V113" s="29"/>
    </row>
    <row r="114" spans="1:22" x14ac:dyDescent="0.25">
      <c r="A114" s="29"/>
      <c r="B114" s="29"/>
      <c r="C114" s="29"/>
      <c r="D114" s="29"/>
      <c r="E114" s="29"/>
      <c r="F114" s="29"/>
      <c r="G114" s="29"/>
      <c r="H114" s="29"/>
      <c r="I114" s="29"/>
      <c r="J114" s="29"/>
      <c r="K114" s="29"/>
      <c r="L114" s="29"/>
      <c r="M114" s="29"/>
      <c r="N114" s="29"/>
      <c r="O114" s="29"/>
      <c r="P114" s="29"/>
      <c r="Q114" s="29"/>
      <c r="R114" s="29"/>
      <c r="S114" s="29"/>
      <c r="T114" s="29"/>
      <c r="U114" s="29"/>
      <c r="V114" s="29"/>
    </row>
    <row r="115" spans="1:22" x14ac:dyDescent="0.25">
      <c r="A115" s="29"/>
      <c r="B115" s="29"/>
      <c r="C115" s="29"/>
      <c r="D115" s="29"/>
      <c r="E115" s="29"/>
      <c r="F115" s="29"/>
      <c r="G115" s="29"/>
      <c r="H115" s="29"/>
      <c r="I115" s="29"/>
      <c r="J115" s="29"/>
      <c r="K115" s="29"/>
      <c r="L115" s="29"/>
      <c r="M115" s="29"/>
      <c r="N115" s="29"/>
      <c r="O115" s="29"/>
      <c r="P115" s="29"/>
      <c r="Q115" s="29"/>
      <c r="R115" s="29"/>
      <c r="S115" s="29"/>
      <c r="T115" s="29"/>
      <c r="U115" s="29"/>
      <c r="V115" s="29"/>
    </row>
    <row r="116" spans="1:22" x14ac:dyDescent="0.25">
      <c r="A116" s="29"/>
      <c r="B116" s="29"/>
      <c r="C116" s="29"/>
      <c r="D116" s="29"/>
      <c r="E116" s="29"/>
      <c r="F116" s="29"/>
      <c r="G116" s="29"/>
      <c r="H116" s="29"/>
      <c r="I116" s="29"/>
      <c r="J116" s="29"/>
      <c r="K116" s="29"/>
      <c r="L116" s="29"/>
      <c r="M116" s="29"/>
      <c r="N116" s="29"/>
      <c r="O116" s="29"/>
      <c r="P116" s="29"/>
      <c r="Q116" s="29"/>
      <c r="R116" s="29"/>
      <c r="S116" s="29"/>
      <c r="T116" s="29"/>
      <c r="U116" s="29"/>
      <c r="V116" s="29"/>
    </row>
    <row r="117" spans="1:22" x14ac:dyDescent="0.25">
      <c r="A117" s="29"/>
      <c r="B117" s="29"/>
      <c r="C117" s="29"/>
      <c r="D117" s="29"/>
      <c r="E117" s="29"/>
      <c r="F117" s="29"/>
      <c r="G117" s="29"/>
      <c r="H117" s="29"/>
      <c r="I117" s="29"/>
      <c r="J117" s="29"/>
      <c r="K117" s="29"/>
      <c r="L117" s="29"/>
      <c r="M117" s="29"/>
      <c r="N117" s="29"/>
      <c r="O117" s="29"/>
      <c r="P117" s="29"/>
      <c r="Q117" s="29"/>
      <c r="R117" s="29"/>
      <c r="S117" s="29"/>
      <c r="T117" s="29"/>
      <c r="U117" s="29"/>
      <c r="V117" s="29"/>
    </row>
    <row r="118" spans="1:22" x14ac:dyDescent="0.25">
      <c r="A118" s="29"/>
      <c r="B118" s="29"/>
      <c r="C118" s="29"/>
      <c r="D118" s="29"/>
      <c r="E118" s="29"/>
      <c r="F118" s="29"/>
      <c r="G118" s="29"/>
      <c r="H118" s="29"/>
      <c r="I118" s="29"/>
      <c r="J118" s="29"/>
      <c r="K118" s="29"/>
      <c r="L118" s="29"/>
      <c r="M118" s="29"/>
      <c r="N118" s="29"/>
      <c r="O118" s="29"/>
      <c r="P118" s="29"/>
      <c r="Q118" s="29"/>
      <c r="R118" s="29"/>
      <c r="S118" s="29"/>
      <c r="T118" s="29"/>
      <c r="U118" s="29"/>
      <c r="V118" s="29"/>
    </row>
    <row r="119" spans="1:22" x14ac:dyDescent="0.25">
      <c r="A119" s="29"/>
      <c r="B119" s="29"/>
      <c r="C119" s="29"/>
      <c r="D119" s="29"/>
      <c r="E119" s="29"/>
      <c r="F119" s="29"/>
      <c r="G119" s="29"/>
      <c r="H119" s="29"/>
      <c r="I119" s="29"/>
      <c r="J119" s="29"/>
      <c r="K119" s="29"/>
      <c r="L119" s="29"/>
      <c r="M119" s="29"/>
      <c r="N119" s="29"/>
      <c r="O119" s="29"/>
      <c r="P119" s="29"/>
      <c r="Q119" s="29"/>
      <c r="R119" s="29"/>
      <c r="S119" s="29"/>
      <c r="T119" s="29"/>
      <c r="U119" s="29"/>
      <c r="V119" s="29"/>
    </row>
    <row r="120" spans="1:22" x14ac:dyDescent="0.25">
      <c r="A120" s="29"/>
      <c r="B120" s="29"/>
      <c r="C120" s="29"/>
      <c r="D120" s="29"/>
      <c r="E120" s="29"/>
      <c r="F120" s="29"/>
      <c r="G120" s="29"/>
      <c r="H120" s="29"/>
      <c r="I120" s="29"/>
      <c r="J120" s="29"/>
      <c r="K120" s="29"/>
      <c r="L120" s="29"/>
      <c r="M120" s="29"/>
      <c r="N120" s="29"/>
      <c r="O120" s="29"/>
      <c r="P120" s="29"/>
      <c r="Q120" s="29"/>
      <c r="R120" s="29"/>
      <c r="S120" s="29"/>
      <c r="T120" s="29"/>
      <c r="U120" s="29"/>
      <c r="V120" s="29"/>
    </row>
    <row r="121" spans="1:22" x14ac:dyDescent="0.25">
      <c r="A121" s="29"/>
      <c r="B121" s="29"/>
      <c r="C121" s="29"/>
      <c r="D121" s="29"/>
      <c r="E121" s="29"/>
      <c r="F121" s="29"/>
      <c r="G121" s="29"/>
      <c r="H121" s="29"/>
      <c r="I121" s="29"/>
      <c r="J121" s="29"/>
      <c r="K121" s="29"/>
      <c r="L121" s="29"/>
      <c r="M121" s="29"/>
      <c r="N121" s="29"/>
      <c r="O121" s="29"/>
      <c r="P121" s="29"/>
      <c r="Q121" s="29"/>
      <c r="R121" s="29"/>
      <c r="S121" s="29"/>
      <c r="T121" s="29"/>
      <c r="U121" s="29"/>
      <c r="V121" s="29"/>
    </row>
    <row r="122" spans="1:22" x14ac:dyDescent="0.25">
      <c r="A122" s="29"/>
      <c r="B122" s="29"/>
      <c r="C122" s="29"/>
      <c r="D122" s="29"/>
      <c r="E122" s="29"/>
      <c r="F122" s="29"/>
      <c r="G122" s="29"/>
      <c r="H122" s="29"/>
      <c r="I122" s="29"/>
      <c r="J122" s="29"/>
      <c r="K122" s="29"/>
      <c r="L122" s="29"/>
      <c r="M122" s="29"/>
      <c r="N122" s="29"/>
      <c r="O122" s="29"/>
      <c r="P122" s="29"/>
      <c r="Q122" s="29"/>
      <c r="R122" s="29"/>
      <c r="S122" s="29"/>
      <c r="T122" s="29"/>
      <c r="U122" s="29"/>
      <c r="V122" s="29"/>
    </row>
    <row r="123" spans="1:22" x14ac:dyDescent="0.25">
      <c r="A123" s="29"/>
      <c r="B123" s="29"/>
      <c r="C123" s="29"/>
      <c r="D123" s="29"/>
      <c r="E123" s="29"/>
      <c r="F123" s="29"/>
      <c r="G123" s="29"/>
      <c r="H123" s="29"/>
      <c r="I123" s="29"/>
      <c r="J123" s="29"/>
      <c r="K123" s="29"/>
      <c r="L123" s="29"/>
      <c r="M123" s="29"/>
      <c r="N123" s="29"/>
      <c r="O123" s="29"/>
      <c r="P123" s="29"/>
      <c r="Q123" s="29"/>
      <c r="R123" s="29"/>
      <c r="S123" s="29"/>
      <c r="T123" s="29"/>
      <c r="U123" s="29"/>
      <c r="V123" s="29"/>
    </row>
    <row r="124" spans="1:22" x14ac:dyDescent="0.25">
      <c r="A124" s="29"/>
      <c r="B124" s="29"/>
      <c r="C124" s="29"/>
      <c r="D124" s="29"/>
      <c r="E124" s="29"/>
      <c r="F124" s="29"/>
      <c r="G124" s="29"/>
      <c r="H124" s="29"/>
      <c r="I124" s="29"/>
      <c r="J124" s="29"/>
      <c r="K124" s="29"/>
      <c r="L124" s="29"/>
      <c r="M124" s="29"/>
      <c r="N124" s="29"/>
      <c r="O124" s="29"/>
      <c r="P124" s="29"/>
      <c r="Q124" s="29"/>
      <c r="R124" s="29"/>
      <c r="S124" s="29"/>
      <c r="T124" s="29"/>
      <c r="U124" s="29"/>
      <c r="V124" s="29"/>
    </row>
    <row r="125" spans="1:22" x14ac:dyDescent="0.25">
      <c r="A125" s="29"/>
      <c r="B125" s="29"/>
      <c r="C125" s="29"/>
      <c r="D125" s="29"/>
      <c r="E125" s="29"/>
      <c r="F125" s="29"/>
      <c r="G125" s="29"/>
      <c r="H125" s="29"/>
      <c r="I125" s="29"/>
      <c r="J125" s="29"/>
      <c r="K125" s="29"/>
      <c r="L125" s="29"/>
      <c r="M125" s="29"/>
      <c r="N125" s="29"/>
      <c r="O125" s="29"/>
      <c r="P125" s="29"/>
      <c r="Q125" s="29"/>
      <c r="R125" s="29"/>
      <c r="S125" s="29"/>
      <c r="T125" s="29"/>
      <c r="U125" s="29"/>
      <c r="V125" s="29"/>
    </row>
    <row r="126" spans="1:22" x14ac:dyDescent="0.25">
      <c r="A126" s="29"/>
      <c r="B126" s="29"/>
      <c r="C126" s="29"/>
      <c r="D126" s="29"/>
      <c r="E126" s="29"/>
      <c r="F126" s="29"/>
      <c r="G126" s="29"/>
      <c r="H126" s="29"/>
      <c r="I126" s="29"/>
      <c r="J126" s="29"/>
      <c r="K126" s="29"/>
      <c r="L126" s="29"/>
      <c r="M126" s="29"/>
      <c r="N126" s="29"/>
      <c r="O126" s="29"/>
      <c r="P126" s="29"/>
      <c r="Q126" s="29"/>
      <c r="R126" s="29"/>
      <c r="S126" s="29"/>
      <c r="T126" s="29"/>
      <c r="U126" s="29"/>
      <c r="V126" s="29"/>
    </row>
    <row r="127" spans="1:22" x14ac:dyDescent="0.25">
      <c r="A127" s="29"/>
      <c r="B127" s="29"/>
      <c r="C127" s="29"/>
      <c r="D127" s="29"/>
      <c r="E127" s="29"/>
      <c r="F127" s="29"/>
      <c r="G127" s="29"/>
      <c r="H127" s="29"/>
      <c r="I127" s="29"/>
      <c r="J127" s="29"/>
      <c r="K127" s="29"/>
      <c r="L127" s="29"/>
      <c r="M127" s="29"/>
      <c r="N127" s="29"/>
      <c r="O127" s="29"/>
      <c r="P127" s="29"/>
      <c r="Q127" s="29"/>
      <c r="R127" s="29"/>
      <c r="S127" s="29"/>
      <c r="T127" s="29"/>
      <c r="U127" s="29"/>
      <c r="V127" s="29"/>
    </row>
    <row r="128" spans="1:22" x14ac:dyDescent="0.25">
      <c r="A128" s="29"/>
      <c r="B128" s="29"/>
      <c r="C128" s="29"/>
      <c r="D128" s="29"/>
      <c r="E128" s="29"/>
      <c r="F128" s="29"/>
      <c r="G128" s="29"/>
      <c r="H128" s="29"/>
      <c r="I128" s="29"/>
      <c r="J128" s="29"/>
      <c r="K128" s="29"/>
      <c r="L128" s="29"/>
      <c r="M128" s="29"/>
      <c r="N128" s="29"/>
      <c r="O128" s="29"/>
      <c r="P128" s="29"/>
      <c r="Q128" s="29"/>
      <c r="R128" s="29"/>
      <c r="S128" s="29"/>
      <c r="T128" s="29"/>
      <c r="U128" s="29"/>
      <c r="V128" s="29"/>
    </row>
    <row r="129" spans="1:22" x14ac:dyDescent="0.25">
      <c r="A129" s="29"/>
      <c r="B129" s="29"/>
      <c r="C129" s="29"/>
      <c r="D129" s="29"/>
      <c r="E129" s="29"/>
      <c r="F129" s="29"/>
      <c r="G129" s="29"/>
      <c r="H129" s="29"/>
      <c r="I129" s="29"/>
      <c r="J129" s="29"/>
      <c r="K129" s="29"/>
      <c r="L129" s="29"/>
      <c r="M129" s="29"/>
      <c r="N129" s="29"/>
      <c r="O129" s="29"/>
      <c r="P129" s="29"/>
      <c r="Q129" s="29"/>
      <c r="R129" s="29"/>
      <c r="S129" s="29"/>
      <c r="T129" s="29"/>
      <c r="U129" s="29"/>
      <c r="V129" s="29"/>
    </row>
    <row r="130" spans="1:22" x14ac:dyDescent="0.25">
      <c r="A130" s="29"/>
      <c r="B130" s="29"/>
      <c r="C130" s="29"/>
      <c r="D130" s="29"/>
      <c r="E130" s="29"/>
      <c r="F130" s="29"/>
      <c r="G130" s="29"/>
      <c r="H130" s="29"/>
      <c r="I130" s="29"/>
      <c r="J130" s="29"/>
      <c r="K130" s="29"/>
      <c r="L130" s="29"/>
      <c r="M130" s="29"/>
      <c r="N130" s="29"/>
      <c r="O130" s="29"/>
      <c r="P130" s="29"/>
      <c r="Q130" s="29"/>
      <c r="R130" s="29"/>
      <c r="S130" s="29"/>
      <c r="T130" s="29"/>
      <c r="U130" s="29"/>
      <c r="V130" s="29"/>
    </row>
    <row r="131" spans="1:22" x14ac:dyDescent="0.25">
      <c r="A131" s="29"/>
      <c r="B131" s="29"/>
      <c r="C131" s="29"/>
      <c r="D131" s="29"/>
      <c r="E131" s="29"/>
      <c r="F131" s="29"/>
      <c r="G131" s="29"/>
      <c r="H131" s="29"/>
      <c r="I131" s="29"/>
      <c r="J131" s="29"/>
      <c r="K131" s="29"/>
      <c r="L131" s="29"/>
      <c r="M131" s="29"/>
      <c r="N131" s="29"/>
      <c r="O131" s="29"/>
      <c r="P131" s="29"/>
      <c r="Q131" s="29"/>
      <c r="R131" s="29"/>
      <c r="S131" s="29"/>
      <c r="T131" s="29"/>
      <c r="U131" s="29"/>
      <c r="V131" s="29"/>
    </row>
    <row r="132" spans="1:22" x14ac:dyDescent="0.25">
      <c r="A132" s="29"/>
      <c r="B132" s="29"/>
      <c r="C132" s="29"/>
      <c r="D132" s="29"/>
      <c r="E132" s="29"/>
      <c r="F132" s="29"/>
      <c r="G132" s="29"/>
      <c r="H132" s="29"/>
      <c r="I132" s="29"/>
      <c r="J132" s="29"/>
      <c r="K132" s="29"/>
      <c r="L132" s="29"/>
      <c r="M132" s="29"/>
      <c r="N132" s="29"/>
      <c r="O132" s="29"/>
      <c r="P132" s="29"/>
      <c r="Q132" s="29"/>
      <c r="R132" s="29"/>
      <c r="S132" s="29"/>
      <c r="T132" s="29"/>
      <c r="U132" s="29"/>
      <c r="V132" s="29"/>
    </row>
    <row r="133" spans="1:22" x14ac:dyDescent="0.25">
      <c r="A133" s="29"/>
      <c r="B133" s="29"/>
      <c r="C133" s="29"/>
      <c r="D133" s="29"/>
      <c r="E133" s="29"/>
      <c r="F133" s="29"/>
      <c r="G133" s="29"/>
      <c r="H133" s="29"/>
      <c r="I133" s="29"/>
      <c r="J133" s="29"/>
      <c r="K133" s="29"/>
      <c r="L133" s="29"/>
      <c r="M133" s="29"/>
      <c r="N133" s="29"/>
      <c r="O133" s="29"/>
      <c r="P133" s="29"/>
      <c r="Q133" s="29"/>
      <c r="R133" s="29"/>
      <c r="S133" s="29"/>
      <c r="T133" s="29"/>
      <c r="U133" s="29"/>
      <c r="V133" s="29"/>
    </row>
    <row r="134" spans="1:22" x14ac:dyDescent="0.25">
      <c r="A134" s="29"/>
      <c r="B134" s="29"/>
      <c r="C134" s="29"/>
      <c r="D134" s="29"/>
      <c r="E134" s="29"/>
      <c r="F134" s="29"/>
      <c r="G134" s="29"/>
      <c r="H134" s="29"/>
      <c r="I134" s="29"/>
      <c r="J134" s="29"/>
      <c r="K134" s="29"/>
      <c r="L134" s="29"/>
      <c r="M134" s="29"/>
      <c r="N134" s="29"/>
      <c r="O134" s="29"/>
      <c r="P134" s="29"/>
      <c r="Q134" s="29"/>
      <c r="R134" s="29"/>
      <c r="S134" s="29"/>
      <c r="T134" s="29"/>
      <c r="U134" s="29"/>
      <c r="V134" s="29"/>
    </row>
    <row r="135" spans="1:22" x14ac:dyDescent="0.25">
      <c r="A135" s="29"/>
      <c r="B135" s="29"/>
      <c r="C135" s="29"/>
      <c r="D135" s="29"/>
      <c r="E135" s="29"/>
      <c r="F135" s="29"/>
      <c r="G135" s="29"/>
      <c r="H135" s="29"/>
      <c r="I135" s="29"/>
      <c r="J135" s="29"/>
      <c r="K135" s="29"/>
      <c r="L135" s="29"/>
      <c r="M135" s="29"/>
      <c r="N135" s="29"/>
      <c r="O135" s="29"/>
      <c r="P135" s="29"/>
      <c r="Q135" s="29"/>
      <c r="R135" s="29"/>
      <c r="S135" s="29"/>
      <c r="T135" s="29"/>
      <c r="U135" s="29"/>
      <c r="V135" s="29"/>
    </row>
    <row r="136" spans="1:22" x14ac:dyDescent="0.25">
      <c r="A136" s="29"/>
      <c r="B136" s="29"/>
      <c r="C136" s="29"/>
      <c r="D136" s="29"/>
      <c r="E136" s="29"/>
      <c r="F136" s="29"/>
      <c r="G136" s="29"/>
      <c r="H136" s="29"/>
      <c r="I136" s="29"/>
      <c r="J136" s="29"/>
      <c r="K136" s="29"/>
      <c r="L136" s="29"/>
      <c r="M136" s="29"/>
      <c r="N136" s="29"/>
      <c r="O136" s="29"/>
      <c r="P136" s="29"/>
      <c r="Q136" s="29"/>
      <c r="R136" s="29"/>
      <c r="S136" s="29"/>
      <c r="T136" s="29"/>
      <c r="U136" s="29"/>
      <c r="V136" s="29"/>
    </row>
    <row r="137" spans="1:22" x14ac:dyDescent="0.25">
      <c r="A137" s="29"/>
      <c r="B137" s="29"/>
      <c r="C137" s="29"/>
      <c r="D137" s="29"/>
      <c r="E137" s="29"/>
      <c r="F137" s="29"/>
      <c r="G137" s="29"/>
      <c r="H137" s="29"/>
      <c r="I137" s="29"/>
      <c r="J137" s="29"/>
      <c r="K137" s="29"/>
      <c r="L137" s="29"/>
      <c r="M137" s="29"/>
      <c r="N137" s="29"/>
      <c r="O137" s="29"/>
      <c r="P137" s="29"/>
      <c r="Q137" s="29"/>
      <c r="R137" s="29"/>
      <c r="S137" s="29"/>
      <c r="T137" s="29"/>
      <c r="U137" s="29"/>
      <c r="V137" s="29"/>
    </row>
    <row r="138" spans="1:22" x14ac:dyDescent="0.25">
      <c r="A138" s="29"/>
      <c r="B138" s="29"/>
      <c r="C138" s="29"/>
      <c r="D138" s="29"/>
      <c r="E138" s="29"/>
      <c r="F138" s="29"/>
      <c r="G138" s="29"/>
      <c r="H138" s="29"/>
      <c r="I138" s="29"/>
      <c r="J138" s="29"/>
      <c r="K138" s="29"/>
      <c r="L138" s="29"/>
      <c r="M138" s="29"/>
      <c r="N138" s="29"/>
      <c r="O138" s="29"/>
      <c r="P138" s="29"/>
      <c r="Q138" s="29"/>
      <c r="R138" s="29"/>
      <c r="S138" s="29"/>
      <c r="T138" s="29"/>
      <c r="U138" s="29"/>
      <c r="V138" s="29"/>
    </row>
    <row r="139" spans="1:22" x14ac:dyDescent="0.25">
      <c r="A139" s="29"/>
      <c r="B139" s="29"/>
      <c r="C139" s="29"/>
      <c r="D139" s="29"/>
      <c r="E139" s="29"/>
      <c r="F139" s="29"/>
      <c r="G139" s="29"/>
      <c r="H139" s="29"/>
      <c r="I139" s="29"/>
      <c r="J139" s="29"/>
      <c r="K139" s="29"/>
      <c r="L139" s="29"/>
      <c r="M139" s="29"/>
      <c r="N139" s="29"/>
      <c r="O139" s="29"/>
      <c r="P139" s="29"/>
      <c r="Q139" s="29"/>
      <c r="R139" s="29"/>
      <c r="S139" s="29"/>
      <c r="T139" s="29"/>
      <c r="U139" s="29"/>
      <c r="V139" s="29"/>
    </row>
    <row r="140" spans="1:22" x14ac:dyDescent="0.25">
      <c r="A140" s="29"/>
      <c r="B140" s="29"/>
      <c r="C140" s="29"/>
      <c r="D140" s="29"/>
      <c r="E140" s="29"/>
      <c r="F140" s="29"/>
      <c r="G140" s="29"/>
      <c r="H140" s="29"/>
      <c r="I140" s="29"/>
      <c r="J140" s="29"/>
      <c r="K140" s="29"/>
      <c r="L140" s="29"/>
      <c r="M140" s="29"/>
      <c r="N140" s="29"/>
      <c r="O140" s="29"/>
      <c r="P140" s="29"/>
      <c r="Q140" s="29"/>
      <c r="R140" s="29"/>
      <c r="S140" s="29"/>
      <c r="T140" s="29"/>
      <c r="U140" s="29"/>
      <c r="V140" s="29"/>
    </row>
    <row r="141" spans="1:22" x14ac:dyDescent="0.25">
      <c r="A141" s="29"/>
      <c r="B141" s="29"/>
      <c r="C141" s="29"/>
      <c r="D141" s="29"/>
      <c r="E141" s="29"/>
      <c r="F141" s="29"/>
      <c r="G141" s="29"/>
      <c r="H141" s="29"/>
      <c r="I141" s="29"/>
      <c r="J141" s="29"/>
      <c r="K141" s="29"/>
      <c r="L141" s="29"/>
      <c r="M141" s="29"/>
      <c r="N141" s="29"/>
      <c r="O141" s="29"/>
      <c r="P141" s="29"/>
      <c r="Q141" s="29"/>
      <c r="R141" s="29"/>
      <c r="S141" s="29"/>
      <c r="T141" s="29"/>
      <c r="U141" s="29"/>
      <c r="V141" s="29"/>
    </row>
    <row r="142" spans="1:22" x14ac:dyDescent="0.25">
      <c r="A142" s="29"/>
      <c r="B142" s="29"/>
      <c r="C142" s="29"/>
      <c r="D142" s="29"/>
      <c r="E142" s="29"/>
      <c r="F142" s="29"/>
      <c r="G142" s="29"/>
      <c r="H142" s="29"/>
      <c r="I142" s="29"/>
      <c r="J142" s="29"/>
      <c r="K142" s="29"/>
      <c r="L142" s="29"/>
      <c r="M142" s="29"/>
      <c r="N142" s="29"/>
      <c r="O142" s="29"/>
      <c r="P142" s="29"/>
      <c r="Q142" s="29"/>
      <c r="R142" s="29"/>
      <c r="S142" s="29"/>
      <c r="T142" s="29"/>
      <c r="U142" s="29"/>
      <c r="V142" s="29"/>
    </row>
    <row r="143" spans="1:22" x14ac:dyDescent="0.25">
      <c r="A143" s="29"/>
      <c r="B143" s="29"/>
      <c r="C143" s="29"/>
      <c r="D143" s="29"/>
      <c r="E143" s="29"/>
      <c r="F143" s="29"/>
      <c r="G143" s="29"/>
      <c r="H143" s="29"/>
      <c r="I143" s="29"/>
      <c r="J143" s="29"/>
      <c r="K143" s="29"/>
      <c r="L143" s="29"/>
      <c r="M143" s="29"/>
      <c r="N143" s="29"/>
      <c r="O143" s="29"/>
      <c r="P143" s="29"/>
      <c r="Q143" s="29"/>
      <c r="R143" s="29"/>
      <c r="S143" s="29"/>
      <c r="T143" s="29"/>
      <c r="U143" s="29"/>
      <c r="V143" s="29"/>
    </row>
    <row r="144" spans="1:22" x14ac:dyDescent="0.25">
      <c r="A144" s="29"/>
      <c r="B144" s="29"/>
      <c r="C144" s="29"/>
      <c r="D144" s="29"/>
      <c r="E144" s="29"/>
      <c r="F144" s="29"/>
      <c r="G144" s="29"/>
      <c r="H144" s="29"/>
      <c r="I144" s="29"/>
      <c r="J144" s="29"/>
      <c r="K144" s="29"/>
      <c r="L144" s="29"/>
      <c r="M144" s="29"/>
      <c r="N144" s="29"/>
      <c r="O144" s="29"/>
      <c r="P144" s="29"/>
      <c r="Q144" s="29"/>
      <c r="R144" s="29"/>
      <c r="S144" s="29"/>
      <c r="T144" s="29"/>
      <c r="U144" s="29"/>
      <c r="V144" s="29"/>
    </row>
    <row r="145" spans="1:22" x14ac:dyDescent="0.25">
      <c r="A145" s="29"/>
      <c r="B145" s="29"/>
      <c r="C145" s="29"/>
      <c r="D145" s="29"/>
      <c r="E145" s="29"/>
      <c r="F145" s="29"/>
      <c r="G145" s="29"/>
      <c r="H145" s="29"/>
      <c r="I145" s="29"/>
      <c r="J145" s="29"/>
      <c r="K145" s="29"/>
      <c r="L145" s="29"/>
      <c r="M145" s="29"/>
      <c r="N145" s="29"/>
      <c r="O145" s="29"/>
      <c r="P145" s="29"/>
      <c r="Q145" s="29"/>
      <c r="R145" s="29"/>
      <c r="S145" s="29"/>
      <c r="T145" s="29"/>
      <c r="U145" s="29"/>
      <c r="V145" s="29"/>
    </row>
    <row r="146" spans="1:22" x14ac:dyDescent="0.25">
      <c r="A146" s="29"/>
      <c r="B146" s="29"/>
      <c r="C146" s="29"/>
      <c r="D146" s="29"/>
      <c r="E146" s="29"/>
      <c r="F146" s="29"/>
      <c r="G146" s="29"/>
      <c r="H146" s="29"/>
      <c r="I146" s="29"/>
      <c r="J146" s="29"/>
      <c r="K146" s="29"/>
      <c r="L146" s="29"/>
      <c r="M146" s="29"/>
      <c r="N146" s="29"/>
      <c r="O146" s="29"/>
      <c r="P146" s="29"/>
      <c r="Q146" s="29"/>
      <c r="R146" s="29"/>
      <c r="S146" s="29"/>
      <c r="T146" s="29"/>
      <c r="U146" s="29"/>
      <c r="V146" s="29"/>
    </row>
    <row r="147" spans="1:22" x14ac:dyDescent="0.25">
      <c r="A147" s="29"/>
      <c r="B147" s="29"/>
      <c r="C147" s="29"/>
      <c r="D147" s="29"/>
      <c r="E147" s="29"/>
      <c r="F147" s="29"/>
      <c r="G147" s="29"/>
      <c r="H147" s="29"/>
      <c r="I147" s="29"/>
      <c r="J147" s="29"/>
      <c r="K147" s="29"/>
      <c r="L147" s="29"/>
      <c r="M147" s="29"/>
      <c r="N147" s="29"/>
      <c r="O147" s="29"/>
      <c r="P147" s="29"/>
      <c r="Q147" s="29"/>
      <c r="R147" s="29"/>
      <c r="S147" s="29"/>
      <c r="T147" s="29"/>
      <c r="U147" s="29"/>
      <c r="V147" s="29"/>
    </row>
    <row r="148" spans="1:22" x14ac:dyDescent="0.25">
      <c r="A148" s="29"/>
      <c r="B148" s="29"/>
      <c r="C148" s="29"/>
      <c r="D148" s="29"/>
      <c r="E148" s="29"/>
      <c r="F148" s="29"/>
      <c r="G148" s="29"/>
      <c r="H148" s="29"/>
      <c r="I148" s="29"/>
      <c r="J148" s="29"/>
      <c r="K148" s="29"/>
      <c r="L148" s="29"/>
      <c r="M148" s="29"/>
      <c r="N148" s="29"/>
      <c r="O148" s="29"/>
      <c r="P148" s="29"/>
      <c r="Q148" s="29"/>
      <c r="R148" s="29"/>
      <c r="S148" s="29"/>
      <c r="T148" s="29"/>
      <c r="U148" s="29"/>
      <c r="V148" s="29"/>
    </row>
    <row r="149" spans="1:22" x14ac:dyDescent="0.25">
      <c r="A149" s="29"/>
      <c r="B149" s="29"/>
      <c r="C149" s="29"/>
      <c r="D149" s="29"/>
      <c r="E149" s="29"/>
      <c r="F149" s="29"/>
      <c r="G149" s="29"/>
      <c r="H149" s="29"/>
      <c r="I149" s="29"/>
      <c r="J149" s="29"/>
      <c r="K149" s="29"/>
      <c r="L149" s="29"/>
      <c r="M149" s="29"/>
      <c r="N149" s="29"/>
      <c r="O149" s="29"/>
      <c r="P149" s="29"/>
      <c r="Q149" s="29"/>
      <c r="R149" s="29"/>
      <c r="S149" s="29"/>
      <c r="T149" s="29"/>
      <c r="U149" s="29"/>
      <c r="V149" s="29"/>
    </row>
    <row r="150" spans="1:22" x14ac:dyDescent="0.25">
      <c r="A150" s="29"/>
      <c r="B150" s="29"/>
      <c r="C150" s="29"/>
      <c r="D150" s="29"/>
      <c r="E150" s="29"/>
      <c r="F150" s="29"/>
      <c r="G150" s="29"/>
      <c r="H150" s="29"/>
      <c r="I150" s="29"/>
      <c r="J150" s="29"/>
      <c r="K150" s="29"/>
      <c r="L150" s="29"/>
      <c r="M150" s="29"/>
      <c r="N150" s="29"/>
      <c r="O150" s="29"/>
      <c r="P150" s="29"/>
      <c r="Q150" s="29"/>
      <c r="R150" s="29"/>
      <c r="S150" s="29"/>
      <c r="T150" s="29"/>
      <c r="U150" s="29"/>
      <c r="V150" s="29"/>
    </row>
    <row r="151" spans="1:22" x14ac:dyDescent="0.25">
      <c r="A151" s="29"/>
      <c r="B151" s="29"/>
      <c r="C151" s="29"/>
      <c r="D151" s="29"/>
      <c r="E151" s="29"/>
      <c r="F151" s="29"/>
      <c r="G151" s="29"/>
      <c r="H151" s="29"/>
      <c r="I151" s="29"/>
      <c r="J151" s="29"/>
      <c r="K151" s="29"/>
      <c r="L151" s="29"/>
      <c r="M151" s="29"/>
      <c r="N151" s="29"/>
      <c r="O151" s="29"/>
      <c r="P151" s="29"/>
      <c r="Q151" s="29"/>
      <c r="R151" s="29"/>
      <c r="S151" s="29"/>
      <c r="T151" s="29"/>
      <c r="U151" s="29"/>
      <c r="V151" s="29"/>
    </row>
    <row r="152" spans="1:22" x14ac:dyDescent="0.25">
      <c r="A152" s="29"/>
      <c r="B152" s="29"/>
      <c r="C152" s="29"/>
      <c r="D152" s="29"/>
      <c r="E152" s="29"/>
      <c r="F152" s="29"/>
      <c r="G152" s="29"/>
      <c r="H152" s="29"/>
      <c r="I152" s="29"/>
      <c r="J152" s="29"/>
      <c r="K152" s="29"/>
      <c r="L152" s="29"/>
      <c r="M152" s="29"/>
      <c r="N152" s="29"/>
      <c r="O152" s="29"/>
      <c r="P152" s="29"/>
      <c r="Q152" s="29"/>
      <c r="R152" s="29"/>
      <c r="S152" s="29"/>
      <c r="T152" s="29"/>
      <c r="U152" s="29"/>
      <c r="V152" s="29"/>
    </row>
    <row r="153" spans="1:22" x14ac:dyDescent="0.25">
      <c r="A153" s="29"/>
      <c r="B153" s="29"/>
      <c r="C153" s="29"/>
      <c r="D153" s="29"/>
      <c r="E153" s="29"/>
      <c r="F153" s="29"/>
      <c r="G153" s="29"/>
      <c r="H153" s="29"/>
      <c r="I153" s="29"/>
      <c r="J153" s="29"/>
      <c r="K153" s="29"/>
      <c r="L153" s="29"/>
      <c r="M153" s="29"/>
      <c r="N153" s="29"/>
      <c r="O153" s="29"/>
      <c r="P153" s="29"/>
      <c r="Q153" s="29"/>
      <c r="R153" s="29"/>
      <c r="S153" s="29"/>
      <c r="T153" s="29"/>
      <c r="U153" s="29"/>
      <c r="V153" s="29"/>
    </row>
    <row r="154" spans="1:22" x14ac:dyDescent="0.25">
      <c r="A154" s="29"/>
      <c r="B154" s="29"/>
      <c r="C154" s="29"/>
      <c r="D154" s="29"/>
      <c r="E154" s="29"/>
      <c r="F154" s="29"/>
      <c r="G154" s="29"/>
      <c r="H154" s="29"/>
      <c r="I154" s="29"/>
      <c r="J154" s="29"/>
      <c r="K154" s="29"/>
      <c r="L154" s="29"/>
      <c r="M154" s="29"/>
      <c r="N154" s="29"/>
      <c r="O154" s="29"/>
      <c r="P154" s="29"/>
      <c r="Q154" s="29"/>
      <c r="R154" s="29"/>
      <c r="S154" s="29"/>
      <c r="T154" s="29"/>
      <c r="U154" s="29"/>
      <c r="V154" s="29"/>
    </row>
    <row r="155" spans="1:22" x14ac:dyDescent="0.25">
      <c r="A155" s="29"/>
      <c r="B155" s="29"/>
      <c r="C155" s="29"/>
      <c r="D155" s="29"/>
      <c r="E155" s="29"/>
      <c r="F155" s="29"/>
      <c r="G155" s="29"/>
      <c r="H155" s="29"/>
      <c r="I155" s="29"/>
      <c r="J155" s="29"/>
      <c r="K155" s="29"/>
      <c r="L155" s="29"/>
      <c r="M155" s="29"/>
      <c r="N155" s="29"/>
      <c r="O155" s="29"/>
      <c r="P155" s="29"/>
      <c r="Q155" s="29"/>
      <c r="R155" s="29"/>
      <c r="S155" s="29"/>
      <c r="T155" s="29"/>
      <c r="U155" s="29"/>
      <c r="V155" s="29"/>
    </row>
    <row r="156" spans="1:22" x14ac:dyDescent="0.25">
      <c r="A156" s="29"/>
      <c r="B156" s="29"/>
      <c r="C156" s="29"/>
      <c r="D156" s="29"/>
      <c r="E156" s="29"/>
      <c r="F156" s="29"/>
      <c r="G156" s="29"/>
      <c r="H156" s="29"/>
      <c r="I156" s="29"/>
      <c r="J156" s="29"/>
      <c r="K156" s="29"/>
      <c r="L156" s="29"/>
      <c r="M156" s="29"/>
      <c r="N156" s="29"/>
      <c r="O156" s="29"/>
      <c r="P156" s="29"/>
      <c r="Q156" s="29"/>
      <c r="R156" s="29"/>
      <c r="S156" s="29"/>
      <c r="T156" s="29"/>
      <c r="U156" s="29"/>
      <c r="V156" s="29"/>
    </row>
    <row r="157" spans="1:22" x14ac:dyDescent="0.25">
      <c r="A157" s="29"/>
      <c r="B157" s="29"/>
      <c r="C157" s="29"/>
      <c r="D157" s="29"/>
      <c r="E157" s="29"/>
      <c r="F157" s="29"/>
      <c r="G157" s="29"/>
      <c r="H157" s="29"/>
      <c r="I157" s="29"/>
      <c r="J157" s="29"/>
      <c r="K157" s="29"/>
      <c r="L157" s="29"/>
      <c r="M157" s="29"/>
      <c r="N157" s="29"/>
      <c r="O157" s="29"/>
      <c r="P157" s="29"/>
      <c r="Q157" s="29"/>
      <c r="R157" s="29"/>
      <c r="S157" s="29"/>
      <c r="T157" s="29"/>
      <c r="U157" s="29"/>
      <c r="V157" s="29"/>
    </row>
    <row r="158" spans="1:22" x14ac:dyDescent="0.25">
      <c r="A158" s="29"/>
      <c r="B158" s="29"/>
      <c r="C158" s="29"/>
      <c r="D158" s="29"/>
      <c r="E158" s="29"/>
      <c r="F158" s="29"/>
      <c r="G158" s="29"/>
      <c r="H158" s="29"/>
      <c r="I158" s="29"/>
      <c r="J158" s="29"/>
      <c r="K158" s="29"/>
      <c r="L158" s="29"/>
      <c r="M158" s="29"/>
      <c r="N158" s="29"/>
      <c r="O158" s="29"/>
      <c r="P158" s="29"/>
      <c r="Q158" s="29"/>
      <c r="R158" s="29"/>
      <c r="S158" s="29"/>
      <c r="T158" s="29"/>
      <c r="U158" s="29"/>
      <c r="V158" s="29"/>
    </row>
    <row r="159" spans="1:22" x14ac:dyDescent="0.25">
      <c r="A159" s="29"/>
      <c r="B159" s="29"/>
      <c r="C159" s="29"/>
      <c r="D159" s="29"/>
      <c r="E159" s="29"/>
      <c r="F159" s="29"/>
      <c r="G159" s="29"/>
      <c r="H159" s="29"/>
      <c r="I159" s="29"/>
      <c r="J159" s="29"/>
      <c r="K159" s="29"/>
      <c r="L159" s="29"/>
      <c r="M159" s="29"/>
      <c r="N159" s="29"/>
      <c r="O159" s="29"/>
      <c r="P159" s="29"/>
      <c r="Q159" s="29"/>
      <c r="R159" s="29"/>
      <c r="S159" s="29"/>
      <c r="T159" s="29"/>
      <c r="U159" s="29"/>
      <c r="V159" s="29"/>
    </row>
    <row r="160" spans="1:22" x14ac:dyDescent="0.25">
      <c r="A160" s="29"/>
      <c r="B160" s="29"/>
      <c r="C160" s="29"/>
      <c r="D160" s="29"/>
      <c r="E160" s="29"/>
      <c r="F160" s="29"/>
      <c r="G160" s="29"/>
      <c r="H160" s="29"/>
      <c r="I160" s="29"/>
      <c r="J160" s="29"/>
      <c r="K160" s="29"/>
      <c r="L160" s="29"/>
      <c r="M160" s="29"/>
      <c r="N160" s="29"/>
      <c r="O160" s="29"/>
      <c r="P160" s="29"/>
      <c r="Q160" s="29"/>
      <c r="R160" s="29"/>
      <c r="S160" s="29"/>
      <c r="T160" s="29"/>
      <c r="U160" s="29"/>
      <c r="V160" s="29"/>
    </row>
    <row r="161" spans="1:22" x14ac:dyDescent="0.25">
      <c r="A161" s="29"/>
      <c r="B161" s="29"/>
      <c r="C161" s="29"/>
      <c r="D161" s="29"/>
      <c r="E161" s="29"/>
      <c r="F161" s="29"/>
      <c r="G161" s="29"/>
      <c r="H161" s="29"/>
      <c r="I161" s="29"/>
      <c r="J161" s="29"/>
      <c r="K161" s="29"/>
      <c r="L161" s="29"/>
      <c r="M161" s="29"/>
      <c r="N161" s="29"/>
      <c r="O161" s="29"/>
      <c r="P161" s="29"/>
      <c r="Q161" s="29"/>
      <c r="R161" s="29"/>
      <c r="S161" s="29"/>
      <c r="T161" s="29"/>
      <c r="U161" s="29"/>
      <c r="V161" s="29"/>
    </row>
    <row r="162" spans="1:22" x14ac:dyDescent="0.25">
      <c r="A162" s="29"/>
      <c r="B162" s="29"/>
      <c r="C162" s="29"/>
      <c r="D162" s="29"/>
      <c r="E162" s="29"/>
      <c r="F162" s="29"/>
      <c r="G162" s="29"/>
      <c r="H162" s="29"/>
      <c r="I162" s="29"/>
      <c r="J162" s="29"/>
      <c r="K162" s="29"/>
      <c r="L162" s="29"/>
      <c r="M162" s="29"/>
      <c r="N162" s="29"/>
      <c r="O162" s="29"/>
      <c r="P162" s="29"/>
      <c r="Q162" s="29"/>
      <c r="R162" s="29"/>
      <c r="S162" s="29"/>
      <c r="T162" s="29"/>
      <c r="U162" s="29"/>
      <c r="V162" s="29"/>
    </row>
    <row r="163" spans="1:22" x14ac:dyDescent="0.25">
      <c r="A163" s="29"/>
      <c r="B163" s="29"/>
      <c r="C163" s="29"/>
      <c r="D163" s="29"/>
      <c r="E163" s="29"/>
      <c r="F163" s="29"/>
      <c r="G163" s="29"/>
      <c r="H163" s="29"/>
      <c r="I163" s="29"/>
      <c r="J163" s="29"/>
      <c r="K163" s="29"/>
      <c r="L163" s="29"/>
      <c r="M163" s="29"/>
      <c r="N163" s="29"/>
      <c r="O163" s="29"/>
      <c r="P163" s="29"/>
      <c r="Q163" s="29"/>
      <c r="R163" s="29"/>
      <c r="S163" s="29"/>
      <c r="T163" s="29"/>
      <c r="U163" s="29"/>
      <c r="V163" s="29"/>
    </row>
    <row r="164" spans="1:22" x14ac:dyDescent="0.25">
      <c r="A164" s="29"/>
      <c r="B164" s="29"/>
      <c r="C164" s="29"/>
      <c r="D164" s="29"/>
      <c r="E164" s="29"/>
      <c r="F164" s="29"/>
      <c r="G164" s="29"/>
      <c r="H164" s="29"/>
      <c r="I164" s="29"/>
      <c r="J164" s="29"/>
      <c r="K164" s="29"/>
      <c r="L164" s="29"/>
      <c r="M164" s="29"/>
      <c r="N164" s="29"/>
      <c r="O164" s="29"/>
      <c r="P164" s="29"/>
      <c r="Q164" s="29"/>
      <c r="R164" s="29"/>
      <c r="S164" s="29"/>
      <c r="T164" s="29"/>
      <c r="U164" s="29"/>
      <c r="V164" s="29"/>
    </row>
    <row r="165" spans="1:22" x14ac:dyDescent="0.25">
      <c r="A165" s="29"/>
      <c r="B165" s="29"/>
      <c r="C165" s="29"/>
      <c r="D165" s="29"/>
      <c r="E165" s="29"/>
      <c r="F165" s="29"/>
      <c r="G165" s="29"/>
      <c r="H165" s="29"/>
      <c r="I165" s="29"/>
      <c r="J165" s="29"/>
      <c r="K165" s="29"/>
      <c r="L165" s="29"/>
      <c r="M165" s="29"/>
      <c r="N165" s="29"/>
      <c r="O165" s="29"/>
      <c r="P165" s="29"/>
      <c r="Q165" s="29"/>
      <c r="R165" s="29"/>
      <c r="S165" s="29"/>
      <c r="T165" s="29"/>
      <c r="U165" s="29"/>
      <c r="V165" s="29"/>
    </row>
    <row r="166" spans="1:22" x14ac:dyDescent="0.25">
      <c r="A166" s="29"/>
      <c r="B166" s="29"/>
      <c r="C166" s="29"/>
      <c r="D166" s="29"/>
      <c r="E166" s="29"/>
      <c r="F166" s="29"/>
      <c r="G166" s="29"/>
      <c r="H166" s="29"/>
      <c r="I166" s="29"/>
      <c r="J166" s="29"/>
      <c r="K166" s="29"/>
      <c r="L166" s="29"/>
      <c r="M166" s="29"/>
      <c r="N166" s="29"/>
      <c r="O166" s="29"/>
      <c r="P166" s="29"/>
      <c r="Q166" s="29"/>
      <c r="R166" s="29"/>
      <c r="S166" s="29"/>
      <c r="T166" s="29"/>
      <c r="U166" s="29"/>
      <c r="V166" s="29"/>
    </row>
    <row r="167" spans="1:22" x14ac:dyDescent="0.25">
      <c r="A167" s="29"/>
      <c r="B167" s="29"/>
      <c r="C167" s="29"/>
      <c r="D167" s="29"/>
      <c r="E167" s="29"/>
      <c r="F167" s="29"/>
      <c r="G167" s="29"/>
      <c r="H167" s="29"/>
      <c r="I167" s="29"/>
      <c r="J167" s="29"/>
      <c r="K167" s="29"/>
      <c r="L167" s="29"/>
      <c r="M167" s="29"/>
      <c r="N167" s="29"/>
      <c r="O167" s="29"/>
      <c r="P167" s="29"/>
      <c r="Q167" s="29"/>
      <c r="R167" s="29"/>
      <c r="S167" s="29"/>
      <c r="T167" s="29"/>
      <c r="U167" s="29"/>
      <c r="V167" s="29"/>
    </row>
    <row r="168" spans="1:22" x14ac:dyDescent="0.25">
      <c r="A168" s="29"/>
      <c r="B168" s="29"/>
      <c r="C168" s="29"/>
      <c r="D168" s="29"/>
      <c r="E168" s="29"/>
      <c r="F168" s="29"/>
      <c r="G168" s="29"/>
      <c r="H168" s="29"/>
      <c r="I168" s="29"/>
      <c r="J168" s="29"/>
      <c r="K168" s="29"/>
      <c r="L168" s="29"/>
      <c r="M168" s="29"/>
      <c r="N168" s="29"/>
      <c r="O168" s="29"/>
      <c r="P168" s="29"/>
      <c r="Q168" s="29"/>
      <c r="R168" s="29"/>
      <c r="S168" s="29"/>
      <c r="T168" s="29"/>
      <c r="U168" s="29"/>
      <c r="V168" s="29"/>
    </row>
    <row r="169" spans="1:22" x14ac:dyDescent="0.25">
      <c r="A169" s="29"/>
      <c r="B169" s="29"/>
      <c r="C169" s="29"/>
      <c r="D169" s="29"/>
      <c r="E169" s="29"/>
      <c r="F169" s="29"/>
      <c r="G169" s="29"/>
      <c r="H169" s="29"/>
      <c r="I169" s="29"/>
      <c r="J169" s="29"/>
      <c r="K169" s="29"/>
      <c r="L169" s="29"/>
      <c r="M169" s="29"/>
      <c r="N169" s="29"/>
      <c r="O169" s="29"/>
      <c r="P169" s="29"/>
      <c r="Q169" s="29"/>
      <c r="R169" s="29"/>
      <c r="S169" s="29"/>
      <c r="T169" s="29"/>
      <c r="U169" s="29"/>
      <c r="V169" s="29"/>
    </row>
    <row r="170" spans="1:22" x14ac:dyDescent="0.25">
      <c r="A170" s="29"/>
      <c r="B170" s="29"/>
      <c r="C170" s="29"/>
      <c r="D170" s="29"/>
      <c r="E170" s="29"/>
      <c r="F170" s="29"/>
      <c r="G170" s="29"/>
      <c r="H170" s="29"/>
      <c r="I170" s="29"/>
      <c r="J170" s="29"/>
      <c r="K170" s="29"/>
      <c r="L170" s="29"/>
      <c r="M170" s="29"/>
      <c r="N170" s="29"/>
      <c r="O170" s="29"/>
      <c r="P170" s="29"/>
      <c r="Q170" s="29"/>
      <c r="R170" s="29"/>
      <c r="S170" s="29"/>
      <c r="T170" s="29"/>
      <c r="U170" s="29"/>
      <c r="V170" s="29"/>
    </row>
    <row r="171" spans="1:22" x14ac:dyDescent="0.25">
      <c r="A171" s="29"/>
      <c r="B171" s="29"/>
      <c r="C171" s="29"/>
      <c r="D171" s="29"/>
      <c r="E171" s="29"/>
      <c r="F171" s="29"/>
      <c r="G171" s="29"/>
      <c r="H171" s="29"/>
      <c r="I171" s="29"/>
      <c r="J171" s="29"/>
      <c r="K171" s="29"/>
      <c r="L171" s="29"/>
      <c r="M171" s="29"/>
      <c r="N171" s="29"/>
      <c r="O171" s="29"/>
      <c r="P171" s="29"/>
      <c r="Q171" s="29"/>
      <c r="R171" s="29"/>
      <c r="S171" s="29"/>
      <c r="T171" s="29"/>
      <c r="U171" s="29"/>
      <c r="V171" s="29"/>
    </row>
    <row r="172" spans="1:22" x14ac:dyDescent="0.25">
      <c r="A172" s="29"/>
      <c r="B172" s="29"/>
      <c r="C172" s="29"/>
      <c r="D172" s="29"/>
      <c r="E172" s="29"/>
      <c r="F172" s="29"/>
      <c r="G172" s="29"/>
      <c r="H172" s="29"/>
      <c r="I172" s="29"/>
      <c r="J172" s="29"/>
      <c r="K172" s="29"/>
      <c r="L172" s="29"/>
      <c r="M172" s="29"/>
      <c r="N172" s="29"/>
      <c r="O172" s="29"/>
      <c r="P172" s="29"/>
      <c r="Q172" s="29"/>
      <c r="R172" s="29"/>
      <c r="S172" s="29"/>
      <c r="T172" s="29"/>
      <c r="U172" s="29"/>
      <c r="V172" s="29"/>
    </row>
    <row r="173" spans="1:22" x14ac:dyDescent="0.25">
      <c r="A173" s="29"/>
      <c r="B173" s="29"/>
      <c r="C173" s="29"/>
      <c r="D173" s="29"/>
      <c r="E173" s="29"/>
      <c r="F173" s="29"/>
      <c r="G173" s="29"/>
      <c r="H173" s="29"/>
      <c r="I173" s="29"/>
      <c r="J173" s="29"/>
      <c r="K173" s="29"/>
      <c r="L173" s="29"/>
      <c r="M173" s="29"/>
      <c r="N173" s="29"/>
      <c r="O173" s="29"/>
      <c r="P173" s="29"/>
      <c r="Q173" s="29"/>
      <c r="R173" s="29"/>
      <c r="S173" s="29"/>
      <c r="T173" s="29"/>
      <c r="U173" s="29"/>
      <c r="V173" s="29"/>
    </row>
    <row r="174" spans="1:22" x14ac:dyDescent="0.25">
      <c r="A174" s="29"/>
      <c r="B174" s="29"/>
      <c r="C174" s="29"/>
      <c r="D174" s="29"/>
      <c r="E174" s="29"/>
      <c r="F174" s="29"/>
      <c r="G174" s="29"/>
      <c r="H174" s="29"/>
      <c r="I174" s="29"/>
      <c r="J174" s="29"/>
      <c r="K174" s="29"/>
      <c r="L174" s="29"/>
      <c r="M174" s="29"/>
      <c r="N174" s="29"/>
      <c r="O174" s="29"/>
      <c r="P174" s="29"/>
      <c r="Q174" s="29"/>
      <c r="R174" s="29"/>
      <c r="S174" s="29"/>
      <c r="T174" s="29"/>
      <c r="U174" s="29"/>
      <c r="V174" s="29"/>
    </row>
    <row r="175" spans="1:22" x14ac:dyDescent="0.25">
      <c r="A175" s="29"/>
      <c r="B175" s="29"/>
      <c r="C175" s="29"/>
      <c r="D175" s="29"/>
      <c r="E175" s="29"/>
      <c r="F175" s="29"/>
      <c r="G175" s="29"/>
      <c r="H175" s="29"/>
      <c r="I175" s="29"/>
      <c r="J175" s="29"/>
      <c r="K175" s="29"/>
      <c r="L175" s="29"/>
      <c r="M175" s="29"/>
      <c r="N175" s="29"/>
      <c r="O175" s="29"/>
      <c r="P175" s="29"/>
      <c r="Q175" s="29"/>
      <c r="R175" s="29"/>
      <c r="S175" s="29"/>
      <c r="T175" s="29"/>
      <c r="U175" s="29"/>
      <c r="V175" s="29"/>
    </row>
    <row r="176" spans="1:22" x14ac:dyDescent="0.25">
      <c r="A176" s="29"/>
      <c r="B176" s="29"/>
      <c r="C176" s="29"/>
      <c r="D176" s="29"/>
      <c r="E176" s="29"/>
      <c r="F176" s="29"/>
      <c r="G176" s="29"/>
      <c r="H176" s="29"/>
      <c r="I176" s="29"/>
      <c r="J176" s="29"/>
      <c r="K176" s="29"/>
      <c r="L176" s="29"/>
      <c r="M176" s="29"/>
      <c r="N176" s="29"/>
      <c r="O176" s="29"/>
      <c r="P176" s="29"/>
      <c r="Q176" s="29"/>
      <c r="R176" s="29"/>
      <c r="S176" s="29"/>
      <c r="T176" s="29"/>
      <c r="U176" s="29"/>
      <c r="V176" s="29"/>
    </row>
    <row r="177" spans="1:22" x14ac:dyDescent="0.25">
      <c r="A177" s="29"/>
      <c r="B177" s="29"/>
      <c r="C177" s="29"/>
      <c r="D177" s="29"/>
      <c r="E177" s="29"/>
      <c r="F177" s="29"/>
      <c r="G177" s="29"/>
      <c r="H177" s="29"/>
      <c r="I177" s="29"/>
      <c r="J177" s="29"/>
      <c r="K177" s="29"/>
      <c r="L177" s="29"/>
      <c r="M177" s="29"/>
      <c r="N177" s="29"/>
      <c r="O177" s="29"/>
      <c r="P177" s="29"/>
      <c r="Q177" s="29"/>
      <c r="R177" s="29"/>
      <c r="S177" s="29"/>
      <c r="T177" s="29"/>
      <c r="U177" s="29"/>
      <c r="V177" s="29"/>
    </row>
    <row r="178" spans="1:22" x14ac:dyDescent="0.25">
      <c r="A178" s="29"/>
      <c r="B178" s="29"/>
      <c r="C178" s="29"/>
      <c r="D178" s="29"/>
      <c r="E178" s="29"/>
      <c r="F178" s="29"/>
      <c r="G178" s="29"/>
      <c r="H178" s="29"/>
      <c r="I178" s="29"/>
      <c r="J178" s="29"/>
      <c r="K178" s="29"/>
      <c r="L178" s="29"/>
      <c r="M178" s="29"/>
      <c r="N178" s="29"/>
      <c r="O178" s="29"/>
      <c r="P178" s="29"/>
      <c r="Q178" s="29"/>
      <c r="R178" s="29"/>
      <c r="S178" s="29"/>
      <c r="T178" s="29"/>
      <c r="U178" s="29"/>
      <c r="V178" s="29"/>
    </row>
    <row r="179" spans="1:22" x14ac:dyDescent="0.25">
      <c r="A179" s="29"/>
      <c r="B179" s="29"/>
      <c r="C179" s="29"/>
      <c r="D179" s="29"/>
      <c r="E179" s="29"/>
      <c r="F179" s="29"/>
      <c r="G179" s="29"/>
      <c r="H179" s="29"/>
      <c r="I179" s="29"/>
      <c r="J179" s="29"/>
      <c r="K179" s="29"/>
      <c r="L179" s="29"/>
      <c r="M179" s="29"/>
      <c r="N179" s="29"/>
      <c r="O179" s="29"/>
      <c r="P179" s="29"/>
      <c r="Q179" s="29"/>
      <c r="R179" s="29"/>
      <c r="S179" s="29"/>
      <c r="T179" s="29"/>
      <c r="U179" s="29"/>
      <c r="V179" s="29"/>
    </row>
    <row r="180" spans="1:22" x14ac:dyDescent="0.25">
      <c r="A180" s="29"/>
      <c r="B180" s="29"/>
      <c r="C180" s="29"/>
      <c r="D180" s="29"/>
      <c r="E180" s="29"/>
      <c r="F180" s="29"/>
      <c r="G180" s="29"/>
      <c r="H180" s="29"/>
      <c r="I180" s="29"/>
      <c r="J180" s="29"/>
      <c r="K180" s="29"/>
      <c r="L180" s="29"/>
      <c r="M180" s="29"/>
      <c r="N180" s="29"/>
      <c r="O180" s="29"/>
      <c r="P180" s="29"/>
      <c r="Q180" s="29"/>
      <c r="R180" s="29"/>
      <c r="S180" s="29"/>
      <c r="T180" s="29"/>
      <c r="U180" s="29"/>
      <c r="V180" s="29"/>
    </row>
    <row r="181" spans="1:22" x14ac:dyDescent="0.25">
      <c r="A181" s="29"/>
      <c r="B181" s="29"/>
      <c r="C181" s="29"/>
      <c r="D181" s="29"/>
      <c r="E181" s="29"/>
      <c r="F181" s="29"/>
      <c r="G181" s="29"/>
      <c r="H181" s="29"/>
      <c r="I181" s="29"/>
      <c r="J181" s="29"/>
      <c r="K181" s="29"/>
      <c r="L181" s="29"/>
      <c r="M181" s="29"/>
      <c r="N181" s="29"/>
      <c r="O181" s="29"/>
      <c r="P181" s="29"/>
      <c r="Q181" s="29"/>
      <c r="R181" s="29"/>
      <c r="S181" s="29"/>
      <c r="T181" s="29"/>
      <c r="U181" s="29"/>
      <c r="V181" s="29"/>
    </row>
    <row r="182" spans="1:22" x14ac:dyDescent="0.25">
      <c r="A182" s="29"/>
      <c r="B182" s="29"/>
      <c r="C182" s="29"/>
      <c r="D182" s="29"/>
      <c r="E182" s="29"/>
      <c r="F182" s="29"/>
      <c r="G182" s="29"/>
      <c r="H182" s="29"/>
      <c r="I182" s="29"/>
      <c r="J182" s="29"/>
      <c r="K182" s="29"/>
      <c r="L182" s="29"/>
      <c r="M182" s="29"/>
      <c r="N182" s="29"/>
      <c r="O182" s="29"/>
      <c r="P182" s="29"/>
      <c r="Q182" s="29"/>
      <c r="R182" s="29"/>
      <c r="S182" s="29"/>
      <c r="T182" s="29"/>
      <c r="U182" s="29"/>
      <c r="V182" s="29"/>
    </row>
    <row r="183" spans="1:22" x14ac:dyDescent="0.25">
      <c r="A183" s="29"/>
      <c r="B183" s="29"/>
      <c r="C183" s="29"/>
      <c r="D183" s="29"/>
      <c r="E183" s="29"/>
      <c r="F183" s="29"/>
      <c r="G183" s="29"/>
      <c r="H183" s="29"/>
      <c r="I183" s="29"/>
      <c r="J183" s="29"/>
      <c r="K183" s="29"/>
      <c r="L183" s="29"/>
      <c r="M183" s="29"/>
      <c r="N183" s="29"/>
      <c r="O183" s="29"/>
      <c r="P183" s="29"/>
      <c r="Q183" s="29"/>
      <c r="R183" s="29"/>
      <c r="S183" s="29"/>
      <c r="T183" s="29"/>
      <c r="U183" s="29"/>
      <c r="V183" s="29"/>
    </row>
    <row r="184" spans="1:22" x14ac:dyDescent="0.25">
      <c r="A184" s="29"/>
      <c r="B184" s="29"/>
      <c r="C184" s="29"/>
      <c r="D184" s="29"/>
      <c r="E184" s="29"/>
      <c r="F184" s="29"/>
      <c r="G184" s="29"/>
      <c r="H184" s="29"/>
      <c r="I184" s="29"/>
      <c r="J184" s="29"/>
      <c r="K184" s="29"/>
      <c r="L184" s="29"/>
      <c r="M184" s="29"/>
      <c r="N184" s="29"/>
      <c r="O184" s="29"/>
      <c r="P184" s="29"/>
      <c r="Q184" s="29"/>
      <c r="R184" s="29"/>
      <c r="S184" s="29"/>
      <c r="T184" s="29"/>
      <c r="U184" s="29"/>
      <c r="V184" s="29"/>
    </row>
    <row r="185" spans="1:22" x14ac:dyDescent="0.25">
      <c r="A185" s="29"/>
      <c r="B185" s="29"/>
      <c r="C185" s="29"/>
      <c r="D185" s="29"/>
      <c r="E185" s="29"/>
      <c r="F185" s="29"/>
      <c r="G185" s="29"/>
      <c r="H185" s="29"/>
      <c r="I185" s="29"/>
      <c r="J185" s="29"/>
      <c r="K185" s="29"/>
      <c r="L185" s="29"/>
      <c r="M185" s="29"/>
      <c r="N185" s="29"/>
      <c r="O185" s="29"/>
      <c r="P185" s="29"/>
      <c r="Q185" s="29"/>
      <c r="R185" s="29"/>
      <c r="S185" s="29"/>
      <c r="T185" s="29"/>
      <c r="U185" s="29"/>
      <c r="V185" s="29"/>
    </row>
    <row r="186" spans="1:22" x14ac:dyDescent="0.25">
      <c r="A186" s="29"/>
      <c r="B186" s="29"/>
      <c r="C186" s="29"/>
      <c r="D186" s="29"/>
      <c r="E186" s="29"/>
      <c r="F186" s="29"/>
      <c r="G186" s="29"/>
      <c r="H186" s="29"/>
      <c r="I186" s="29"/>
      <c r="J186" s="29"/>
      <c r="K186" s="29"/>
      <c r="L186" s="29"/>
      <c r="M186" s="29"/>
      <c r="N186" s="29"/>
      <c r="O186" s="29"/>
      <c r="P186" s="29"/>
      <c r="Q186" s="29"/>
      <c r="R186" s="29"/>
      <c r="S186" s="29"/>
      <c r="T186" s="29"/>
      <c r="U186" s="29"/>
      <c r="V186" s="29"/>
    </row>
    <row r="187" spans="1:22" x14ac:dyDescent="0.25">
      <c r="A187" s="29"/>
      <c r="B187" s="29"/>
      <c r="C187" s="29"/>
      <c r="D187" s="29"/>
      <c r="E187" s="29"/>
      <c r="F187" s="29"/>
      <c r="G187" s="29"/>
      <c r="H187" s="29"/>
      <c r="I187" s="29"/>
      <c r="J187" s="29"/>
      <c r="K187" s="29"/>
      <c r="L187" s="29"/>
      <c r="M187" s="29"/>
      <c r="N187" s="29"/>
      <c r="O187" s="29"/>
      <c r="P187" s="29"/>
      <c r="Q187" s="29"/>
      <c r="R187" s="29"/>
      <c r="S187" s="29"/>
      <c r="T187" s="29"/>
      <c r="U187" s="29"/>
      <c r="V187" s="29"/>
    </row>
    <row r="188" spans="1:22" x14ac:dyDescent="0.25">
      <c r="A188" s="29"/>
      <c r="B188" s="29"/>
      <c r="C188" s="29"/>
      <c r="D188" s="29"/>
      <c r="E188" s="29"/>
      <c r="F188" s="29"/>
      <c r="G188" s="29"/>
      <c r="H188" s="29"/>
      <c r="I188" s="29"/>
      <c r="J188" s="29"/>
      <c r="K188" s="29"/>
      <c r="L188" s="29"/>
      <c r="M188" s="29"/>
      <c r="N188" s="29"/>
      <c r="O188" s="29"/>
      <c r="P188" s="29"/>
      <c r="Q188" s="29"/>
      <c r="R188" s="29"/>
      <c r="S188" s="29"/>
      <c r="T188" s="29"/>
      <c r="U188" s="29"/>
      <c r="V188" s="29"/>
    </row>
    <row r="189" spans="1:22" x14ac:dyDescent="0.25">
      <c r="A189" s="29"/>
      <c r="B189" s="29"/>
      <c r="C189" s="29"/>
      <c r="D189" s="29"/>
      <c r="E189" s="29"/>
      <c r="F189" s="29"/>
      <c r="G189" s="29"/>
      <c r="H189" s="29"/>
      <c r="I189" s="29"/>
      <c r="J189" s="29"/>
      <c r="K189" s="29"/>
      <c r="L189" s="29"/>
      <c r="M189" s="29"/>
      <c r="N189" s="29"/>
      <c r="O189" s="29"/>
      <c r="P189" s="29"/>
      <c r="Q189" s="29"/>
      <c r="R189" s="29"/>
      <c r="S189" s="29"/>
      <c r="T189" s="29"/>
      <c r="U189" s="29"/>
      <c r="V189" s="29"/>
    </row>
    <row r="190" spans="1:22" x14ac:dyDescent="0.25">
      <c r="A190" s="29"/>
      <c r="B190" s="29"/>
      <c r="C190" s="29"/>
      <c r="D190" s="29"/>
      <c r="E190" s="29"/>
      <c r="F190" s="29"/>
      <c r="G190" s="29"/>
      <c r="H190" s="29"/>
      <c r="I190" s="29"/>
      <c r="J190" s="29"/>
      <c r="K190" s="29"/>
      <c r="L190" s="29"/>
      <c r="M190" s="29"/>
      <c r="N190" s="29"/>
      <c r="O190" s="29"/>
      <c r="P190" s="29"/>
      <c r="Q190" s="29"/>
      <c r="R190" s="29"/>
      <c r="S190" s="29"/>
      <c r="T190" s="29"/>
      <c r="U190" s="29"/>
      <c r="V190" s="29"/>
    </row>
    <row r="191" spans="1:22" x14ac:dyDescent="0.25">
      <c r="A191" s="29"/>
      <c r="B191" s="29"/>
      <c r="C191" s="29"/>
      <c r="D191" s="29"/>
      <c r="E191" s="29"/>
      <c r="F191" s="29"/>
      <c r="G191" s="29"/>
      <c r="H191" s="29"/>
      <c r="I191" s="29"/>
      <c r="J191" s="29"/>
      <c r="K191" s="29"/>
      <c r="L191" s="29"/>
      <c r="M191" s="29"/>
      <c r="N191" s="29"/>
      <c r="O191" s="29"/>
      <c r="P191" s="29"/>
      <c r="Q191" s="29"/>
      <c r="R191" s="29"/>
      <c r="S191" s="29"/>
      <c r="T191" s="29"/>
      <c r="U191" s="29"/>
      <c r="V191" s="29"/>
    </row>
    <row r="192" spans="1:22" x14ac:dyDescent="0.25">
      <c r="A192" s="29"/>
      <c r="B192" s="29"/>
      <c r="C192" s="29"/>
      <c r="D192" s="29"/>
      <c r="E192" s="29"/>
      <c r="F192" s="29"/>
      <c r="G192" s="29"/>
      <c r="H192" s="29"/>
      <c r="I192" s="29"/>
      <c r="J192" s="29"/>
      <c r="K192" s="29"/>
      <c r="L192" s="29"/>
      <c r="M192" s="29"/>
      <c r="N192" s="29"/>
      <c r="O192" s="29"/>
      <c r="P192" s="29"/>
      <c r="Q192" s="29"/>
      <c r="R192" s="29"/>
      <c r="S192" s="29"/>
      <c r="T192" s="29"/>
      <c r="U192" s="29"/>
      <c r="V192" s="29"/>
    </row>
    <row r="193" spans="1:22" x14ac:dyDescent="0.25">
      <c r="A193" s="29"/>
      <c r="B193" s="29"/>
      <c r="C193" s="29"/>
      <c r="D193" s="29"/>
      <c r="E193" s="29"/>
      <c r="F193" s="29"/>
      <c r="G193" s="29"/>
      <c r="H193" s="29"/>
      <c r="I193" s="29"/>
      <c r="J193" s="29"/>
      <c r="K193" s="29"/>
      <c r="L193" s="29"/>
      <c r="M193" s="29"/>
      <c r="N193" s="29"/>
      <c r="O193" s="29"/>
      <c r="P193" s="29"/>
      <c r="Q193" s="29"/>
      <c r="R193" s="29"/>
      <c r="S193" s="29"/>
      <c r="T193" s="29"/>
      <c r="U193" s="29"/>
      <c r="V193" s="29"/>
    </row>
    <row r="194" spans="1:22" x14ac:dyDescent="0.25">
      <c r="A194" s="29"/>
      <c r="B194" s="29"/>
      <c r="C194" s="29"/>
      <c r="D194" s="29"/>
      <c r="E194" s="29"/>
      <c r="F194" s="29"/>
      <c r="G194" s="29"/>
      <c r="H194" s="29"/>
      <c r="I194" s="29"/>
      <c r="J194" s="29"/>
      <c r="K194" s="29"/>
      <c r="L194" s="29"/>
      <c r="M194" s="29"/>
      <c r="N194" s="29"/>
      <c r="O194" s="29"/>
      <c r="P194" s="29"/>
      <c r="Q194" s="29"/>
      <c r="R194" s="29"/>
      <c r="S194" s="29"/>
      <c r="T194" s="29"/>
      <c r="U194" s="29"/>
      <c r="V194" s="29"/>
    </row>
    <row r="195" spans="1:22" x14ac:dyDescent="0.25">
      <c r="A195" s="29"/>
      <c r="B195" s="29"/>
      <c r="C195" s="29"/>
      <c r="D195" s="29"/>
      <c r="E195" s="29"/>
      <c r="F195" s="29"/>
      <c r="G195" s="29"/>
      <c r="H195" s="29"/>
      <c r="I195" s="29"/>
      <c r="J195" s="29"/>
      <c r="K195" s="29"/>
      <c r="L195" s="29"/>
      <c r="M195" s="29"/>
      <c r="N195" s="29"/>
      <c r="O195" s="29"/>
      <c r="P195" s="29"/>
      <c r="Q195" s="29"/>
      <c r="R195" s="29"/>
      <c r="S195" s="29"/>
      <c r="T195" s="29"/>
      <c r="U195" s="29"/>
      <c r="V195" s="29"/>
    </row>
    <row r="196" spans="1:22" x14ac:dyDescent="0.25">
      <c r="A196" s="29"/>
      <c r="B196" s="29"/>
      <c r="C196" s="29"/>
      <c r="D196" s="29"/>
      <c r="E196" s="29"/>
      <c r="F196" s="29"/>
      <c r="G196" s="29"/>
      <c r="H196" s="29"/>
      <c r="I196" s="29"/>
      <c r="J196" s="29"/>
      <c r="K196" s="29"/>
      <c r="L196" s="29"/>
      <c r="M196" s="29"/>
      <c r="N196" s="29"/>
      <c r="O196" s="29"/>
      <c r="P196" s="29"/>
      <c r="Q196" s="29"/>
      <c r="R196" s="29"/>
      <c r="S196" s="29"/>
      <c r="T196" s="29"/>
      <c r="U196" s="29"/>
      <c r="V196" s="29"/>
    </row>
    <row r="197" spans="1:22" x14ac:dyDescent="0.25">
      <c r="A197" s="29"/>
      <c r="B197" s="29"/>
      <c r="C197" s="29"/>
      <c r="D197" s="29"/>
      <c r="E197" s="29"/>
      <c r="F197" s="29"/>
      <c r="G197" s="29"/>
      <c r="H197" s="29"/>
      <c r="I197" s="29"/>
      <c r="J197" s="29"/>
      <c r="K197" s="29"/>
      <c r="L197" s="29"/>
      <c r="M197" s="29"/>
      <c r="N197" s="29"/>
      <c r="O197" s="29"/>
      <c r="P197" s="29"/>
      <c r="Q197" s="29"/>
      <c r="R197" s="29"/>
      <c r="S197" s="29"/>
      <c r="T197" s="29"/>
      <c r="U197" s="29"/>
      <c r="V197" s="29"/>
    </row>
    <row r="198" spans="1:22" x14ac:dyDescent="0.25">
      <c r="A198" s="29"/>
      <c r="B198" s="29"/>
      <c r="C198" s="29"/>
      <c r="D198" s="29"/>
      <c r="E198" s="29"/>
      <c r="F198" s="29"/>
      <c r="G198" s="29"/>
      <c r="H198" s="29"/>
      <c r="I198" s="29"/>
      <c r="J198" s="29"/>
      <c r="K198" s="29"/>
      <c r="L198" s="29"/>
      <c r="M198" s="29"/>
      <c r="N198" s="29"/>
      <c r="O198" s="29"/>
      <c r="P198" s="29"/>
      <c r="Q198" s="29"/>
      <c r="R198" s="29"/>
      <c r="S198" s="29"/>
      <c r="T198" s="29"/>
      <c r="U198" s="29"/>
      <c r="V198" s="29"/>
    </row>
    <row r="199" spans="1:22" x14ac:dyDescent="0.25">
      <c r="A199" s="29"/>
      <c r="B199" s="29"/>
      <c r="C199" s="29"/>
      <c r="D199" s="29"/>
      <c r="E199" s="29"/>
      <c r="F199" s="29"/>
      <c r="G199" s="29"/>
      <c r="H199" s="29"/>
      <c r="I199" s="29"/>
      <c r="J199" s="29"/>
      <c r="K199" s="29"/>
      <c r="L199" s="29"/>
      <c r="M199" s="29"/>
      <c r="N199" s="29"/>
      <c r="O199" s="29"/>
      <c r="P199" s="29"/>
      <c r="Q199" s="29"/>
      <c r="R199" s="29"/>
      <c r="S199" s="29"/>
      <c r="T199" s="29"/>
      <c r="U199" s="29"/>
      <c r="V199" s="29"/>
    </row>
    <row r="200" spans="1:22" x14ac:dyDescent="0.25">
      <c r="A200" s="29"/>
      <c r="B200" s="29"/>
      <c r="C200" s="29"/>
      <c r="D200" s="29"/>
      <c r="E200" s="29"/>
      <c r="F200" s="29"/>
      <c r="G200" s="29"/>
      <c r="H200" s="29"/>
      <c r="I200" s="29"/>
      <c r="J200" s="29"/>
      <c r="K200" s="29"/>
      <c r="L200" s="29"/>
      <c r="M200" s="29"/>
      <c r="N200" s="29"/>
      <c r="O200" s="29"/>
      <c r="P200" s="29"/>
      <c r="Q200" s="29"/>
      <c r="R200" s="29"/>
      <c r="S200" s="29"/>
      <c r="T200" s="29"/>
      <c r="U200" s="29"/>
      <c r="V200" s="29"/>
    </row>
    <row r="201" spans="1:22" x14ac:dyDescent="0.25">
      <c r="A201" s="29"/>
      <c r="B201" s="29"/>
      <c r="C201" s="29"/>
      <c r="D201" s="29"/>
      <c r="E201" s="29"/>
      <c r="F201" s="29"/>
      <c r="G201" s="29"/>
      <c r="H201" s="29"/>
      <c r="I201" s="29"/>
      <c r="J201" s="29"/>
      <c r="K201" s="29"/>
      <c r="L201" s="29"/>
      <c r="M201" s="29"/>
      <c r="N201" s="29"/>
      <c r="O201" s="29"/>
      <c r="P201" s="29"/>
      <c r="Q201" s="29"/>
      <c r="R201" s="29"/>
      <c r="S201" s="29"/>
      <c r="T201" s="29"/>
      <c r="U201" s="29"/>
      <c r="V201" s="29"/>
    </row>
    <row r="202" spans="1:22" x14ac:dyDescent="0.25">
      <c r="A202" s="29"/>
      <c r="B202" s="29"/>
      <c r="C202" s="29"/>
      <c r="D202" s="29"/>
      <c r="E202" s="29"/>
      <c r="F202" s="29"/>
      <c r="G202" s="29"/>
      <c r="H202" s="29"/>
      <c r="I202" s="29"/>
      <c r="J202" s="29"/>
      <c r="K202" s="29"/>
      <c r="L202" s="29"/>
      <c r="M202" s="29"/>
      <c r="N202" s="29"/>
      <c r="O202" s="29"/>
      <c r="P202" s="29"/>
      <c r="Q202" s="29"/>
      <c r="R202" s="29"/>
      <c r="S202" s="29"/>
      <c r="T202" s="29"/>
      <c r="U202" s="29"/>
      <c r="V202" s="29"/>
    </row>
    <row r="203" spans="1:22" x14ac:dyDescent="0.25">
      <c r="A203" s="29"/>
      <c r="B203" s="29"/>
      <c r="C203" s="29"/>
      <c r="D203" s="29"/>
      <c r="E203" s="29"/>
      <c r="F203" s="29"/>
      <c r="G203" s="29"/>
      <c r="H203" s="29"/>
      <c r="I203" s="29"/>
      <c r="J203" s="29"/>
      <c r="K203" s="29"/>
      <c r="L203" s="29"/>
      <c r="M203" s="29"/>
      <c r="N203" s="29"/>
      <c r="O203" s="29"/>
      <c r="P203" s="29"/>
      <c r="Q203" s="29"/>
      <c r="R203" s="29"/>
      <c r="S203" s="29"/>
      <c r="T203" s="29"/>
      <c r="U203" s="29"/>
      <c r="V203" s="29"/>
    </row>
    <row r="204" spans="1:22" x14ac:dyDescent="0.25">
      <c r="A204" s="29"/>
      <c r="B204" s="29"/>
      <c r="C204" s="29"/>
      <c r="D204" s="29"/>
      <c r="E204" s="29"/>
      <c r="F204" s="29"/>
      <c r="G204" s="29"/>
      <c r="H204" s="29"/>
      <c r="I204" s="29"/>
      <c r="J204" s="29"/>
      <c r="K204" s="29"/>
      <c r="L204" s="29"/>
      <c r="M204" s="29"/>
      <c r="N204" s="29"/>
      <c r="O204" s="29"/>
      <c r="P204" s="29"/>
      <c r="Q204" s="29"/>
      <c r="R204" s="29"/>
      <c r="S204" s="29"/>
      <c r="T204" s="29"/>
      <c r="U204" s="29"/>
      <c r="V204" s="29"/>
    </row>
    <row r="205" spans="1:22" x14ac:dyDescent="0.25">
      <c r="A205" s="29"/>
      <c r="B205" s="29"/>
      <c r="C205" s="29"/>
      <c r="D205" s="29"/>
      <c r="E205" s="29"/>
      <c r="F205" s="29"/>
      <c r="G205" s="29"/>
      <c r="H205" s="29"/>
      <c r="I205" s="29"/>
      <c r="J205" s="29"/>
      <c r="K205" s="29"/>
      <c r="L205" s="29"/>
      <c r="M205" s="29"/>
      <c r="N205" s="29"/>
      <c r="O205" s="29"/>
      <c r="P205" s="29"/>
      <c r="Q205" s="29"/>
      <c r="R205" s="29"/>
      <c r="S205" s="29"/>
      <c r="T205" s="29"/>
      <c r="U205" s="29"/>
      <c r="V205" s="29"/>
    </row>
    <row r="206" spans="1:22" x14ac:dyDescent="0.25">
      <c r="A206" s="29"/>
      <c r="B206" s="29"/>
      <c r="C206" s="29"/>
      <c r="D206" s="29"/>
      <c r="E206" s="29"/>
      <c r="F206" s="29"/>
      <c r="G206" s="29"/>
      <c r="H206" s="29"/>
      <c r="I206" s="29"/>
      <c r="J206" s="29"/>
      <c r="K206" s="29"/>
      <c r="L206" s="29"/>
      <c r="M206" s="29"/>
      <c r="N206" s="29"/>
      <c r="O206" s="29"/>
      <c r="P206" s="29"/>
      <c r="Q206" s="29"/>
      <c r="R206" s="29"/>
      <c r="S206" s="29"/>
      <c r="T206" s="29"/>
      <c r="U206" s="29"/>
      <c r="V206" s="29"/>
    </row>
    <row r="207" spans="1:22" x14ac:dyDescent="0.25">
      <c r="A207" s="29"/>
      <c r="B207" s="29"/>
      <c r="C207" s="29"/>
      <c r="D207" s="29"/>
      <c r="E207" s="29"/>
      <c r="F207" s="29"/>
      <c r="G207" s="29"/>
      <c r="H207" s="29"/>
      <c r="I207" s="29"/>
      <c r="J207" s="29"/>
      <c r="K207" s="29"/>
      <c r="L207" s="29"/>
      <c r="M207" s="29"/>
      <c r="N207" s="29"/>
      <c r="O207" s="29"/>
      <c r="P207" s="29"/>
      <c r="Q207" s="29"/>
      <c r="R207" s="29"/>
      <c r="S207" s="29"/>
      <c r="T207" s="29"/>
      <c r="U207" s="29"/>
      <c r="V207" s="29"/>
    </row>
    <row r="208" spans="1:22" x14ac:dyDescent="0.25">
      <c r="A208" s="29"/>
      <c r="B208" s="29"/>
      <c r="C208" s="29"/>
      <c r="D208" s="29"/>
      <c r="E208" s="29"/>
      <c r="F208" s="29"/>
      <c r="G208" s="29"/>
      <c r="H208" s="29"/>
      <c r="I208" s="29"/>
      <c r="J208" s="29"/>
      <c r="K208" s="29"/>
      <c r="L208" s="29"/>
      <c r="M208" s="29"/>
      <c r="N208" s="29"/>
      <c r="O208" s="29"/>
      <c r="P208" s="29"/>
      <c r="Q208" s="29"/>
      <c r="R208" s="29"/>
      <c r="S208" s="29"/>
      <c r="T208" s="29"/>
      <c r="U208" s="29"/>
      <c r="V208" s="29"/>
    </row>
    <row r="209" spans="1:22" x14ac:dyDescent="0.25">
      <c r="A209" s="29"/>
      <c r="B209" s="29"/>
      <c r="C209" s="29"/>
      <c r="D209" s="29"/>
      <c r="E209" s="29"/>
      <c r="F209" s="29"/>
      <c r="G209" s="29"/>
      <c r="H209" s="29"/>
      <c r="I209" s="29"/>
      <c r="J209" s="29"/>
      <c r="K209" s="29"/>
      <c r="L209" s="29"/>
      <c r="M209" s="29"/>
      <c r="N209" s="29"/>
      <c r="O209" s="29"/>
      <c r="P209" s="29"/>
      <c r="Q209" s="29"/>
      <c r="R209" s="29"/>
      <c r="S209" s="29"/>
      <c r="T209" s="29"/>
      <c r="U209" s="29"/>
      <c r="V209" s="29"/>
    </row>
    <row r="210" spans="1:22" x14ac:dyDescent="0.25">
      <c r="A210" s="29"/>
      <c r="B210" s="29"/>
      <c r="C210" s="29"/>
      <c r="D210" s="29"/>
      <c r="E210" s="29"/>
      <c r="F210" s="29"/>
      <c r="G210" s="29"/>
      <c r="H210" s="29"/>
      <c r="I210" s="29"/>
      <c r="J210" s="29"/>
      <c r="K210" s="29"/>
      <c r="L210" s="29"/>
      <c r="M210" s="29"/>
      <c r="N210" s="29"/>
      <c r="O210" s="29"/>
      <c r="P210" s="29"/>
      <c r="Q210" s="29"/>
      <c r="R210" s="29"/>
      <c r="S210" s="29"/>
      <c r="T210" s="29"/>
      <c r="U210" s="29"/>
      <c r="V210" s="29"/>
    </row>
    <row r="211" spans="1:22" x14ac:dyDescent="0.25">
      <c r="A211" s="29"/>
      <c r="B211" s="29"/>
      <c r="C211" s="29"/>
      <c r="D211" s="29"/>
      <c r="E211" s="29"/>
      <c r="F211" s="29"/>
      <c r="G211" s="29"/>
      <c r="H211" s="29"/>
      <c r="I211" s="29"/>
      <c r="J211" s="29"/>
      <c r="K211" s="29"/>
      <c r="L211" s="29"/>
      <c r="M211" s="29"/>
      <c r="N211" s="29"/>
      <c r="O211" s="29"/>
      <c r="P211" s="29"/>
      <c r="Q211" s="29"/>
      <c r="R211" s="29"/>
      <c r="S211" s="29"/>
      <c r="T211" s="29"/>
      <c r="U211" s="29"/>
      <c r="V211" s="29"/>
    </row>
    <row r="212" spans="1:22" x14ac:dyDescent="0.25">
      <c r="A212" s="29"/>
      <c r="B212" s="29"/>
      <c r="C212" s="29"/>
      <c r="D212" s="29"/>
      <c r="E212" s="29"/>
      <c r="F212" s="29"/>
      <c r="G212" s="29"/>
      <c r="H212" s="29"/>
      <c r="I212" s="29"/>
      <c r="J212" s="29"/>
      <c r="K212" s="29"/>
      <c r="L212" s="29"/>
      <c r="M212" s="29"/>
      <c r="N212" s="29"/>
      <c r="O212" s="29"/>
      <c r="P212" s="29"/>
      <c r="Q212" s="29"/>
      <c r="R212" s="29"/>
      <c r="S212" s="29"/>
      <c r="T212" s="29"/>
      <c r="U212" s="29"/>
      <c r="V212" s="29"/>
    </row>
    <row r="213" spans="1:22" x14ac:dyDescent="0.25">
      <c r="A213" s="29"/>
      <c r="B213" s="29"/>
      <c r="C213" s="29"/>
      <c r="D213" s="29"/>
      <c r="E213" s="29"/>
      <c r="F213" s="29"/>
      <c r="G213" s="29"/>
      <c r="H213" s="29"/>
      <c r="I213" s="29"/>
      <c r="J213" s="29"/>
      <c r="K213" s="29"/>
      <c r="L213" s="29"/>
      <c r="M213" s="29"/>
      <c r="N213" s="29"/>
      <c r="O213" s="29"/>
      <c r="P213" s="29"/>
      <c r="Q213" s="29"/>
      <c r="R213" s="29"/>
      <c r="S213" s="29"/>
      <c r="T213" s="29"/>
      <c r="U213" s="29"/>
      <c r="V213" s="29"/>
    </row>
    <row r="214" spans="1:22" x14ac:dyDescent="0.25">
      <c r="A214" s="29"/>
      <c r="B214" s="29"/>
      <c r="C214" s="29"/>
      <c r="D214" s="29"/>
      <c r="E214" s="29"/>
      <c r="F214" s="29"/>
      <c r="G214" s="29"/>
      <c r="H214" s="29"/>
      <c r="I214" s="29"/>
      <c r="J214" s="29"/>
      <c r="K214" s="29"/>
      <c r="L214" s="29"/>
      <c r="M214" s="29"/>
      <c r="N214" s="29"/>
      <c r="O214" s="29"/>
      <c r="P214" s="29"/>
      <c r="Q214" s="29"/>
      <c r="R214" s="29"/>
      <c r="S214" s="29"/>
      <c r="T214" s="29"/>
      <c r="U214" s="29"/>
      <c r="V214" s="29"/>
    </row>
    <row r="215" spans="1:22" x14ac:dyDescent="0.25">
      <c r="A215" s="29"/>
      <c r="B215" s="29"/>
      <c r="C215" s="29"/>
      <c r="D215" s="29"/>
      <c r="E215" s="29"/>
      <c r="F215" s="29"/>
      <c r="G215" s="29"/>
      <c r="H215" s="29"/>
      <c r="I215" s="29"/>
      <c r="J215" s="29"/>
      <c r="K215" s="29"/>
      <c r="L215" s="29"/>
      <c r="M215" s="29"/>
      <c r="N215" s="29"/>
      <c r="O215" s="29"/>
      <c r="P215" s="29"/>
      <c r="Q215" s="29"/>
      <c r="R215" s="29"/>
      <c r="S215" s="29"/>
      <c r="T215" s="29"/>
      <c r="U215" s="29"/>
      <c r="V215" s="29"/>
    </row>
    <row r="216" spans="1:22" x14ac:dyDescent="0.25">
      <c r="A216" s="29"/>
      <c r="B216" s="29"/>
      <c r="C216" s="29"/>
      <c r="D216" s="29"/>
      <c r="E216" s="29"/>
      <c r="F216" s="29"/>
      <c r="G216" s="29"/>
      <c r="H216" s="29"/>
      <c r="I216" s="29"/>
      <c r="J216" s="29"/>
      <c r="K216" s="29"/>
      <c r="L216" s="29"/>
      <c r="M216" s="29"/>
      <c r="N216" s="29"/>
      <c r="O216" s="29"/>
      <c r="P216" s="29"/>
      <c r="Q216" s="29"/>
      <c r="R216" s="29"/>
      <c r="S216" s="29"/>
      <c r="T216" s="29"/>
      <c r="U216" s="29"/>
      <c r="V216" s="29"/>
    </row>
    <row r="217" spans="1:22" x14ac:dyDescent="0.25">
      <c r="A217" s="29"/>
      <c r="B217" s="29"/>
      <c r="C217" s="29"/>
      <c r="D217" s="29"/>
      <c r="E217" s="29"/>
      <c r="F217" s="29"/>
      <c r="G217" s="29"/>
      <c r="H217" s="29"/>
      <c r="I217" s="29"/>
      <c r="J217" s="29"/>
      <c r="K217" s="29"/>
      <c r="L217" s="29"/>
      <c r="M217" s="29"/>
      <c r="N217" s="29"/>
      <c r="O217" s="29"/>
      <c r="P217" s="29"/>
      <c r="Q217" s="29"/>
      <c r="R217" s="29"/>
      <c r="S217" s="29"/>
      <c r="T217" s="29"/>
      <c r="U217" s="29"/>
      <c r="V217" s="29"/>
    </row>
    <row r="218" spans="1:22" x14ac:dyDescent="0.25">
      <c r="A218" s="29"/>
      <c r="B218" s="29"/>
      <c r="C218" s="29"/>
      <c r="D218" s="29"/>
      <c r="E218" s="29"/>
      <c r="F218" s="29"/>
      <c r="G218" s="29"/>
      <c r="H218" s="29"/>
      <c r="I218" s="29"/>
      <c r="J218" s="29"/>
      <c r="K218" s="29"/>
      <c r="L218" s="29"/>
      <c r="M218" s="29"/>
      <c r="N218" s="29"/>
      <c r="O218" s="29"/>
      <c r="P218" s="29"/>
      <c r="Q218" s="29"/>
      <c r="R218" s="29"/>
      <c r="S218" s="29"/>
      <c r="T218" s="29"/>
      <c r="U218" s="29"/>
      <c r="V218" s="29"/>
    </row>
    <row r="219" spans="1:22" x14ac:dyDescent="0.25">
      <c r="A219" s="29"/>
      <c r="B219" s="29"/>
      <c r="C219" s="29"/>
      <c r="D219" s="29"/>
      <c r="E219" s="29"/>
      <c r="F219" s="29"/>
      <c r="G219" s="29"/>
      <c r="H219" s="29"/>
      <c r="I219" s="29"/>
      <c r="J219" s="29"/>
      <c r="K219" s="29"/>
      <c r="L219" s="29"/>
      <c r="M219" s="29"/>
      <c r="N219" s="29"/>
      <c r="O219" s="29"/>
      <c r="P219" s="29"/>
      <c r="Q219" s="29"/>
      <c r="R219" s="29"/>
      <c r="S219" s="29"/>
      <c r="T219" s="29"/>
      <c r="U219" s="29"/>
      <c r="V219" s="29"/>
    </row>
    <row r="220" spans="1:22" x14ac:dyDescent="0.25">
      <c r="A220" s="29"/>
      <c r="B220" s="29"/>
      <c r="C220" s="29"/>
      <c r="D220" s="29"/>
      <c r="E220" s="29"/>
      <c r="F220" s="29"/>
      <c r="G220" s="29"/>
      <c r="H220" s="29"/>
      <c r="I220" s="29"/>
      <c r="J220" s="29"/>
      <c r="K220" s="29"/>
      <c r="L220" s="29"/>
      <c r="M220" s="29"/>
      <c r="N220" s="29"/>
      <c r="O220" s="29"/>
      <c r="P220" s="29"/>
      <c r="Q220" s="29"/>
      <c r="R220" s="29"/>
      <c r="S220" s="29"/>
      <c r="T220" s="29"/>
      <c r="U220" s="29"/>
      <c r="V220" s="29"/>
    </row>
    <row r="221" spans="1:22" x14ac:dyDescent="0.25">
      <c r="A221" s="29"/>
      <c r="B221" s="29"/>
      <c r="C221" s="29"/>
      <c r="D221" s="29"/>
      <c r="E221" s="29"/>
      <c r="F221" s="29"/>
      <c r="G221" s="29"/>
      <c r="H221" s="29"/>
      <c r="I221" s="29"/>
      <c r="J221" s="29"/>
      <c r="K221" s="29"/>
      <c r="L221" s="29"/>
      <c r="M221" s="29"/>
      <c r="N221" s="29"/>
      <c r="O221" s="29"/>
      <c r="P221" s="29"/>
      <c r="Q221" s="29"/>
      <c r="R221" s="29"/>
      <c r="S221" s="29"/>
      <c r="T221" s="29"/>
      <c r="U221" s="29"/>
      <c r="V221" s="29"/>
    </row>
    <row r="222" spans="1:22" x14ac:dyDescent="0.25">
      <c r="A222" s="29"/>
      <c r="B222" s="29"/>
      <c r="C222" s="29"/>
      <c r="D222" s="29"/>
      <c r="E222" s="29"/>
      <c r="F222" s="29"/>
      <c r="G222" s="29"/>
      <c r="H222" s="29"/>
      <c r="I222" s="29"/>
      <c r="J222" s="29"/>
      <c r="K222" s="29"/>
      <c r="L222" s="29"/>
      <c r="M222" s="29"/>
      <c r="N222" s="29"/>
      <c r="O222" s="29"/>
      <c r="P222" s="29"/>
      <c r="Q222" s="29"/>
      <c r="R222" s="29"/>
      <c r="S222" s="29"/>
      <c r="T222" s="29"/>
      <c r="U222" s="29"/>
      <c r="V222" s="29"/>
    </row>
    <row r="223" spans="1:22" x14ac:dyDescent="0.25">
      <c r="A223" s="29"/>
      <c r="B223" s="29"/>
      <c r="C223" s="29"/>
      <c r="D223" s="29"/>
      <c r="E223" s="29"/>
      <c r="F223" s="29"/>
      <c r="G223" s="29"/>
      <c r="H223" s="29"/>
      <c r="I223" s="29"/>
      <c r="J223" s="29"/>
      <c r="K223" s="29"/>
      <c r="L223" s="29"/>
      <c r="M223" s="29"/>
      <c r="N223" s="29"/>
      <c r="O223" s="29"/>
      <c r="P223" s="29"/>
      <c r="Q223" s="29"/>
      <c r="R223" s="29"/>
      <c r="S223" s="29"/>
      <c r="T223" s="29"/>
      <c r="U223" s="29"/>
      <c r="V223" s="29"/>
    </row>
    <row r="224" spans="1:22" x14ac:dyDescent="0.25">
      <c r="A224" s="29"/>
      <c r="B224" s="29"/>
      <c r="C224" s="29"/>
      <c r="D224" s="29"/>
      <c r="E224" s="29"/>
      <c r="F224" s="29"/>
      <c r="G224" s="29"/>
      <c r="H224" s="29"/>
      <c r="I224" s="29"/>
      <c r="J224" s="29"/>
      <c r="K224" s="29"/>
      <c r="L224" s="29"/>
      <c r="M224" s="29"/>
      <c r="N224" s="29"/>
      <c r="O224" s="29"/>
      <c r="P224" s="29"/>
      <c r="Q224" s="29"/>
      <c r="R224" s="29"/>
      <c r="S224" s="29"/>
      <c r="T224" s="29"/>
      <c r="U224" s="29"/>
      <c r="V224" s="29"/>
    </row>
    <row r="225" spans="1:22" x14ac:dyDescent="0.25">
      <c r="A225" s="29"/>
      <c r="B225" s="29"/>
      <c r="C225" s="29"/>
      <c r="D225" s="29"/>
      <c r="E225" s="29"/>
      <c r="F225" s="29"/>
      <c r="G225" s="29"/>
      <c r="H225" s="29"/>
      <c r="I225" s="29"/>
      <c r="J225" s="29"/>
      <c r="K225" s="29"/>
      <c r="L225" s="29"/>
      <c r="M225" s="29"/>
      <c r="N225" s="29"/>
      <c r="O225" s="29"/>
      <c r="P225" s="29"/>
      <c r="Q225" s="29"/>
      <c r="R225" s="29"/>
      <c r="S225" s="29"/>
      <c r="T225" s="29"/>
      <c r="U225" s="29"/>
      <c r="V225" s="29"/>
    </row>
    <row r="226" spans="1:22" x14ac:dyDescent="0.25">
      <c r="A226" s="29"/>
      <c r="B226" s="29"/>
      <c r="C226" s="29"/>
      <c r="D226" s="29"/>
      <c r="E226" s="29"/>
      <c r="F226" s="29"/>
      <c r="G226" s="29"/>
      <c r="H226" s="29"/>
      <c r="I226" s="29"/>
      <c r="J226" s="29"/>
      <c r="K226" s="29"/>
      <c r="L226" s="29"/>
      <c r="M226" s="29"/>
      <c r="N226" s="29"/>
      <c r="O226" s="29"/>
      <c r="P226" s="29"/>
      <c r="Q226" s="29"/>
      <c r="R226" s="29"/>
      <c r="S226" s="29"/>
      <c r="T226" s="29"/>
      <c r="U226" s="29"/>
      <c r="V226" s="29"/>
    </row>
    <row r="227" spans="1:22" x14ac:dyDescent="0.25">
      <c r="A227" s="29"/>
      <c r="B227" s="29"/>
      <c r="C227" s="29"/>
      <c r="D227" s="29"/>
      <c r="E227" s="29"/>
      <c r="F227" s="29"/>
      <c r="G227" s="29"/>
      <c r="H227" s="29"/>
      <c r="I227" s="29"/>
      <c r="J227" s="29"/>
      <c r="K227" s="29"/>
      <c r="L227" s="29"/>
      <c r="M227" s="29"/>
      <c r="N227" s="29"/>
      <c r="O227" s="29"/>
      <c r="P227" s="29"/>
      <c r="Q227" s="29"/>
      <c r="R227" s="29"/>
      <c r="S227" s="29"/>
      <c r="T227" s="29"/>
      <c r="U227" s="29"/>
      <c r="V227" s="29"/>
    </row>
    <row r="228" spans="1:22" x14ac:dyDescent="0.25">
      <c r="A228" s="29"/>
      <c r="B228" s="29"/>
      <c r="C228" s="29"/>
      <c r="D228" s="29"/>
      <c r="E228" s="29"/>
      <c r="F228" s="29"/>
      <c r="G228" s="29"/>
      <c r="H228" s="29"/>
      <c r="I228" s="29"/>
      <c r="J228" s="29"/>
      <c r="K228" s="29"/>
      <c r="L228" s="29"/>
      <c r="M228" s="29"/>
      <c r="N228" s="29"/>
      <c r="O228" s="29"/>
      <c r="P228" s="29"/>
      <c r="Q228" s="29"/>
      <c r="R228" s="29"/>
      <c r="S228" s="29"/>
      <c r="T228" s="29"/>
      <c r="U228" s="29"/>
      <c r="V228" s="29"/>
    </row>
    <row r="229" spans="1:22" x14ac:dyDescent="0.25">
      <c r="A229" s="29"/>
      <c r="B229" s="29"/>
      <c r="C229" s="29"/>
      <c r="D229" s="29"/>
      <c r="E229" s="29"/>
      <c r="F229" s="29"/>
      <c r="G229" s="29"/>
      <c r="H229" s="29"/>
      <c r="I229" s="29"/>
      <c r="J229" s="29"/>
      <c r="K229" s="29"/>
      <c r="L229" s="29"/>
      <c r="M229" s="29"/>
      <c r="N229" s="29"/>
      <c r="O229" s="29"/>
      <c r="P229" s="29"/>
      <c r="Q229" s="29"/>
      <c r="R229" s="29"/>
      <c r="S229" s="29"/>
      <c r="T229" s="29"/>
      <c r="U229" s="29"/>
      <c r="V229" s="29"/>
    </row>
    <row r="230" spans="1:22" x14ac:dyDescent="0.25">
      <c r="A230" s="29"/>
      <c r="B230" s="29"/>
      <c r="C230" s="29"/>
      <c r="D230" s="29"/>
      <c r="E230" s="29"/>
      <c r="F230" s="29"/>
      <c r="G230" s="29"/>
      <c r="H230" s="29"/>
      <c r="I230" s="29"/>
      <c r="J230" s="29"/>
      <c r="K230" s="29"/>
      <c r="L230" s="29"/>
      <c r="M230" s="29"/>
      <c r="N230" s="29"/>
      <c r="O230" s="29"/>
      <c r="P230" s="29"/>
      <c r="Q230" s="29"/>
      <c r="R230" s="29"/>
      <c r="S230" s="29"/>
      <c r="T230" s="29"/>
      <c r="U230" s="29"/>
      <c r="V230" s="29"/>
    </row>
    <row r="231" spans="1:22" x14ac:dyDescent="0.25">
      <c r="A231" s="29"/>
      <c r="B231" s="29"/>
      <c r="C231" s="29"/>
      <c r="D231" s="29"/>
      <c r="E231" s="29"/>
      <c r="F231" s="29"/>
      <c r="G231" s="29"/>
      <c r="H231" s="29"/>
      <c r="I231" s="29"/>
      <c r="J231" s="29"/>
      <c r="K231" s="29"/>
      <c r="L231" s="29"/>
      <c r="M231" s="29"/>
      <c r="N231" s="29"/>
      <c r="O231" s="29"/>
      <c r="P231" s="29"/>
      <c r="Q231" s="29"/>
      <c r="R231" s="29"/>
      <c r="S231" s="29"/>
      <c r="T231" s="29"/>
      <c r="U231" s="29"/>
      <c r="V231" s="29"/>
    </row>
    <row r="232" spans="1:22" x14ac:dyDescent="0.25">
      <c r="A232" s="29"/>
      <c r="B232" s="29"/>
      <c r="C232" s="29"/>
      <c r="D232" s="29"/>
      <c r="E232" s="29"/>
      <c r="F232" s="29"/>
      <c r="G232" s="29"/>
      <c r="H232" s="29"/>
      <c r="I232" s="29"/>
      <c r="J232" s="29"/>
      <c r="K232" s="29"/>
      <c r="L232" s="29"/>
      <c r="M232" s="29"/>
      <c r="N232" s="29"/>
      <c r="O232" s="29"/>
      <c r="P232" s="29"/>
      <c r="Q232" s="29"/>
      <c r="R232" s="29"/>
      <c r="S232" s="29"/>
      <c r="T232" s="29"/>
      <c r="U232" s="29"/>
      <c r="V232" s="29"/>
    </row>
    <row r="233" spans="1:22" x14ac:dyDescent="0.25">
      <c r="A233" s="29"/>
      <c r="B233" s="29"/>
      <c r="C233" s="29"/>
      <c r="D233" s="29"/>
      <c r="E233" s="29"/>
      <c r="F233" s="29"/>
      <c r="G233" s="29"/>
      <c r="H233" s="29"/>
      <c r="I233" s="29"/>
      <c r="J233" s="29"/>
      <c r="K233" s="29"/>
      <c r="L233" s="29"/>
      <c r="M233" s="29"/>
      <c r="N233" s="29"/>
      <c r="O233" s="29"/>
      <c r="P233" s="29"/>
      <c r="Q233" s="29"/>
      <c r="R233" s="29"/>
      <c r="S233" s="29"/>
      <c r="T233" s="29"/>
      <c r="U233" s="29"/>
      <c r="V233" s="29"/>
    </row>
    <row r="234" spans="1:22" x14ac:dyDescent="0.25">
      <c r="A234" s="29"/>
      <c r="B234" s="29"/>
      <c r="C234" s="29"/>
      <c r="D234" s="29"/>
      <c r="E234" s="29"/>
      <c r="F234" s="29"/>
      <c r="G234" s="29"/>
      <c r="H234" s="29"/>
      <c r="I234" s="29"/>
      <c r="J234" s="29"/>
      <c r="K234" s="29"/>
      <c r="L234" s="29"/>
      <c r="M234" s="29"/>
      <c r="N234" s="29"/>
      <c r="O234" s="29"/>
      <c r="P234" s="29"/>
      <c r="Q234" s="29"/>
      <c r="R234" s="29"/>
      <c r="S234" s="29"/>
      <c r="T234" s="29"/>
      <c r="U234" s="29"/>
      <c r="V234" s="29"/>
    </row>
    <row r="235" spans="1:22" x14ac:dyDescent="0.25">
      <c r="A235" s="29"/>
      <c r="B235" s="29"/>
      <c r="C235" s="29"/>
      <c r="D235" s="29"/>
      <c r="E235" s="29"/>
      <c r="F235" s="29"/>
      <c r="G235" s="29"/>
      <c r="H235" s="29"/>
      <c r="I235" s="29"/>
      <c r="J235" s="29"/>
      <c r="K235" s="29"/>
      <c r="L235" s="29"/>
      <c r="M235" s="29"/>
      <c r="N235" s="29"/>
      <c r="O235" s="29"/>
      <c r="P235" s="29"/>
      <c r="Q235" s="29"/>
      <c r="R235" s="29"/>
      <c r="S235" s="29"/>
      <c r="T235" s="29"/>
      <c r="U235" s="29"/>
      <c r="V235" s="29"/>
    </row>
    <row r="236" spans="1:22" x14ac:dyDescent="0.25">
      <c r="A236" s="29"/>
      <c r="B236" s="29"/>
      <c r="C236" s="29"/>
      <c r="D236" s="29"/>
      <c r="E236" s="29"/>
      <c r="F236" s="29"/>
      <c r="G236" s="29"/>
      <c r="H236" s="29"/>
      <c r="I236" s="29"/>
      <c r="J236" s="29"/>
      <c r="K236" s="29"/>
      <c r="L236" s="29"/>
      <c r="M236" s="29"/>
      <c r="N236" s="29"/>
      <c r="O236" s="29"/>
      <c r="P236" s="29"/>
      <c r="Q236" s="29"/>
      <c r="R236" s="29"/>
      <c r="S236" s="29"/>
      <c r="T236" s="29"/>
      <c r="U236" s="29"/>
      <c r="V236" s="29"/>
    </row>
    <row r="237" spans="1:22" x14ac:dyDescent="0.25">
      <c r="A237" s="29"/>
      <c r="B237" s="29"/>
      <c r="C237" s="29"/>
      <c r="D237" s="29"/>
      <c r="E237" s="29"/>
      <c r="F237" s="29"/>
      <c r="G237" s="29"/>
      <c r="H237" s="29"/>
      <c r="I237" s="29"/>
      <c r="J237" s="29"/>
      <c r="K237" s="29"/>
      <c r="L237" s="29"/>
      <c r="M237" s="29"/>
      <c r="N237" s="29"/>
      <c r="O237" s="29"/>
      <c r="P237" s="29"/>
      <c r="Q237" s="29"/>
      <c r="R237" s="29"/>
      <c r="S237" s="29"/>
      <c r="T237" s="29"/>
      <c r="U237" s="29"/>
      <c r="V237" s="29"/>
    </row>
    <row r="238" spans="1:22" x14ac:dyDescent="0.25">
      <c r="A238" s="29"/>
      <c r="B238" s="29"/>
      <c r="C238" s="29"/>
      <c r="D238" s="29"/>
      <c r="E238" s="29"/>
      <c r="F238" s="29"/>
      <c r="G238" s="29"/>
      <c r="H238" s="29"/>
      <c r="I238" s="29"/>
      <c r="J238" s="29"/>
      <c r="K238" s="29"/>
      <c r="L238" s="29"/>
      <c r="M238" s="29"/>
      <c r="N238" s="29"/>
      <c r="O238" s="29"/>
      <c r="P238" s="29"/>
      <c r="Q238" s="29"/>
      <c r="R238" s="29"/>
      <c r="S238" s="29"/>
      <c r="T238" s="29"/>
      <c r="U238" s="29"/>
      <c r="V238" s="29"/>
    </row>
    <row r="239" spans="1:22" x14ac:dyDescent="0.25">
      <c r="A239" s="29"/>
      <c r="B239" s="29"/>
      <c r="C239" s="29"/>
      <c r="D239" s="29"/>
      <c r="E239" s="29"/>
      <c r="F239" s="29"/>
      <c r="G239" s="29"/>
      <c r="H239" s="29"/>
      <c r="I239" s="29"/>
      <c r="J239" s="29"/>
      <c r="K239" s="29"/>
      <c r="L239" s="29"/>
      <c r="M239" s="29"/>
      <c r="N239" s="29"/>
      <c r="O239" s="29"/>
      <c r="P239" s="29"/>
      <c r="Q239" s="29"/>
      <c r="R239" s="29"/>
      <c r="S239" s="29"/>
      <c r="T239" s="29"/>
      <c r="U239" s="29"/>
      <c r="V239" s="29"/>
    </row>
    <row r="240" spans="1:22" x14ac:dyDescent="0.25">
      <c r="A240" s="29"/>
      <c r="B240" s="29"/>
      <c r="C240" s="29"/>
      <c r="D240" s="29"/>
      <c r="E240" s="29"/>
      <c r="F240" s="29"/>
      <c r="G240" s="29"/>
      <c r="H240" s="29"/>
      <c r="I240" s="29"/>
      <c r="J240" s="29"/>
      <c r="K240" s="29"/>
      <c r="L240" s="29"/>
      <c r="M240" s="29"/>
      <c r="N240" s="29"/>
      <c r="O240" s="29"/>
      <c r="P240" s="29"/>
      <c r="Q240" s="29"/>
      <c r="R240" s="29"/>
      <c r="S240" s="29"/>
      <c r="T240" s="29"/>
      <c r="U240" s="29"/>
      <c r="V240" s="29"/>
    </row>
    <row r="241" spans="1:22" x14ac:dyDescent="0.25">
      <c r="A241" s="29"/>
      <c r="B241" s="29"/>
      <c r="C241" s="29"/>
      <c r="D241" s="29"/>
      <c r="E241" s="29"/>
      <c r="F241" s="29"/>
      <c r="G241" s="29"/>
      <c r="H241" s="29"/>
      <c r="I241" s="29"/>
      <c r="J241" s="29"/>
      <c r="K241" s="29"/>
      <c r="L241" s="29"/>
      <c r="M241" s="29"/>
      <c r="N241" s="29"/>
      <c r="O241" s="29"/>
      <c r="P241" s="29"/>
      <c r="Q241" s="29"/>
      <c r="R241" s="29"/>
      <c r="S241" s="29"/>
      <c r="T241" s="29"/>
      <c r="U241" s="29"/>
      <c r="V241" s="29"/>
    </row>
    <row r="242" spans="1:22" x14ac:dyDescent="0.25">
      <c r="A242" s="29"/>
      <c r="B242" s="29"/>
      <c r="C242" s="29"/>
      <c r="D242" s="29"/>
      <c r="E242" s="29"/>
      <c r="F242" s="29"/>
      <c r="G242" s="29"/>
      <c r="H242" s="29"/>
      <c r="I242" s="29"/>
      <c r="J242" s="29"/>
      <c r="K242" s="29"/>
      <c r="L242" s="29"/>
      <c r="M242" s="29"/>
      <c r="N242" s="29"/>
      <c r="O242" s="29"/>
      <c r="P242" s="29"/>
      <c r="Q242" s="29"/>
      <c r="R242" s="29"/>
      <c r="S242" s="29"/>
      <c r="T242" s="29"/>
      <c r="U242" s="29"/>
      <c r="V242" s="29"/>
    </row>
    <row r="243" spans="1:22" x14ac:dyDescent="0.25">
      <c r="A243" s="29"/>
      <c r="B243" s="29"/>
      <c r="C243" s="29"/>
      <c r="D243" s="29"/>
      <c r="E243" s="29"/>
      <c r="F243" s="29"/>
      <c r="G243" s="29"/>
      <c r="H243" s="29"/>
      <c r="I243" s="29"/>
      <c r="J243" s="29"/>
      <c r="K243" s="29"/>
      <c r="L243" s="29"/>
      <c r="M243" s="29"/>
      <c r="N243" s="29"/>
      <c r="O243" s="29"/>
      <c r="P243" s="29"/>
      <c r="Q243" s="29"/>
      <c r="R243" s="29"/>
      <c r="S243" s="29"/>
      <c r="T243" s="29"/>
      <c r="U243" s="29"/>
      <c r="V243" s="29"/>
    </row>
    <row r="244" spans="1:22" x14ac:dyDescent="0.25">
      <c r="A244" s="29"/>
      <c r="B244" s="29"/>
      <c r="C244" s="29"/>
      <c r="D244" s="29"/>
      <c r="E244" s="29"/>
      <c r="F244" s="29"/>
      <c r="G244" s="29"/>
      <c r="H244" s="29"/>
      <c r="I244" s="29"/>
      <c r="J244" s="29"/>
      <c r="K244" s="29"/>
      <c r="L244" s="29"/>
      <c r="M244" s="29"/>
      <c r="N244" s="29"/>
      <c r="O244" s="29"/>
      <c r="P244" s="29"/>
      <c r="Q244" s="29"/>
      <c r="R244" s="29"/>
      <c r="S244" s="29"/>
      <c r="T244" s="29"/>
      <c r="U244" s="29"/>
      <c r="V244" s="29"/>
    </row>
    <row r="245" spans="1:22" x14ac:dyDescent="0.25">
      <c r="A245" s="29"/>
      <c r="B245" s="29"/>
      <c r="C245" s="29"/>
      <c r="D245" s="29"/>
      <c r="E245" s="29"/>
      <c r="F245" s="29"/>
      <c r="G245" s="29"/>
      <c r="H245" s="29"/>
      <c r="I245" s="29"/>
      <c r="J245" s="29"/>
      <c r="K245" s="29"/>
      <c r="L245" s="29"/>
      <c r="M245" s="29"/>
      <c r="N245" s="29"/>
      <c r="O245" s="29"/>
      <c r="P245" s="29"/>
      <c r="Q245" s="29"/>
      <c r="R245" s="29"/>
      <c r="S245" s="29"/>
      <c r="T245" s="29"/>
      <c r="U245" s="29"/>
      <c r="V245" s="29"/>
    </row>
    <row r="246" spans="1:22" x14ac:dyDescent="0.25">
      <c r="A246" s="29"/>
      <c r="B246" s="29"/>
      <c r="C246" s="29"/>
      <c r="D246" s="29"/>
      <c r="E246" s="29"/>
      <c r="F246" s="29"/>
      <c r="G246" s="29"/>
      <c r="H246" s="29"/>
      <c r="I246" s="29"/>
      <c r="J246" s="29"/>
      <c r="K246" s="29"/>
      <c r="L246" s="29"/>
      <c r="M246" s="29"/>
      <c r="N246" s="29"/>
      <c r="O246" s="29"/>
      <c r="P246" s="29"/>
      <c r="Q246" s="29"/>
      <c r="R246" s="29"/>
      <c r="S246" s="29"/>
      <c r="T246" s="29"/>
      <c r="U246" s="29"/>
      <c r="V246" s="29"/>
    </row>
    <row r="247" spans="1:22" x14ac:dyDescent="0.25">
      <c r="A247" s="29"/>
      <c r="B247" s="29"/>
      <c r="C247" s="29"/>
      <c r="D247" s="29"/>
      <c r="E247" s="29"/>
      <c r="F247" s="29"/>
      <c r="G247" s="29"/>
      <c r="H247" s="29"/>
      <c r="I247" s="29"/>
      <c r="J247" s="29"/>
      <c r="K247" s="29"/>
      <c r="L247" s="29"/>
      <c r="M247" s="29"/>
      <c r="N247" s="29"/>
      <c r="O247" s="29"/>
      <c r="P247" s="29"/>
      <c r="Q247" s="29"/>
      <c r="R247" s="29"/>
      <c r="S247" s="29"/>
      <c r="T247" s="29"/>
      <c r="U247" s="29"/>
      <c r="V247" s="29"/>
    </row>
    <row r="248" spans="1:22" x14ac:dyDescent="0.25">
      <c r="A248" s="29"/>
      <c r="B248" s="29"/>
      <c r="C248" s="29"/>
      <c r="D248" s="29"/>
      <c r="E248" s="29"/>
      <c r="F248" s="29"/>
      <c r="G248" s="29"/>
      <c r="H248" s="29"/>
      <c r="I248" s="29"/>
      <c r="J248" s="29"/>
      <c r="K248" s="29"/>
      <c r="L248" s="29"/>
      <c r="M248" s="29"/>
      <c r="N248" s="29"/>
      <c r="O248" s="29"/>
      <c r="P248" s="29"/>
      <c r="Q248" s="29"/>
      <c r="R248" s="29"/>
      <c r="S248" s="29"/>
      <c r="T248" s="29"/>
      <c r="U248" s="29"/>
      <c r="V248" s="29"/>
    </row>
    <row r="249" spans="1:22" x14ac:dyDescent="0.25">
      <c r="A249" s="29"/>
      <c r="B249" s="29"/>
      <c r="C249" s="29"/>
      <c r="D249" s="29"/>
      <c r="E249" s="29"/>
      <c r="F249" s="29"/>
      <c r="G249" s="29"/>
      <c r="H249" s="29"/>
      <c r="I249" s="29"/>
      <c r="J249" s="29"/>
      <c r="K249" s="29"/>
      <c r="L249" s="29"/>
      <c r="M249" s="29"/>
      <c r="N249" s="29"/>
      <c r="O249" s="29"/>
      <c r="P249" s="29"/>
      <c r="Q249" s="29"/>
      <c r="R249" s="29"/>
      <c r="S249" s="29"/>
      <c r="T249" s="29"/>
      <c r="U249" s="29"/>
      <c r="V249" s="29"/>
    </row>
    <row r="250" spans="1:22" x14ac:dyDescent="0.25">
      <c r="A250" s="29"/>
      <c r="B250" s="29"/>
      <c r="C250" s="29"/>
      <c r="D250" s="29"/>
      <c r="E250" s="29"/>
      <c r="F250" s="29"/>
      <c r="G250" s="29"/>
      <c r="H250" s="29"/>
      <c r="I250" s="29"/>
      <c r="J250" s="29"/>
      <c r="K250" s="29"/>
      <c r="L250" s="29"/>
      <c r="M250" s="29"/>
      <c r="N250" s="29"/>
      <c r="O250" s="29"/>
      <c r="P250" s="29"/>
      <c r="Q250" s="29"/>
      <c r="R250" s="29"/>
      <c r="S250" s="29"/>
      <c r="T250" s="29"/>
      <c r="U250" s="29"/>
      <c r="V250" s="29"/>
    </row>
    <row r="251" spans="1:22" x14ac:dyDescent="0.25">
      <c r="A251" s="29"/>
      <c r="B251" s="29"/>
      <c r="C251" s="29"/>
      <c r="D251" s="29"/>
      <c r="E251" s="29"/>
      <c r="F251" s="29"/>
      <c r="G251" s="29"/>
      <c r="H251" s="29"/>
      <c r="I251" s="29"/>
      <c r="J251" s="29"/>
      <c r="K251" s="29"/>
      <c r="L251" s="29"/>
      <c r="M251" s="29"/>
      <c r="N251" s="29"/>
      <c r="O251" s="29"/>
      <c r="P251" s="29"/>
      <c r="Q251" s="29"/>
      <c r="R251" s="29"/>
      <c r="S251" s="29"/>
      <c r="T251" s="29"/>
      <c r="U251" s="29"/>
      <c r="V251" s="29"/>
    </row>
    <row r="252" spans="1:22" x14ac:dyDescent="0.25">
      <c r="A252" s="29"/>
      <c r="B252" s="29"/>
      <c r="C252" s="29"/>
      <c r="D252" s="29"/>
      <c r="E252" s="29"/>
      <c r="F252" s="29"/>
      <c r="G252" s="29"/>
      <c r="H252" s="29"/>
      <c r="I252" s="29"/>
      <c r="J252" s="29"/>
      <c r="K252" s="29"/>
      <c r="L252" s="29"/>
      <c r="M252" s="29"/>
      <c r="N252" s="29"/>
      <c r="O252" s="29"/>
      <c r="P252" s="29"/>
      <c r="Q252" s="29"/>
      <c r="R252" s="29"/>
      <c r="S252" s="29"/>
      <c r="T252" s="29"/>
      <c r="U252" s="29"/>
      <c r="V252" s="29"/>
    </row>
    <row r="253" spans="1:22" x14ac:dyDescent="0.25">
      <c r="A253" s="29"/>
      <c r="B253" s="29"/>
      <c r="C253" s="29"/>
      <c r="D253" s="29"/>
      <c r="E253" s="29"/>
      <c r="F253" s="29"/>
      <c r="G253" s="29"/>
      <c r="H253" s="29"/>
      <c r="I253" s="29"/>
      <c r="J253" s="29"/>
      <c r="K253" s="29"/>
      <c r="L253" s="29"/>
      <c r="M253" s="29"/>
      <c r="N253" s="29"/>
      <c r="O253" s="29"/>
      <c r="P253" s="29"/>
      <c r="Q253" s="29"/>
      <c r="R253" s="29"/>
      <c r="S253" s="29"/>
      <c r="T253" s="29"/>
      <c r="U253" s="29"/>
      <c r="V253" s="29"/>
    </row>
    <row r="254" spans="1:22" x14ac:dyDescent="0.25">
      <c r="A254" s="29"/>
      <c r="B254" s="29"/>
      <c r="C254" s="29"/>
      <c r="D254" s="29"/>
      <c r="E254" s="29"/>
      <c r="F254" s="29"/>
      <c r="G254" s="29"/>
      <c r="H254" s="29"/>
      <c r="I254" s="29"/>
      <c r="J254" s="29"/>
      <c r="K254" s="29"/>
      <c r="L254" s="29"/>
      <c r="M254" s="29"/>
      <c r="N254" s="29"/>
      <c r="O254" s="29"/>
      <c r="P254" s="29"/>
      <c r="Q254" s="29"/>
      <c r="R254" s="29"/>
      <c r="S254" s="29"/>
      <c r="T254" s="29"/>
      <c r="U254" s="29"/>
      <c r="V254" s="29"/>
    </row>
    <row r="255" spans="1:22" x14ac:dyDescent="0.25">
      <c r="A255" s="29"/>
      <c r="B255" s="29"/>
      <c r="C255" s="29"/>
      <c r="D255" s="29"/>
      <c r="E255" s="29"/>
      <c r="F255" s="29"/>
      <c r="G255" s="29"/>
      <c r="H255" s="29"/>
      <c r="I255" s="29"/>
      <c r="J255" s="29"/>
      <c r="K255" s="29"/>
      <c r="L255" s="29"/>
      <c r="M255" s="29"/>
      <c r="N255" s="29"/>
      <c r="O255" s="29"/>
      <c r="P255" s="29"/>
      <c r="Q255" s="29"/>
      <c r="R255" s="29"/>
      <c r="S255" s="29"/>
      <c r="T255" s="29"/>
      <c r="U255" s="29"/>
      <c r="V255" s="29"/>
    </row>
    <row r="256" spans="1:22" x14ac:dyDescent="0.25">
      <c r="A256" s="29"/>
      <c r="B256" s="29"/>
      <c r="C256" s="29"/>
      <c r="D256" s="29"/>
      <c r="E256" s="29"/>
      <c r="F256" s="29"/>
      <c r="G256" s="29"/>
      <c r="H256" s="29"/>
      <c r="I256" s="29"/>
      <c r="J256" s="29"/>
      <c r="K256" s="29"/>
      <c r="L256" s="29"/>
      <c r="M256" s="29"/>
      <c r="N256" s="29"/>
      <c r="O256" s="29"/>
      <c r="P256" s="29"/>
      <c r="Q256" s="29"/>
      <c r="R256" s="29"/>
      <c r="S256" s="29"/>
      <c r="T256" s="29"/>
      <c r="U256" s="29"/>
      <c r="V256" s="29"/>
    </row>
    <row r="257" spans="1:22" x14ac:dyDescent="0.25">
      <c r="A257" s="29"/>
      <c r="B257" s="29"/>
      <c r="C257" s="29"/>
      <c r="D257" s="29"/>
      <c r="E257" s="29"/>
      <c r="F257" s="29"/>
      <c r="G257" s="29"/>
      <c r="H257" s="29"/>
      <c r="I257" s="29"/>
      <c r="J257" s="29"/>
      <c r="K257" s="29"/>
      <c r="L257" s="29"/>
      <c r="M257" s="29"/>
      <c r="N257" s="29"/>
      <c r="O257" s="29"/>
      <c r="P257" s="29"/>
      <c r="Q257" s="29"/>
      <c r="R257" s="29"/>
      <c r="S257" s="29"/>
      <c r="T257" s="29"/>
      <c r="U257" s="29"/>
      <c r="V257" s="29"/>
    </row>
    <row r="258" spans="1:22" x14ac:dyDescent="0.25">
      <c r="A258" s="29"/>
      <c r="B258" s="29"/>
      <c r="C258" s="29"/>
      <c r="D258" s="29"/>
      <c r="E258" s="29"/>
      <c r="F258" s="29"/>
      <c r="G258" s="29"/>
      <c r="H258" s="29"/>
      <c r="I258" s="29"/>
      <c r="J258" s="29"/>
      <c r="K258" s="29"/>
      <c r="L258" s="29"/>
      <c r="M258" s="29"/>
      <c r="N258" s="29"/>
      <c r="O258" s="29"/>
      <c r="P258" s="29"/>
      <c r="Q258" s="29"/>
      <c r="R258" s="29"/>
      <c r="S258" s="29"/>
      <c r="T258" s="29"/>
      <c r="U258" s="29"/>
      <c r="V258" s="29"/>
    </row>
    <row r="259" spans="1:22" x14ac:dyDescent="0.25">
      <c r="A259" s="29"/>
      <c r="B259" s="29"/>
      <c r="C259" s="29"/>
      <c r="D259" s="29"/>
      <c r="E259" s="29"/>
      <c r="F259" s="29"/>
      <c r="G259" s="29"/>
      <c r="H259" s="29"/>
      <c r="I259" s="29"/>
      <c r="J259" s="29"/>
      <c r="K259" s="29"/>
      <c r="L259" s="29"/>
      <c r="M259" s="29"/>
      <c r="N259" s="29"/>
      <c r="O259" s="29"/>
      <c r="P259" s="29"/>
      <c r="Q259" s="29"/>
      <c r="R259" s="29"/>
      <c r="S259" s="29"/>
      <c r="T259" s="29"/>
      <c r="U259" s="29"/>
      <c r="V259" s="29"/>
    </row>
    <row r="260" spans="1:22" x14ac:dyDescent="0.25">
      <c r="A260" s="29"/>
      <c r="B260" s="29"/>
      <c r="C260" s="29"/>
      <c r="D260" s="29"/>
      <c r="E260" s="29"/>
      <c r="F260" s="29"/>
      <c r="G260" s="29"/>
      <c r="H260" s="29"/>
      <c r="I260" s="29"/>
      <c r="J260" s="29"/>
      <c r="K260" s="29"/>
      <c r="L260" s="29"/>
      <c r="M260" s="29"/>
      <c r="N260" s="29"/>
      <c r="O260" s="29"/>
      <c r="P260" s="29"/>
      <c r="Q260" s="29"/>
      <c r="R260" s="29"/>
      <c r="S260" s="29"/>
      <c r="T260" s="29"/>
      <c r="U260" s="29"/>
      <c r="V260" s="29"/>
    </row>
    <row r="261" spans="1:22" x14ac:dyDescent="0.25">
      <c r="A261" s="29"/>
      <c r="B261" s="29"/>
      <c r="C261" s="29"/>
      <c r="D261" s="29"/>
      <c r="E261" s="29"/>
      <c r="F261" s="29"/>
      <c r="G261" s="29"/>
      <c r="H261" s="29"/>
      <c r="I261" s="29"/>
      <c r="J261" s="29"/>
      <c r="K261" s="29"/>
      <c r="L261" s="29"/>
      <c r="M261" s="29"/>
      <c r="N261" s="29"/>
      <c r="O261" s="29"/>
      <c r="P261" s="29"/>
      <c r="Q261" s="29"/>
      <c r="R261" s="29"/>
      <c r="S261" s="29"/>
      <c r="T261" s="29"/>
      <c r="U261" s="29"/>
      <c r="V261" s="29"/>
    </row>
    <row r="262" spans="1:22" x14ac:dyDescent="0.25">
      <c r="A262" s="29"/>
      <c r="B262" s="29"/>
      <c r="C262" s="29"/>
      <c r="D262" s="29"/>
      <c r="E262" s="29"/>
      <c r="F262" s="29"/>
      <c r="G262" s="29"/>
      <c r="H262" s="29"/>
      <c r="I262" s="29"/>
      <c r="J262" s="29"/>
      <c r="K262" s="29"/>
      <c r="L262" s="29"/>
      <c r="M262" s="29"/>
      <c r="N262" s="29"/>
      <c r="O262" s="29"/>
      <c r="P262" s="29"/>
      <c r="Q262" s="29"/>
      <c r="R262" s="29"/>
      <c r="S262" s="29"/>
      <c r="T262" s="29"/>
      <c r="U262" s="29"/>
      <c r="V262" s="29"/>
    </row>
    <row r="263" spans="1:22" x14ac:dyDescent="0.25">
      <c r="A263" s="29"/>
      <c r="B263" s="29"/>
      <c r="C263" s="29"/>
      <c r="D263" s="29"/>
      <c r="E263" s="29"/>
      <c r="F263" s="29"/>
      <c r="G263" s="29"/>
      <c r="H263" s="29"/>
      <c r="I263" s="29"/>
      <c r="J263" s="29"/>
      <c r="K263" s="29"/>
      <c r="L263" s="29"/>
      <c r="M263" s="29"/>
      <c r="N263" s="29"/>
      <c r="O263" s="29"/>
      <c r="P263" s="29"/>
      <c r="Q263" s="29"/>
      <c r="R263" s="29"/>
      <c r="S263" s="29"/>
      <c r="T263" s="29"/>
      <c r="U263" s="29"/>
      <c r="V263" s="29"/>
    </row>
    <row r="264" spans="1:22" x14ac:dyDescent="0.25">
      <c r="A264" s="29"/>
      <c r="B264" s="29"/>
      <c r="C264" s="29"/>
      <c r="D264" s="29"/>
      <c r="E264" s="29"/>
      <c r="F264" s="29"/>
      <c r="G264" s="29"/>
      <c r="H264" s="29"/>
      <c r="I264" s="29"/>
      <c r="J264" s="29"/>
      <c r="K264" s="29"/>
      <c r="L264" s="29"/>
      <c r="M264" s="29"/>
      <c r="N264" s="29"/>
      <c r="O264" s="29"/>
      <c r="P264" s="29"/>
      <c r="Q264" s="29"/>
      <c r="R264" s="29"/>
      <c r="S264" s="29"/>
      <c r="T264" s="29"/>
      <c r="U264" s="29"/>
      <c r="V264" s="29"/>
    </row>
    <row r="265" spans="1:22" x14ac:dyDescent="0.25">
      <c r="A265" s="29"/>
      <c r="B265" s="29"/>
      <c r="C265" s="29"/>
      <c r="D265" s="29"/>
      <c r="E265" s="29"/>
      <c r="F265" s="29"/>
      <c r="G265" s="29"/>
      <c r="H265" s="29"/>
      <c r="I265" s="29"/>
      <c r="J265" s="29"/>
      <c r="K265" s="29"/>
      <c r="L265" s="29"/>
      <c r="M265" s="29"/>
      <c r="N265" s="29"/>
      <c r="O265" s="29"/>
      <c r="P265" s="29"/>
      <c r="Q265" s="29"/>
      <c r="R265" s="29"/>
      <c r="S265" s="29"/>
      <c r="T265" s="29"/>
      <c r="U265" s="29"/>
      <c r="V265" s="29"/>
    </row>
    <row r="266" spans="1:22" x14ac:dyDescent="0.25">
      <c r="A266" s="29"/>
      <c r="B266" s="29"/>
      <c r="C266" s="29"/>
      <c r="D266" s="29"/>
      <c r="E266" s="29"/>
      <c r="F266" s="29"/>
      <c r="G266" s="29"/>
      <c r="H266" s="29"/>
      <c r="I266" s="29"/>
      <c r="J266" s="29"/>
      <c r="K266" s="29"/>
      <c r="L266" s="29"/>
      <c r="M266" s="29"/>
      <c r="N266" s="29"/>
      <c r="O266" s="29"/>
      <c r="P266" s="29"/>
      <c r="Q266" s="29"/>
      <c r="R266" s="29"/>
      <c r="S266" s="29"/>
      <c r="T266" s="29"/>
      <c r="U266" s="29"/>
      <c r="V266" s="29"/>
    </row>
    <row r="267" spans="1:22" x14ac:dyDescent="0.25">
      <c r="A267" s="29"/>
      <c r="B267" s="29"/>
      <c r="C267" s="29"/>
      <c r="D267" s="29"/>
      <c r="E267" s="29"/>
      <c r="F267" s="29"/>
      <c r="G267" s="29"/>
      <c r="H267" s="29"/>
      <c r="I267" s="29"/>
      <c r="J267" s="29"/>
      <c r="K267" s="29"/>
      <c r="L267" s="29"/>
      <c r="M267" s="29"/>
      <c r="N267" s="29"/>
      <c r="O267" s="29"/>
      <c r="P267" s="29"/>
      <c r="Q267" s="29"/>
      <c r="R267" s="29"/>
      <c r="S267" s="29"/>
      <c r="T267" s="29"/>
      <c r="U267" s="29"/>
      <c r="V267" s="29"/>
    </row>
    <row r="268" spans="1:22" x14ac:dyDescent="0.25">
      <c r="A268" s="29"/>
      <c r="B268" s="29"/>
      <c r="C268" s="29"/>
      <c r="D268" s="29"/>
      <c r="E268" s="29"/>
      <c r="F268" s="29"/>
      <c r="G268" s="29"/>
      <c r="H268" s="29"/>
      <c r="I268" s="29"/>
      <c r="J268" s="29"/>
      <c r="K268" s="29"/>
      <c r="L268" s="29"/>
      <c r="M268" s="29"/>
      <c r="N268" s="29"/>
      <c r="O268" s="29"/>
      <c r="P268" s="29"/>
      <c r="Q268" s="29"/>
      <c r="R268" s="29"/>
      <c r="S268" s="29"/>
      <c r="T268" s="29"/>
      <c r="U268" s="29"/>
      <c r="V268" s="29"/>
    </row>
    <row r="269" spans="1:22" x14ac:dyDescent="0.25">
      <c r="A269" s="29"/>
      <c r="B269" s="29"/>
      <c r="C269" s="29"/>
      <c r="D269" s="29"/>
      <c r="E269" s="29"/>
      <c r="F269" s="29"/>
      <c r="G269" s="29"/>
      <c r="H269" s="29"/>
      <c r="I269" s="29"/>
      <c r="J269" s="29"/>
      <c r="K269" s="29"/>
      <c r="L269" s="29"/>
      <c r="M269" s="29"/>
      <c r="N269" s="29"/>
      <c r="O269" s="29"/>
      <c r="P269" s="29"/>
      <c r="Q269" s="29"/>
      <c r="R269" s="29"/>
      <c r="S269" s="29"/>
      <c r="T269" s="29"/>
      <c r="U269" s="29"/>
      <c r="V269" s="29"/>
    </row>
    <row r="270" spans="1:22" x14ac:dyDescent="0.25">
      <c r="A270" s="29"/>
      <c r="B270" s="29"/>
      <c r="C270" s="29"/>
      <c r="D270" s="29"/>
      <c r="E270" s="29"/>
      <c r="F270" s="29"/>
      <c r="G270" s="29"/>
      <c r="H270" s="29"/>
      <c r="I270" s="29"/>
      <c r="J270" s="29"/>
      <c r="K270" s="29"/>
      <c r="L270" s="29"/>
      <c r="M270" s="29"/>
      <c r="N270" s="29"/>
      <c r="O270" s="29"/>
      <c r="P270" s="29"/>
      <c r="Q270" s="29"/>
      <c r="R270" s="29"/>
      <c r="S270" s="29"/>
      <c r="T270" s="29"/>
      <c r="U270" s="29"/>
      <c r="V270" s="29"/>
    </row>
    <row r="271" spans="1:22" x14ac:dyDescent="0.25">
      <c r="A271" s="29"/>
      <c r="B271" s="29"/>
      <c r="C271" s="29"/>
      <c r="D271" s="29"/>
      <c r="E271" s="29"/>
      <c r="F271" s="29"/>
      <c r="G271" s="29"/>
      <c r="H271" s="29"/>
      <c r="I271" s="29"/>
      <c r="J271" s="29"/>
      <c r="K271" s="29"/>
      <c r="L271" s="29"/>
      <c r="M271" s="29"/>
      <c r="N271" s="29"/>
      <c r="O271" s="29"/>
      <c r="P271" s="29"/>
      <c r="Q271" s="29"/>
      <c r="R271" s="29"/>
      <c r="S271" s="29"/>
      <c r="T271" s="29"/>
      <c r="U271" s="29"/>
      <c r="V271" s="29"/>
    </row>
    <row r="272" spans="1:22" x14ac:dyDescent="0.25">
      <c r="A272" s="29"/>
      <c r="B272" s="29"/>
      <c r="C272" s="29"/>
      <c r="D272" s="29"/>
      <c r="E272" s="29"/>
      <c r="F272" s="29"/>
      <c r="G272" s="29"/>
      <c r="H272" s="29"/>
      <c r="I272" s="29"/>
      <c r="J272" s="29"/>
      <c r="K272" s="29"/>
      <c r="L272" s="29"/>
      <c r="M272" s="29"/>
      <c r="N272" s="29"/>
      <c r="O272" s="29"/>
      <c r="P272" s="29"/>
      <c r="Q272" s="29"/>
      <c r="R272" s="29"/>
      <c r="S272" s="29"/>
      <c r="T272" s="29"/>
      <c r="U272" s="29"/>
      <c r="V272" s="29"/>
    </row>
    <row r="273" spans="1:22" x14ac:dyDescent="0.25">
      <c r="A273" s="29"/>
      <c r="B273" s="29"/>
      <c r="C273" s="29"/>
      <c r="D273" s="29"/>
      <c r="E273" s="29"/>
      <c r="F273" s="29"/>
      <c r="G273" s="29"/>
      <c r="H273" s="29"/>
      <c r="I273" s="29"/>
      <c r="J273" s="29"/>
      <c r="K273" s="29"/>
      <c r="L273" s="29"/>
      <c r="M273" s="29"/>
      <c r="N273" s="29"/>
      <c r="O273" s="29"/>
      <c r="P273" s="29"/>
      <c r="Q273" s="29"/>
      <c r="R273" s="29"/>
      <c r="S273" s="29"/>
      <c r="T273" s="29"/>
      <c r="U273" s="29"/>
      <c r="V273" s="29"/>
    </row>
    <row r="274" spans="1:22" x14ac:dyDescent="0.25">
      <c r="A274" s="29"/>
      <c r="B274" s="29"/>
      <c r="C274" s="29"/>
      <c r="D274" s="29"/>
      <c r="E274" s="29"/>
      <c r="F274" s="29"/>
      <c r="G274" s="29"/>
      <c r="H274" s="29"/>
      <c r="I274" s="29"/>
      <c r="J274" s="29"/>
      <c r="K274" s="29"/>
      <c r="L274" s="29"/>
      <c r="M274" s="29"/>
      <c r="N274" s="29"/>
      <c r="O274" s="29"/>
      <c r="P274" s="29"/>
      <c r="Q274" s="29"/>
      <c r="R274" s="29"/>
      <c r="S274" s="29"/>
      <c r="T274" s="29"/>
      <c r="U274" s="29"/>
      <c r="V274" s="29"/>
    </row>
    <row r="275" spans="1:22" x14ac:dyDescent="0.25">
      <c r="A275" s="29"/>
      <c r="B275" s="29"/>
      <c r="C275" s="29"/>
      <c r="D275" s="29"/>
      <c r="E275" s="29"/>
      <c r="F275" s="29"/>
      <c r="G275" s="29"/>
      <c r="H275" s="29"/>
      <c r="I275" s="29"/>
      <c r="J275" s="29"/>
      <c r="K275" s="29"/>
      <c r="L275" s="29"/>
      <c r="M275" s="29"/>
      <c r="N275" s="29"/>
      <c r="O275" s="29"/>
      <c r="P275" s="29"/>
      <c r="Q275" s="29"/>
      <c r="R275" s="29"/>
      <c r="S275" s="29"/>
      <c r="T275" s="29"/>
      <c r="U275" s="29"/>
      <c r="V275" s="29"/>
    </row>
    <row r="276" spans="1:22" x14ac:dyDescent="0.25">
      <c r="A276" s="29"/>
      <c r="B276" s="29"/>
      <c r="C276" s="29"/>
      <c r="D276" s="29"/>
      <c r="E276" s="29"/>
      <c r="F276" s="29"/>
      <c r="G276" s="29"/>
      <c r="H276" s="29"/>
      <c r="I276" s="29"/>
      <c r="J276" s="29"/>
      <c r="K276" s="29"/>
      <c r="L276" s="29"/>
      <c r="M276" s="29"/>
      <c r="N276" s="29"/>
      <c r="O276" s="29"/>
      <c r="P276" s="29"/>
      <c r="Q276" s="29"/>
      <c r="R276" s="29"/>
      <c r="S276" s="29"/>
      <c r="T276" s="29"/>
      <c r="U276" s="29"/>
      <c r="V276" s="29"/>
    </row>
    <row r="277" spans="1:22" x14ac:dyDescent="0.25">
      <c r="A277" s="29"/>
      <c r="B277" s="29"/>
      <c r="C277" s="29"/>
      <c r="D277" s="29"/>
      <c r="E277" s="29"/>
      <c r="F277" s="29"/>
      <c r="G277" s="29"/>
      <c r="H277" s="29"/>
      <c r="I277" s="29"/>
      <c r="J277" s="29"/>
      <c r="K277" s="29"/>
      <c r="L277" s="29"/>
      <c r="M277" s="29"/>
      <c r="N277" s="29"/>
      <c r="O277" s="29"/>
      <c r="P277" s="29"/>
      <c r="Q277" s="29"/>
      <c r="R277" s="29"/>
      <c r="S277" s="29"/>
      <c r="T277" s="29"/>
      <c r="U277" s="29"/>
      <c r="V277" s="29"/>
    </row>
    <row r="278" spans="1:22" x14ac:dyDescent="0.25">
      <c r="A278" s="29"/>
      <c r="B278" s="29"/>
      <c r="C278" s="29"/>
      <c r="D278" s="29"/>
      <c r="E278" s="29"/>
      <c r="F278" s="29"/>
      <c r="G278" s="29"/>
      <c r="H278" s="29"/>
      <c r="I278" s="29"/>
      <c r="J278" s="29"/>
      <c r="K278" s="29"/>
      <c r="L278" s="29"/>
      <c r="M278" s="29"/>
      <c r="N278" s="29"/>
      <c r="O278" s="29"/>
      <c r="P278" s="29"/>
      <c r="Q278" s="29"/>
      <c r="R278" s="29"/>
      <c r="S278" s="29"/>
      <c r="T278" s="29"/>
      <c r="U278" s="29"/>
      <c r="V278" s="29"/>
    </row>
    <row r="279" spans="1:22" x14ac:dyDescent="0.25">
      <c r="A279" s="29"/>
      <c r="B279" s="29"/>
      <c r="C279" s="29"/>
      <c r="D279" s="29"/>
      <c r="E279" s="29"/>
      <c r="F279" s="29"/>
      <c r="G279" s="29"/>
      <c r="H279" s="29"/>
      <c r="I279" s="29"/>
      <c r="J279" s="29"/>
      <c r="K279" s="29"/>
      <c r="L279" s="29"/>
      <c r="M279" s="29"/>
      <c r="N279" s="29"/>
      <c r="O279" s="29"/>
      <c r="P279" s="29"/>
      <c r="Q279" s="29"/>
      <c r="R279" s="29"/>
      <c r="S279" s="29"/>
      <c r="T279" s="29"/>
      <c r="U279" s="29"/>
      <c r="V279" s="29"/>
    </row>
    <row r="280" spans="1:22" x14ac:dyDescent="0.25">
      <c r="A280" s="29"/>
      <c r="B280" s="29"/>
      <c r="C280" s="29"/>
      <c r="D280" s="29"/>
      <c r="E280" s="29"/>
      <c r="F280" s="29"/>
      <c r="G280" s="29"/>
      <c r="H280" s="29"/>
      <c r="I280" s="29"/>
      <c r="J280" s="29"/>
      <c r="K280" s="29"/>
      <c r="L280" s="29"/>
      <c r="M280" s="29"/>
      <c r="N280" s="29"/>
      <c r="O280" s="29"/>
      <c r="P280" s="29"/>
      <c r="Q280" s="29"/>
      <c r="R280" s="29"/>
      <c r="S280" s="29"/>
      <c r="T280" s="29"/>
      <c r="U280" s="29"/>
      <c r="V280" s="29"/>
    </row>
    <row r="281" spans="1:22" x14ac:dyDescent="0.25">
      <c r="A281" s="29"/>
      <c r="B281" s="29"/>
      <c r="C281" s="29"/>
      <c r="D281" s="29"/>
      <c r="E281" s="29"/>
      <c r="F281" s="29"/>
      <c r="G281" s="29"/>
      <c r="H281" s="29"/>
      <c r="I281" s="29"/>
      <c r="J281" s="29"/>
      <c r="K281" s="29"/>
      <c r="L281" s="29"/>
      <c r="M281" s="29"/>
      <c r="N281" s="29"/>
      <c r="O281" s="29"/>
      <c r="P281" s="29"/>
      <c r="Q281" s="29"/>
      <c r="R281" s="29"/>
      <c r="S281" s="29"/>
      <c r="T281" s="29"/>
      <c r="U281" s="29"/>
      <c r="V281" s="29"/>
    </row>
    <row r="282" spans="1:22" x14ac:dyDescent="0.25">
      <c r="A282" s="29"/>
      <c r="B282" s="29"/>
      <c r="C282" s="29"/>
      <c r="D282" s="29"/>
      <c r="E282" s="29"/>
      <c r="F282" s="29"/>
      <c r="G282" s="29"/>
      <c r="H282" s="29"/>
      <c r="I282" s="29"/>
      <c r="J282" s="29"/>
      <c r="K282" s="29"/>
      <c r="L282" s="29"/>
      <c r="M282" s="29"/>
      <c r="N282" s="29"/>
      <c r="O282" s="29"/>
      <c r="P282" s="29"/>
      <c r="Q282" s="29"/>
      <c r="R282" s="29"/>
      <c r="S282" s="29"/>
      <c r="T282" s="29"/>
      <c r="U282" s="29"/>
      <c r="V282" s="29"/>
    </row>
    <row r="283" spans="1:22" x14ac:dyDescent="0.25">
      <c r="A283" s="29"/>
      <c r="B283" s="29"/>
      <c r="C283" s="29"/>
      <c r="D283" s="29"/>
      <c r="E283" s="29"/>
      <c r="F283" s="29"/>
      <c r="G283" s="29"/>
      <c r="H283" s="29"/>
      <c r="I283" s="29"/>
      <c r="J283" s="29"/>
      <c r="K283" s="29"/>
      <c r="L283" s="29"/>
      <c r="M283" s="29"/>
      <c r="N283" s="29"/>
      <c r="O283" s="29"/>
      <c r="P283" s="29"/>
      <c r="Q283" s="29"/>
      <c r="R283" s="29"/>
      <c r="S283" s="29"/>
      <c r="T283" s="29"/>
      <c r="U283" s="29"/>
      <c r="V283" s="29"/>
    </row>
    <row r="284" spans="1:22" x14ac:dyDescent="0.25">
      <c r="A284" s="29"/>
      <c r="B284" s="29"/>
      <c r="C284" s="29"/>
      <c r="D284" s="29"/>
      <c r="E284" s="29"/>
      <c r="F284" s="29"/>
      <c r="G284" s="29"/>
      <c r="H284" s="29"/>
      <c r="I284" s="29"/>
      <c r="J284" s="29"/>
      <c r="K284" s="29"/>
      <c r="L284" s="29"/>
      <c r="M284" s="29"/>
      <c r="N284" s="29"/>
      <c r="O284" s="29"/>
      <c r="P284" s="29"/>
      <c r="Q284" s="29"/>
      <c r="R284" s="29"/>
      <c r="S284" s="29"/>
      <c r="T284" s="29"/>
      <c r="U284" s="29"/>
      <c r="V284" s="29"/>
    </row>
    <row r="285" spans="1:22" x14ac:dyDescent="0.25">
      <c r="A285" s="29"/>
      <c r="B285" s="29"/>
      <c r="C285" s="29"/>
      <c r="D285" s="29"/>
      <c r="E285" s="29"/>
      <c r="F285" s="29"/>
      <c r="G285" s="29"/>
      <c r="H285" s="29"/>
      <c r="I285" s="29"/>
      <c r="J285" s="29"/>
      <c r="K285" s="29"/>
      <c r="L285" s="29"/>
      <c r="M285" s="29"/>
      <c r="N285" s="29"/>
      <c r="O285" s="29"/>
      <c r="P285" s="29"/>
      <c r="Q285" s="29"/>
      <c r="R285" s="29"/>
      <c r="S285" s="29"/>
      <c r="T285" s="29"/>
      <c r="U285" s="29"/>
      <c r="V285" s="29"/>
    </row>
    <row r="286" spans="1:22" x14ac:dyDescent="0.25">
      <c r="A286" s="29"/>
      <c r="B286" s="29"/>
      <c r="C286" s="29"/>
      <c r="D286" s="29"/>
      <c r="E286" s="29"/>
      <c r="F286" s="29"/>
      <c r="G286" s="29"/>
      <c r="H286" s="29"/>
      <c r="I286" s="29"/>
      <c r="J286" s="29"/>
      <c r="K286" s="29"/>
      <c r="L286" s="29"/>
      <c r="M286" s="29"/>
      <c r="N286" s="29"/>
      <c r="O286" s="29"/>
      <c r="P286" s="29"/>
      <c r="Q286" s="29"/>
      <c r="R286" s="29"/>
      <c r="S286" s="29"/>
      <c r="T286" s="29"/>
      <c r="U286" s="29"/>
      <c r="V286" s="29"/>
    </row>
    <row r="287" spans="1:22" x14ac:dyDescent="0.25">
      <c r="A287" s="29"/>
      <c r="B287" s="29"/>
      <c r="C287" s="29"/>
      <c r="D287" s="29"/>
      <c r="E287" s="29"/>
      <c r="F287" s="29"/>
      <c r="G287" s="29"/>
      <c r="H287" s="29"/>
      <c r="I287" s="29"/>
      <c r="J287" s="29"/>
      <c r="K287" s="29"/>
      <c r="L287" s="29"/>
      <c r="M287" s="29"/>
      <c r="N287" s="29"/>
      <c r="O287" s="29"/>
      <c r="P287" s="29"/>
      <c r="Q287" s="29"/>
      <c r="R287" s="29"/>
      <c r="S287" s="29"/>
      <c r="T287" s="29"/>
      <c r="U287" s="29"/>
      <c r="V287" s="29"/>
    </row>
    <row r="288" spans="1:22" x14ac:dyDescent="0.25">
      <c r="A288" s="29"/>
      <c r="B288" s="29"/>
      <c r="C288" s="29"/>
      <c r="D288" s="29"/>
      <c r="E288" s="29"/>
      <c r="F288" s="29"/>
      <c r="G288" s="29"/>
      <c r="H288" s="29"/>
      <c r="I288" s="29"/>
      <c r="J288" s="29"/>
      <c r="K288" s="29"/>
      <c r="L288" s="29"/>
      <c r="M288" s="29"/>
      <c r="N288" s="29"/>
      <c r="O288" s="29"/>
      <c r="P288" s="29"/>
      <c r="Q288" s="29"/>
      <c r="R288" s="29"/>
      <c r="S288" s="29"/>
      <c r="T288" s="29"/>
      <c r="U288" s="29"/>
      <c r="V288" s="29"/>
    </row>
    <row r="289" spans="1:22" x14ac:dyDescent="0.25">
      <c r="A289" s="29"/>
      <c r="B289" s="29"/>
      <c r="C289" s="29"/>
      <c r="D289" s="29"/>
      <c r="E289" s="29"/>
      <c r="F289" s="29"/>
      <c r="G289" s="29"/>
      <c r="H289" s="29"/>
      <c r="I289" s="29"/>
      <c r="J289" s="29"/>
      <c r="K289" s="29"/>
      <c r="L289" s="29"/>
      <c r="M289" s="29"/>
      <c r="N289" s="29"/>
      <c r="O289" s="29"/>
      <c r="P289" s="29"/>
      <c r="Q289" s="29"/>
      <c r="R289" s="29"/>
      <c r="S289" s="29"/>
      <c r="T289" s="29"/>
      <c r="U289" s="29"/>
      <c r="V289" s="29"/>
    </row>
    <row r="290" spans="1:22" x14ac:dyDescent="0.25">
      <c r="A290" s="29"/>
      <c r="B290" s="29"/>
      <c r="C290" s="29"/>
      <c r="D290" s="29"/>
      <c r="E290" s="29"/>
      <c r="F290" s="29"/>
      <c r="G290" s="29"/>
      <c r="H290" s="29"/>
      <c r="I290" s="29"/>
      <c r="J290" s="29"/>
      <c r="K290" s="29"/>
      <c r="L290" s="29"/>
      <c r="M290" s="29"/>
      <c r="N290" s="29"/>
      <c r="O290" s="29"/>
      <c r="P290" s="29"/>
      <c r="Q290" s="29"/>
      <c r="R290" s="29"/>
      <c r="S290" s="29"/>
      <c r="T290" s="29"/>
      <c r="U290" s="29"/>
      <c r="V290" s="29"/>
    </row>
    <row r="291" spans="1:22" x14ac:dyDescent="0.25">
      <c r="A291" s="29"/>
      <c r="B291" s="29"/>
      <c r="C291" s="29"/>
      <c r="D291" s="29"/>
      <c r="E291" s="29"/>
      <c r="F291" s="29"/>
      <c r="G291" s="29"/>
      <c r="H291" s="29"/>
      <c r="I291" s="29"/>
      <c r="J291" s="29"/>
      <c r="K291" s="29"/>
      <c r="L291" s="29"/>
      <c r="M291" s="29"/>
      <c r="N291" s="29"/>
      <c r="O291" s="29"/>
      <c r="P291" s="29"/>
      <c r="Q291" s="29"/>
      <c r="R291" s="29"/>
      <c r="S291" s="29"/>
      <c r="T291" s="29"/>
      <c r="U291" s="29"/>
      <c r="V291" s="29"/>
    </row>
    <row r="292" spans="1:22" x14ac:dyDescent="0.25">
      <c r="A292" s="29"/>
      <c r="B292" s="29"/>
      <c r="C292" s="29"/>
      <c r="D292" s="29"/>
      <c r="E292" s="29"/>
      <c r="F292" s="29"/>
      <c r="G292" s="29"/>
      <c r="H292" s="29"/>
      <c r="I292" s="29"/>
      <c r="J292" s="29"/>
      <c r="K292" s="29"/>
      <c r="L292" s="29"/>
      <c r="M292" s="29"/>
      <c r="N292" s="29"/>
      <c r="O292" s="29"/>
      <c r="P292" s="29"/>
      <c r="Q292" s="29"/>
      <c r="R292" s="29"/>
      <c r="S292" s="29"/>
      <c r="T292" s="29"/>
      <c r="U292" s="29"/>
      <c r="V292" s="29"/>
    </row>
    <row r="293" spans="1:22" x14ac:dyDescent="0.25">
      <c r="A293" s="29"/>
      <c r="B293" s="29"/>
      <c r="C293" s="29"/>
      <c r="D293" s="29"/>
      <c r="E293" s="29"/>
      <c r="F293" s="29"/>
      <c r="G293" s="29"/>
      <c r="H293" s="29"/>
      <c r="I293" s="29"/>
      <c r="J293" s="29"/>
      <c r="K293" s="29"/>
      <c r="L293" s="29"/>
      <c r="M293" s="29"/>
      <c r="N293" s="29"/>
      <c r="O293" s="29"/>
      <c r="P293" s="29"/>
      <c r="Q293" s="29"/>
      <c r="R293" s="29"/>
      <c r="S293" s="29"/>
      <c r="T293" s="29"/>
      <c r="U293" s="29"/>
      <c r="V293" s="29"/>
    </row>
    <row r="294" spans="1:22" x14ac:dyDescent="0.25">
      <c r="A294" s="29"/>
      <c r="B294" s="29"/>
      <c r="C294" s="29"/>
      <c r="D294" s="29"/>
      <c r="E294" s="29"/>
      <c r="F294" s="29"/>
      <c r="G294" s="29"/>
      <c r="H294" s="29"/>
      <c r="I294" s="29"/>
      <c r="J294" s="29"/>
      <c r="K294" s="29"/>
      <c r="L294" s="29"/>
      <c r="M294" s="29"/>
      <c r="N294" s="29"/>
      <c r="O294" s="29"/>
      <c r="P294" s="29"/>
      <c r="Q294" s="29"/>
      <c r="R294" s="29"/>
      <c r="S294" s="29"/>
      <c r="T294" s="29"/>
      <c r="U294" s="29"/>
      <c r="V294" s="29"/>
    </row>
    <row r="295" spans="1:22" x14ac:dyDescent="0.25">
      <c r="A295" s="29"/>
      <c r="B295" s="29"/>
      <c r="C295" s="29"/>
      <c r="D295" s="29"/>
      <c r="E295" s="29"/>
      <c r="F295" s="29"/>
      <c r="G295" s="29"/>
      <c r="H295" s="29"/>
      <c r="I295" s="29"/>
      <c r="J295" s="29"/>
      <c r="K295" s="29"/>
      <c r="L295" s="29"/>
      <c r="M295" s="29"/>
      <c r="N295" s="29"/>
      <c r="O295" s="29"/>
      <c r="P295" s="29"/>
      <c r="Q295" s="29"/>
      <c r="R295" s="29"/>
      <c r="S295" s="29"/>
      <c r="T295" s="29"/>
      <c r="U295" s="29"/>
      <c r="V295" s="29"/>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N PROFIT ANALYSIS</vt:lpstr>
      <vt:lpstr>CATEGORY VS PROFIT WATERFALL</vt:lpstr>
      <vt:lpstr>CATEGORY VS SALES PIE CHART</vt:lpstr>
      <vt:lpstr>STATE VS SALES MAP CHART</vt:lpstr>
      <vt:lpstr>TOP 5 SUB CATEGORY</vt:lpstr>
      <vt:lpstr>KPIS</vt:lpstr>
      <vt:lpstr>KPI YOY GROWTH</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smarksunil786@gmail.com</cp:lastModifiedBy>
  <dcterms:created xsi:type="dcterms:W3CDTF">2015-06-05T18:17:20Z</dcterms:created>
  <dcterms:modified xsi:type="dcterms:W3CDTF">2024-07-18T12:28:54Z</dcterms:modified>
</cp:coreProperties>
</file>