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definedNames>
    <definedName name="Slicer_Transaction_Type">#N/A</definedName>
    <definedName name="Slicer_Account_Holder">#N/A</definedName>
  </definedNames>
  <calcPr calcId="191029"/>
  <pivotCaches>
    <pivotCache cacheId="0" r:id="rId2"/>
    <pivotCache cacheId="1" r:id="rId3"/>
  </pivotCaches>
  <extLst>
    <ext xmlns:x14="http://schemas.microsoft.com/office/spreadsheetml/2009/9/main" uri="{BBE1A952-AA13-448e-AADC-164F8A28A991}">
      <x14:slicerCaches>
        <x14:slicerCache r:id="rId5"/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<sst xmlns="http://schemas.openxmlformats.org/spreadsheetml/2006/main" count="175" uniqueCount="60">
  <si>
    <t>Date</t>
  </si>
  <si>
    <t>Account Holder</t>
  </si>
  <si>
    <t>Transaction Type</t>
  </si>
  <si>
    <t>Category</t>
  </si>
  <si>
    <t>Amount</t>
  </si>
  <si>
    <t>Balance</t>
  </si>
  <si>
    <t>Interest Rate</t>
  </si>
  <si>
    <t>Transaction Fees</t>
  </si>
  <si>
    <t>John Doe</t>
  </si>
  <si>
    <t>Deposit</t>
  </si>
  <si>
    <t>Savings</t>
  </si>
  <si>
    <t>Purchase</t>
  </si>
  <si>
    <t>Stocks</t>
  </si>
  <si>
    <t>N/A</t>
  </si>
  <si>
    <t>Dividend</t>
  </si>
  <si>
    <t>Withdrawal</t>
  </si>
  <si>
    <t>Jane Smith</t>
  </si>
  <si>
    <t>Loan Payment</t>
  </si>
  <si>
    <t>Loans</t>
  </si>
  <si>
    <t>Mutual Fund</t>
  </si>
  <si>
    <t>Bonds</t>
  </si>
  <si>
    <t>1. What is the total amount of deposits, purchase,divident, withdrawals, loan payment made by each account holder?</t>
  </si>
  <si>
    <t>2. Which investment category (Stocks, Bonds, Mutual Funds) has the highest return on investment (ROI) ?</t>
  </si>
  <si>
    <t>TOTAL TETURN</t>
  </si>
  <si>
    <t>TOTAL INVESTMENT</t>
  </si>
  <si>
    <t>ROI</t>
  </si>
  <si>
    <t>PURCHASE</t>
  </si>
  <si>
    <t>DIVIDEND</t>
  </si>
  <si>
    <t>STOCKS</t>
  </si>
  <si>
    <t>BOUNDS</t>
  </si>
  <si>
    <t>MUTUAL FUND</t>
  </si>
  <si>
    <t>MAX ROI</t>
  </si>
  <si>
    <t>MAX RETURN</t>
  </si>
  <si>
    <t>3. What are the monthly and annual transaction fees incurred by each account holder?</t>
  </si>
  <si>
    <t>START MONTH</t>
  </si>
  <si>
    <t>END MONTH</t>
  </si>
  <si>
    <t>MONTHLY TRANSACTION FEES</t>
  </si>
  <si>
    <t>START YEAR</t>
  </si>
  <si>
    <t>END YEAR</t>
  </si>
  <si>
    <t>ANNUAL TRANSECTION FEES</t>
  </si>
  <si>
    <t>Sum of Transaction Fees</t>
  </si>
  <si>
    <t>Grand Total</t>
  </si>
  <si>
    <t>4. What is the effect of interest rates on the balance over time for loans or savings?</t>
  </si>
  <si>
    <t xml:space="preserve">Period </t>
  </si>
  <si>
    <t>Enter No of Months/Years</t>
  </si>
  <si>
    <t>Effect</t>
  </si>
  <si>
    <t>Monthly</t>
  </si>
  <si>
    <t>Yearly</t>
  </si>
  <si>
    <t>5. What is the overall portfolio value for each account holder over time?</t>
  </si>
  <si>
    <t>Total Balance/Total Portfolio</t>
  </si>
  <si>
    <t>Sum of Balance</t>
  </si>
  <si>
    <t>6. What is the average interest rate paid on loans by each account holder?</t>
  </si>
  <si>
    <t>Average Interest</t>
  </si>
  <si>
    <t>7. Can you identify any seasonal or monthly trends in transactions?</t>
  </si>
  <si>
    <t>Sum of Amount</t>
  </si>
  <si>
    <t>8. What is the monthly cash flow for each account holder?</t>
  </si>
  <si>
    <t>Start Month</t>
  </si>
  <si>
    <t>End Month</t>
  </si>
  <si>
    <t>Cash Flow</t>
  </si>
  <si>
    <t>9. Create a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</si>
</sst>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#00"/>
    <numFmt numFmtId="182" formatCode="dd/mm/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8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" fontId="0" fillId="0" borderId="0" xfId="0" applyNumberFormat="1">
      <alignment vertical="center"/>
    </xf>
    <xf numFmtId="181" fontId="0" fillId="0" borderId="0" xfId="1" applyNumberFormat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Insights  ROI &amp; Fees.xlsx]Sheet1!PivotTable3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Sheet1!$B$94:$B$95</c:f>
              <c:strCache>
                <c:ptCount val="1"/>
                <c:pt idx="0">
                  <c:v>01-01-2023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Sheet1!$A$96:$A$98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Sheet1!$B$96:$B$98</c:f>
              <c:numCache>
                <c:formatCode>General</c:formatCode>
                <c:ptCount val="2"/>
                <c:pt idx="1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Sheet1!$C$94:$C$95</c:f>
              <c:strCache>
                <c:ptCount val="1"/>
                <c:pt idx="0">
                  <c:v>02-01-2023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Sheet1!$A$96:$A$98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Sheet1!$C$96:$C$98</c:f>
              <c:numCache>
                <c:formatCode>General</c:formatCode>
                <c:ptCount val="2"/>
                <c:pt idx="1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Sheet1!$D$94:$D$95</c:f>
              <c:strCache>
                <c:ptCount val="1"/>
                <c:pt idx="0">
                  <c:v>03-01-2023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Sheet1!$A$96:$A$98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Sheet1!$D$96:$D$98</c:f>
              <c:numCache>
                <c:formatCode>General</c:formatCode>
                <c:ptCount val="2"/>
                <c:pt idx="1">
                  <c:v>500</c:v>
                </c:pt>
              </c:numCache>
            </c:numRef>
          </c:val>
        </c:ser>
        <c:ser>
          <c:idx val="3"/>
          <c:order val="3"/>
          <c:tx>
            <c:strRef>
              <c:f>Sheet1!$E$94:$E$95</c:f>
              <c:strCache>
                <c:ptCount val="1"/>
                <c:pt idx="0">
                  <c:v>05-01-2023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Sheet1!$A$96:$A$98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Sheet1!$E$96:$E$98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Sheet1!$F$94:$F$95</c:f>
              <c:strCache>
                <c:ptCount val="1"/>
                <c:pt idx="0">
                  <c:v>07-01-2023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Sheet1!$A$96:$A$98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Sheet1!$F$96:$F$98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Sheet1!$G$94:$G$95</c:f>
              <c:strCache>
                <c:ptCount val="1"/>
                <c:pt idx="0">
                  <c:v>08-01-2023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Sheet1!$A$96:$A$98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Sheet1!$G$96:$G$98</c:f>
              <c:numCache>
                <c:formatCode>General</c:formatCode>
                <c:ptCount val="2"/>
                <c:pt idx="0">
                  <c:v>3000</c:v>
                </c:pt>
              </c:numCache>
            </c:numRef>
          </c:val>
        </c:ser>
        <c:ser>
          <c:idx val="6"/>
          <c:order val="6"/>
          <c:tx>
            <c:strRef>
              <c:f>Sheet1!$H$94:$H$95</c:f>
              <c:strCache>
                <c:ptCount val="1"/>
                <c:pt idx="0">
                  <c:v>10-01-2023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Sheet1!$A$96:$A$98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Sheet1!$H$96:$H$98</c:f>
              <c:numCache>
                <c:formatCode>General</c:formatCode>
                <c:ptCount val="2"/>
                <c:pt idx="0">
                  <c:v>1500</c:v>
                </c:pt>
              </c:numCache>
            </c:numRef>
          </c:val>
        </c:ser>
        <c:ser>
          <c:idx val="7"/>
          <c:order val="7"/>
          <c:tx>
            <c:strRef>
              <c:f>Sheet1!$I$94:$I$95</c:f>
              <c:strCache>
                <c:ptCount val="1"/>
                <c:pt idx="0">
                  <c:v>11-01-2023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Sheet1!$A$96:$A$98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Sheet1!$I$96:$I$98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</c:ser>
        <c:ser>
          <c:idx val="8"/>
          <c:order val="8"/>
          <c:tx>
            <c:strRef>
              <c:f>Sheet1!$J$94:$J$95</c:f>
              <c:strCache>
                <c:ptCount val="1"/>
                <c:pt idx="0">
                  <c:v>12-01-2023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Sheet1!$A$96:$A$98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Sheet1!$J$96:$J$98</c:f>
              <c:numCache>
                <c:formatCode>General</c:formatCode>
                <c:ptCount val="2"/>
                <c:pt idx="0">
                  <c:v>2600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461983397"/>
        <c:axId val="71278878"/>
      </c:barChart>
      <c:catAx>
        <c:axId val="4619833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8878"/>
        <c:crosses val="autoZero"/>
        <c:auto val="1"/>
        <c:lblAlgn val="ctr"/>
        <c:lblOffset val="100"/>
        <c:noMultiLvlLbl val="0"/>
      </c:catAx>
      <c:valAx>
        <c:axId val="712788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9833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Data Insights  ROI &amp; Fees.xlsx]Sheet1!PivotTable4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Sheet1!$B$132:$B$133</c:f>
              <c:strCache>
                <c:ptCount val="1"/>
                <c:pt idx="0">
                  <c:v>Deposit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Sheet1!$A$134:$A$136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Sheet1!$B$134:$B$136</c:f>
              <c:numCache>
                <c:formatCode>General</c:formatCode>
                <c:ptCount val="2"/>
                <c:pt idx="0">
                  <c:v>3000</c:v>
                </c:pt>
                <c:pt idx="1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Sheet1!$C$132:$C$133</c:f>
              <c:strCache>
                <c:ptCount val="1"/>
                <c:pt idx="0">
                  <c:v>Dividend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Sheet1!$A$134:$A$136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Sheet1!$C$134:$C$136</c:f>
              <c:numCache>
                <c:formatCode>General</c:formatCode>
                <c:ptCount val="2"/>
                <c:pt idx="0">
                  <c:v>2100</c:v>
                </c:pt>
                <c:pt idx="1">
                  <c:v>500</c:v>
                </c:pt>
              </c:numCache>
            </c:numRef>
          </c:val>
        </c:ser>
        <c:ser>
          <c:idx val="2"/>
          <c:order val="2"/>
          <c:tx>
            <c:strRef>
              <c:f>Sheet1!$D$132:$D$133</c:f>
              <c:strCache>
                <c:ptCount val="1"/>
                <c:pt idx="0">
                  <c:v>Loan Payment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Sheet1!$A$134:$A$136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Sheet1!$D$134:$D$136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</c:ser>
        <c:ser>
          <c:idx val="3"/>
          <c:order val="3"/>
          <c:tx>
            <c:strRef>
              <c:f>Sheet1!$E$132:$E$133</c:f>
              <c:strCache>
                <c:ptCount val="1"/>
                <c:pt idx="0">
                  <c:v>Purchase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Sheet1!$A$134:$A$136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Sheet1!$E$134:$E$136</c:f>
              <c:numCache>
                <c:formatCode>General</c:formatCode>
                <c:ptCount val="2"/>
                <c:pt idx="0">
                  <c:v>3000</c:v>
                </c:pt>
                <c:pt idx="1">
                  <c:v>2000</c:v>
                </c:pt>
              </c:numCache>
            </c:numRef>
          </c:val>
        </c:ser>
        <c:ser>
          <c:idx val="4"/>
          <c:order val="4"/>
          <c:tx>
            <c:strRef>
              <c:f>Sheet1!$F$132:$F$133</c:f>
              <c:strCache>
                <c:ptCount val="1"/>
                <c:pt idx="0">
                  <c:v>Withdrawal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Sheet1!$A$134:$A$136</c:f>
              <c:strCache>
                <c:ptCount val="2"/>
                <c:pt idx="0">
                  <c:v>Jane Smith</c:v>
                </c:pt>
                <c:pt idx="1">
                  <c:v>John Doe</c:v>
                </c:pt>
              </c:strCache>
            </c:strRef>
          </c:cat>
          <c:val>
            <c:numRef>
              <c:f>Sheet1!$F$134:$F$136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000672"/>
        <c:axId val="862535317"/>
      </c:barChart>
      <c:catAx>
        <c:axId val="94000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535317"/>
        <c:crosses val="autoZero"/>
        <c:auto val="1"/>
        <c:lblAlgn val="ctr"/>
        <c:lblOffset val="100"/>
        <c:noMultiLvlLbl val="0"/>
      </c:catAx>
      <c:valAx>
        <c:axId val="862535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0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250825</xdr:colOff>
      <xdr:row>101</xdr:row>
      <xdr:rowOff>41275</xdr:rowOff>
    </xdr:from>
    <xdr:to>
      <xdr:col>5</xdr:col>
      <xdr:colOff>504825</xdr:colOff>
      <xdr:row>115</xdr:row>
      <xdr:rowOff>117475</xdr:rowOff>
    </xdr:to>
    <xdr:graphicFrame>
      <xdr:nvGraphicFramePr>
        <xdr:cNvPr id="2" name="Chart 1"/>
        <xdr:cNvGraphicFramePr/>
      </xdr:nvGraphicFramePr>
      <xdr:xfrm>
        <a:off x="250825" y="19281775"/>
        <a:ext cx="7226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1241425</xdr:colOff>
      <xdr:row>138</xdr:row>
      <xdr:rowOff>88900</xdr:rowOff>
    </xdr:from>
    <xdr:to>
      <xdr:col>5</xdr:col>
      <xdr:colOff>485775</xdr:colOff>
      <xdr:row>152</xdr:row>
      <xdr:rowOff>165100</xdr:rowOff>
    </xdr:to>
    <xdr:graphicFrame>
      <xdr:nvGraphicFramePr>
        <xdr:cNvPr id="5" name="Chart 4"/>
        <xdr:cNvGraphicFramePr/>
      </xdr:nvGraphicFramePr>
      <xdr:xfrm>
        <a:off x="2422525" y="26377900"/>
        <a:ext cx="5035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41275</xdr:colOff>
      <xdr:row>136</xdr:row>
      <xdr:rowOff>3175</xdr:rowOff>
    </xdr:from>
    <xdr:to>
      <xdr:col>8</xdr:col>
      <xdr:colOff>441325</xdr:colOff>
      <xdr:row>148</xdr:row>
      <xdr:rowOff>92075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Account Hol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Hol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9450" y="259111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155575</xdr:colOff>
      <xdr:row>140</xdr:row>
      <xdr:rowOff>165100</xdr:rowOff>
    </xdr:from>
    <xdr:to>
      <xdr:col>8</xdr:col>
      <xdr:colOff>555625</xdr:colOff>
      <xdr:row>153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Transac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nsac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3750" y="268351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5.9620486111" refreshedBy="Lucky" recordCount="10">
  <cacheSource type="worksheet">
    <worksheetSource ref="A1:H11" sheet="Sheet1"/>
  </cacheSource>
  <cacheFields count="8">
    <cacheField name="Date" numFmtId="180">
      <sharedItems containsSemiMixedTypes="0" containsString="0" containsNonDate="0" containsDate="1" minDate="2023-01-01T00:00:00" maxDate="2023-01-12T00:00:00" count="9">
        <d v="2023-01-01T00:00:00"/>
        <d v="2023-01-02T00:00:00"/>
        <d v="2023-01-03T00:00:00"/>
        <d v="2023-01-05T00:00:00"/>
        <d v="2023-01-07T00:00:00"/>
        <d v="2023-01-08T00:00:00"/>
        <d v="2023-01-10T00:00:00"/>
        <d v="2023-01-11T00:00:00"/>
        <d v="2023-01-12T00:00:00"/>
      </sharedItems>
    </cacheField>
    <cacheField name="Account Holder" numFmtId="0">
      <sharedItems count="2">
        <s v="John Doe"/>
        <s v="Jane Smith"/>
      </sharedItems>
    </cacheField>
    <cacheField name="Transaction Type" numFmtId="0">
      <sharedItems count="5">
        <s v="Deposit"/>
        <s v="Purchase"/>
        <s v="Dividend"/>
        <s v="Withdrawal"/>
        <s v="Loan Payment"/>
      </sharedItems>
    </cacheField>
    <cacheField name="Category" numFmtId="0">
      <sharedItems count="5">
        <s v="Savings"/>
        <s v="Stocks"/>
        <s v="Loans"/>
        <s v="Mutual Fund"/>
        <s v="Bonds"/>
      </sharedItems>
    </cacheField>
    <cacheField name="Amount" numFmtId="0">
      <sharedItems containsSemiMixedTypes="0" containsString="0" containsNumber="1" containsInteger="1" minValue="0" maxValue="5000" count="7">
        <n v="5000"/>
        <n v="2000"/>
        <n v="500"/>
        <n v="1000"/>
        <n v="3000"/>
        <n v="1500"/>
        <n v="1100"/>
      </sharedItems>
    </cacheField>
    <cacheField name="Balance" numFmtId="0">
      <sharedItems containsSemiMixedTypes="0" containsString="0" containsNumber="1" containsInteger="1" minValue="0" maxValue="5000" count="8">
        <n v="5000"/>
        <n v="3000"/>
        <n v="3500"/>
        <n v="2500"/>
        <n v="1000"/>
        <n v="4000"/>
        <n v="2000"/>
        <n v="3100"/>
      </sharedItems>
    </cacheField>
    <cacheField name="Interest Rate" numFmtId="0">
      <sharedItems containsNumber="1" containsMixedTypes="1" count="4">
        <n v="0.015"/>
        <s v="N/A"/>
        <n v="0.032"/>
        <n v="0.02"/>
      </sharedItems>
    </cacheField>
    <cacheField name="Transaction Fees" numFmtId="0">
      <sharedItems containsSemiMixedTypes="0" containsString="0" containsNumber="1" containsInteger="1" minValue="0" maxValue="25" count="5">
        <n v="0"/>
        <n v="20"/>
        <n v="15"/>
        <n v="25"/>
        <n v="1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7.9549768519" refreshedBy="Lucky" recordCount="10">
  <cacheSource type="worksheet">
    <worksheetSource ref="B1:F11" sheet="Sheet1"/>
  </cacheSource>
  <cacheFields count="5">
    <cacheField name="Account Holder" numFmtId="0">
      <sharedItems count="2">
        <s v="John Doe"/>
        <s v="Jane Smith"/>
      </sharedItems>
    </cacheField>
    <cacheField name="Transaction Type" numFmtId="0">
      <sharedItems count="5">
        <s v="Deposit"/>
        <s v="Purchase"/>
        <s v="Dividend"/>
        <s v="Withdrawal"/>
        <s v="Loan Payment"/>
      </sharedItems>
    </cacheField>
    <cacheField name="Category" numFmtId="0">
      <sharedItems count="5">
        <s v="Savings"/>
        <s v="Stocks"/>
        <s v="Loans"/>
        <s v="Mutual Fund"/>
        <s v="Bonds"/>
      </sharedItems>
    </cacheField>
    <cacheField name="Amount" numFmtId="0">
      <sharedItems containsSemiMixedTypes="0" containsString="0" containsNumber="1" containsInteger="1" minValue="0" maxValue="5000" count="7">
        <n v="5000"/>
        <n v="2000"/>
        <n v="500"/>
        <n v="1000"/>
        <n v="3000"/>
        <n v="1500"/>
        <n v="1100"/>
      </sharedItems>
    </cacheField>
    <cacheField name="Balance" numFmtId="0">
      <sharedItems containsSemiMixedTypes="0" containsString="0" containsNumber="1" containsInteger="1" minValue="0" maxValue="5000" count="8">
        <n v="5000"/>
        <n v="3000"/>
        <n v="3500"/>
        <n v="2500"/>
        <n v="1000"/>
        <n v="4000"/>
        <n v="2000"/>
        <n v="3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</r>
  <r>
    <x v="1"/>
    <x v="0"/>
    <x v="1"/>
    <x v="1"/>
    <x v="1"/>
    <x v="1"/>
    <x v="1"/>
    <x v="1"/>
  </r>
  <r>
    <x v="2"/>
    <x v="0"/>
    <x v="2"/>
    <x v="1"/>
    <x v="2"/>
    <x v="2"/>
    <x v="1"/>
    <x v="0"/>
  </r>
  <r>
    <x v="3"/>
    <x v="0"/>
    <x v="3"/>
    <x v="0"/>
    <x v="3"/>
    <x v="3"/>
    <x v="0"/>
    <x v="0"/>
  </r>
  <r>
    <x v="4"/>
    <x v="1"/>
    <x v="4"/>
    <x v="2"/>
    <x v="3"/>
    <x v="4"/>
    <x v="2"/>
    <x v="2"/>
  </r>
  <r>
    <x v="5"/>
    <x v="1"/>
    <x v="0"/>
    <x v="3"/>
    <x v="4"/>
    <x v="5"/>
    <x v="1"/>
    <x v="3"/>
  </r>
  <r>
    <x v="6"/>
    <x v="1"/>
    <x v="1"/>
    <x v="4"/>
    <x v="5"/>
    <x v="3"/>
    <x v="3"/>
    <x v="4"/>
  </r>
  <r>
    <x v="7"/>
    <x v="1"/>
    <x v="2"/>
    <x v="4"/>
    <x v="3"/>
    <x v="2"/>
    <x v="1"/>
    <x v="0"/>
  </r>
  <r>
    <x v="8"/>
    <x v="1"/>
    <x v="1"/>
    <x v="3"/>
    <x v="5"/>
    <x v="6"/>
    <x v="1"/>
    <x v="1"/>
  </r>
  <r>
    <x v="8"/>
    <x v="1"/>
    <x v="2"/>
    <x v="3"/>
    <x v="6"/>
    <x v="7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</r>
  <r>
    <x v="0"/>
    <x v="1"/>
    <x v="1"/>
    <x v="1"/>
    <x v="1"/>
  </r>
  <r>
    <x v="0"/>
    <x v="2"/>
    <x v="1"/>
    <x v="2"/>
    <x v="2"/>
  </r>
  <r>
    <x v="0"/>
    <x v="3"/>
    <x v="0"/>
    <x v="3"/>
    <x v="3"/>
  </r>
  <r>
    <x v="1"/>
    <x v="4"/>
    <x v="2"/>
    <x v="3"/>
    <x v="4"/>
  </r>
  <r>
    <x v="1"/>
    <x v="0"/>
    <x v="3"/>
    <x v="4"/>
    <x v="5"/>
  </r>
  <r>
    <x v="1"/>
    <x v="1"/>
    <x v="4"/>
    <x v="5"/>
    <x v="3"/>
  </r>
  <r>
    <x v="1"/>
    <x v="2"/>
    <x v="4"/>
    <x v="3"/>
    <x v="2"/>
  </r>
  <r>
    <x v="1"/>
    <x v="1"/>
    <x v="3"/>
    <x v="5"/>
    <x v="6"/>
  </r>
  <r>
    <x v="1"/>
    <x v="2"/>
    <x v="3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5:D56" firstHeaderRow="1" firstDataRow="2" firstDataCol="1"/>
  <pivotFields count="8">
    <pivotField axis="axisRow" compact="0" numFmtId="18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multipleItemSelectionAllowed="1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6">
        <item x="0"/>
        <item x="4"/>
        <item x="2"/>
        <item x="1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ransaction Fees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5:G79" firstHeaderRow="1" firstDataRow="2" firstDataCol="1"/>
  <pivotFields count="5">
    <pivotField axis="axisRow" compact="0" showAll="0">
      <items count="3">
        <item x="1"/>
        <item x="0"/>
        <item t="default"/>
      </items>
    </pivotField>
    <pivotField compact="0" showAll="0"/>
    <pivotField axis="axisCol" compact="0" showAll="0">
      <items count="6">
        <item x="4"/>
        <item x="2"/>
        <item x="3"/>
        <item x="0"/>
        <item x="1"/>
        <item t="default"/>
      </items>
    </pivotField>
    <pivotField compact="0" showAll="0"/>
    <pivotField dataField="1" compact="0" showAll="0">
      <items count="9">
        <item x="4"/>
        <item x="6"/>
        <item x="3"/>
        <item x="1"/>
        <item x="7"/>
        <item x="2"/>
        <item x="5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alance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94:K98" firstHeaderRow="1" firstDataRow="2" firstDataCol="1"/>
  <pivotFields count="8">
    <pivotField axis="axisCol" compact="0" numFmtId="18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6">
        <item h="1" x="0"/>
        <item h="1" x="2"/>
        <item h="1" x="4"/>
        <item x="1"/>
        <item h="1" x="3"/>
        <item t="default"/>
      </items>
    </pivotField>
    <pivotField compact="0" showAll="0">
      <items count="6">
        <item x="4"/>
        <item x="2"/>
        <item x="3"/>
        <item x="0"/>
        <item x="1"/>
        <item t="default"/>
      </items>
    </pivotField>
    <pivotField dataField="1" compact="0" showAll="0">
      <items count="8">
        <item x="2"/>
        <item x="3"/>
        <item x="6"/>
        <item x="5"/>
        <item x="1"/>
        <item x="4"/>
        <item x="0"/>
        <item t="default"/>
      </items>
    </pivotField>
    <pivotField compact="0" showAll="0">
      <items count="9">
        <item x="4"/>
        <item x="6"/>
        <item x="3"/>
        <item x="1"/>
        <item x="7"/>
        <item x="2"/>
        <item x="5"/>
        <item x="0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mount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32:G136" firstHeaderRow="1" firstDataRow="2" firstDataCol="1"/>
  <pivotFields count="8">
    <pivotField compact="0" numFmtId="18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3">
        <item x="1"/>
        <item x="0"/>
        <item t="default"/>
      </items>
    </pivotField>
    <pivotField axis="axisCol" compact="0" showAll="0">
      <items count="6">
        <item x="0"/>
        <item x="2"/>
        <item x="4"/>
        <item x="1"/>
        <item x="3"/>
        <item t="default"/>
      </items>
    </pivotField>
    <pivotField compact="0" showAll="0">
      <items count="6">
        <item x="4"/>
        <item x="2"/>
        <item x="3"/>
        <item x="0"/>
        <item x="1"/>
        <item t="default"/>
      </items>
    </pivotField>
    <pivotField dataField="1" compact="0" showAll="0">
      <items count="8">
        <item x="2"/>
        <item x="3"/>
        <item x="6"/>
        <item x="5"/>
        <item x="1"/>
        <item x="4"/>
        <item x="0"/>
        <item t="default"/>
      </items>
    </pivotField>
    <pivotField compact="0" showAll="0">
      <items count="9">
        <item x="4"/>
        <item x="6"/>
        <item x="3"/>
        <item x="1"/>
        <item x="7"/>
        <item x="2"/>
        <item x="5"/>
        <item x="0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ransaction_Type" sourceName="Transaction Type">
  <pivotTables>
    <pivotTable tabId="1" name="PivotTable4"/>
  </pivotTables>
  <data>
    <tabular pivotCacheId="1">
      <items count="5">
        <i x="0" s="1"/>
        <i x="2" s="1"/>
        <i x="4" s="1"/>
        <i x="1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_Holder" sourceName="Account Holder">
  <pivotTables>
    <pivotTable tabId="1" name="PivotTable4"/>
  </pivotTables>
  <data>
    <tabular pivotCacheId="1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ccount Holder" cache="Slicer_Account_Holder" caption="Account Holder" rowHeight="225425"/>
  <slicer name="Transaction Type" cache="Slicer_Transaction_Type" caption="Transaction 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6"/>
  <sheetViews>
    <sheetView tabSelected="1" topLeftCell="A55" workbookViewId="0">
      <selection activeCell="F64" sqref="F64"/>
    </sheetView>
  </sheetViews>
  <sheetFormatPr defaultColWidth="9.14285714285714" defaultRowHeight="15"/>
  <cols>
    <col min="1" max="1" width="17.7142857142857"/>
    <col min="2" max="2" width="19.2857142857143"/>
    <col min="3" max="3" width="29" customWidth="1"/>
    <col min="4" max="6" width="19.2857142857143"/>
    <col min="7" max="7" width="11.8571428571429"/>
    <col min="8" max="8" width="9.57142857142857"/>
    <col min="9" max="11" width="8.42857142857143"/>
    <col min="12" max="12" width="11.8571428571429"/>
    <col min="13" max="13" width="16.5714285714286"/>
    <col min="14" max="14" width="13.0952380952381"/>
    <col min="15" max="15" width="16.5714285714286"/>
    <col min="16" max="16" width="13.0952380952381"/>
    <col min="17" max="17" width="16.5714285714286"/>
    <col min="18" max="18" width="13.0952380952381"/>
    <col min="19" max="19" width="16.5714285714286"/>
    <col min="20" max="20" width="11.857142857142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44927</v>
      </c>
      <c r="B2" s="3" t="s">
        <v>8</v>
      </c>
      <c r="C2" s="3" t="s">
        <v>9</v>
      </c>
      <c r="D2" s="3" t="s">
        <v>10</v>
      </c>
      <c r="E2" s="4">
        <v>5000</v>
      </c>
      <c r="F2" s="4">
        <v>5000</v>
      </c>
      <c r="G2" s="5">
        <v>0.015</v>
      </c>
      <c r="H2" s="3">
        <v>0</v>
      </c>
    </row>
    <row r="3" spans="1:8">
      <c r="A3" s="2">
        <v>44928</v>
      </c>
      <c r="B3" s="3" t="s">
        <v>8</v>
      </c>
      <c r="C3" s="3" t="s">
        <v>11</v>
      </c>
      <c r="D3" s="3" t="s">
        <v>12</v>
      </c>
      <c r="E3" s="4">
        <v>2000</v>
      </c>
      <c r="F3" s="4">
        <v>3000</v>
      </c>
      <c r="G3" s="3" t="s">
        <v>13</v>
      </c>
      <c r="H3" s="3">
        <v>20</v>
      </c>
    </row>
    <row r="4" spans="1:8">
      <c r="A4" s="2">
        <v>44929</v>
      </c>
      <c r="B4" s="3" t="s">
        <v>8</v>
      </c>
      <c r="C4" s="3" t="s">
        <v>14</v>
      </c>
      <c r="D4" s="3" t="s">
        <v>12</v>
      </c>
      <c r="E4" s="3">
        <v>500</v>
      </c>
      <c r="F4" s="4">
        <v>3500</v>
      </c>
      <c r="G4" s="3" t="s">
        <v>13</v>
      </c>
      <c r="H4" s="3">
        <v>0</v>
      </c>
    </row>
    <row r="5" spans="1:8">
      <c r="A5" s="2">
        <v>44931</v>
      </c>
      <c r="B5" s="3" t="s">
        <v>8</v>
      </c>
      <c r="C5" s="3" t="s">
        <v>15</v>
      </c>
      <c r="D5" s="3" t="s">
        <v>10</v>
      </c>
      <c r="E5" s="4">
        <v>1000</v>
      </c>
      <c r="F5" s="4">
        <v>2500</v>
      </c>
      <c r="G5" s="5">
        <v>0.015</v>
      </c>
      <c r="H5" s="3">
        <v>0</v>
      </c>
    </row>
    <row r="6" spans="1:8">
      <c r="A6" s="2">
        <v>44933</v>
      </c>
      <c r="B6" s="3" t="s">
        <v>16</v>
      </c>
      <c r="C6" s="3" t="s">
        <v>17</v>
      </c>
      <c r="D6" s="3" t="s">
        <v>18</v>
      </c>
      <c r="E6" s="4">
        <v>1000</v>
      </c>
      <c r="F6" s="4">
        <v>1000</v>
      </c>
      <c r="G6" s="5">
        <v>0.032</v>
      </c>
      <c r="H6" s="3">
        <v>15</v>
      </c>
    </row>
    <row r="7" spans="1:8">
      <c r="A7" s="2">
        <v>44934</v>
      </c>
      <c r="B7" s="3" t="s">
        <v>16</v>
      </c>
      <c r="C7" s="3" t="s">
        <v>9</v>
      </c>
      <c r="D7" s="3" t="s">
        <v>19</v>
      </c>
      <c r="E7" s="4">
        <v>3000</v>
      </c>
      <c r="F7" s="4">
        <v>4000</v>
      </c>
      <c r="G7" s="3" t="s">
        <v>13</v>
      </c>
      <c r="H7" s="3">
        <v>25</v>
      </c>
    </row>
    <row r="8" spans="1:8">
      <c r="A8" s="2">
        <v>44936</v>
      </c>
      <c r="B8" s="3" t="s">
        <v>16</v>
      </c>
      <c r="C8" s="3" t="s">
        <v>11</v>
      </c>
      <c r="D8" s="3" t="s">
        <v>20</v>
      </c>
      <c r="E8" s="4">
        <v>1500</v>
      </c>
      <c r="F8" s="4">
        <v>2500</v>
      </c>
      <c r="G8" s="5">
        <v>0.02</v>
      </c>
      <c r="H8" s="3">
        <v>10</v>
      </c>
    </row>
    <row r="9" spans="1:8">
      <c r="A9" s="6">
        <v>44937</v>
      </c>
      <c r="B9" t="s">
        <v>16</v>
      </c>
      <c r="C9" t="s">
        <v>14</v>
      </c>
      <c r="D9" t="s">
        <v>20</v>
      </c>
      <c r="E9">
        <v>1000</v>
      </c>
      <c r="F9">
        <v>3500</v>
      </c>
      <c r="G9" t="s">
        <v>13</v>
      </c>
      <c r="H9">
        <v>0</v>
      </c>
    </row>
    <row r="10" spans="1:8">
      <c r="A10" s="6">
        <v>44938</v>
      </c>
      <c r="B10" t="s">
        <v>16</v>
      </c>
      <c r="C10" t="s">
        <v>11</v>
      </c>
      <c r="D10" t="s">
        <v>19</v>
      </c>
      <c r="E10">
        <v>1500</v>
      </c>
      <c r="F10">
        <v>2000</v>
      </c>
      <c r="G10" t="s">
        <v>13</v>
      </c>
      <c r="H10">
        <v>20</v>
      </c>
    </row>
    <row r="11" spans="1:8">
      <c r="A11" s="6">
        <v>44938</v>
      </c>
      <c r="B11" t="s">
        <v>16</v>
      </c>
      <c r="C11" t="s">
        <v>14</v>
      </c>
      <c r="D11" t="s">
        <v>19</v>
      </c>
      <c r="E11">
        <v>1100</v>
      </c>
      <c r="F11">
        <v>3100</v>
      </c>
      <c r="G11" t="s">
        <v>13</v>
      </c>
      <c r="H11">
        <v>0</v>
      </c>
    </row>
    <row r="13" spans="1:8">
      <c r="A13" s="7" t="s">
        <v>21</v>
      </c>
      <c r="B13" s="7"/>
      <c r="C13" s="7"/>
      <c r="D13" s="7"/>
      <c r="E13" s="7"/>
      <c r="F13" s="7"/>
      <c r="G13" s="7"/>
      <c r="H13" s="7"/>
    </row>
    <row r="15" spans="1:9">
      <c r="A15" t="s">
        <v>1</v>
      </c>
      <c r="B15" t="s">
        <v>2</v>
      </c>
      <c r="C15" t="s">
        <v>4</v>
      </c>
      <c r="H15" s="3" t="s">
        <v>8</v>
      </c>
      <c r="I15" s="3" t="s">
        <v>9</v>
      </c>
    </row>
    <row r="16" spans="1:9">
      <c r="A16" t="s">
        <v>16</v>
      </c>
      <c r="B16" t="s">
        <v>9</v>
      </c>
      <c r="C16">
        <f>SUMIFS(E2:E8,B2:B8,A16,C2:C8,B16)</f>
        <v>3000</v>
      </c>
      <c r="H16" s="3" t="s">
        <v>16</v>
      </c>
      <c r="I16" s="3" t="s">
        <v>11</v>
      </c>
    </row>
    <row r="17" spans="9:9">
      <c r="I17" s="3" t="s">
        <v>14</v>
      </c>
    </row>
    <row r="18" spans="9:9">
      <c r="I18" s="3" t="s">
        <v>15</v>
      </c>
    </row>
    <row r="19" spans="9:9">
      <c r="I19" s="3" t="s">
        <v>17</v>
      </c>
    </row>
    <row r="22" spans="1:8">
      <c r="A22" s="7" t="s">
        <v>22</v>
      </c>
      <c r="B22" s="7"/>
      <c r="C22" s="7"/>
      <c r="D22" s="7"/>
      <c r="E22" s="7"/>
      <c r="F22" s="7"/>
      <c r="G22" s="7"/>
      <c r="H22" s="7"/>
    </row>
    <row r="24" spans="2:10">
      <c r="B24" t="s">
        <v>23</v>
      </c>
      <c r="C24" t="s">
        <v>24</v>
      </c>
      <c r="D24" t="s">
        <v>25</v>
      </c>
      <c r="G24" t="s">
        <v>26</v>
      </c>
      <c r="H24" t="s">
        <v>27</v>
      </c>
      <c r="J24" t="s">
        <v>12</v>
      </c>
    </row>
    <row r="25" spans="1:10">
      <c r="A25" t="s">
        <v>28</v>
      </c>
      <c r="B25">
        <f>SUMIFS(E2:E11,C2:C11,H24,D2:D11,J24)</f>
        <v>500</v>
      </c>
      <c r="C25">
        <f>SUMIFS(E2:E11,C2:C11,G24,D2:D11,J24)</f>
        <v>2000</v>
      </c>
      <c r="D25">
        <f>(B25-C25)/C25*100</f>
        <v>-75</v>
      </c>
      <c r="J25" t="s">
        <v>20</v>
      </c>
    </row>
    <row r="26" spans="1:10">
      <c r="A26" t="s">
        <v>29</v>
      </c>
      <c r="B26">
        <f>SUMIFS(E2:E11,C2:C11,H24,D2:D11,J25)</f>
        <v>1000</v>
      </c>
      <c r="C26">
        <f>SUMIFS(E2:E11,C2:C11,G24,D2:D11,J25)</f>
        <v>1500</v>
      </c>
      <c r="D26">
        <f>(B26-C26)/C26*100</f>
        <v>-33.3333333333333</v>
      </c>
      <c r="J26" t="s">
        <v>19</v>
      </c>
    </row>
    <row r="27" spans="1:4">
      <c r="A27" t="s">
        <v>30</v>
      </c>
      <c r="B27">
        <f>SUMIFS(E2:E11,C2:C11,H24,D2:D11,J26)</f>
        <v>1100</v>
      </c>
      <c r="C27">
        <f>SUMIFS(E2:E11,C2:C11,G24,D2:D11,J26)</f>
        <v>1500</v>
      </c>
      <c r="D27">
        <f>(B27-C27)/C27*100</f>
        <v>-26.6666666666667</v>
      </c>
    </row>
    <row r="29" spans="3:4">
      <c r="C29" t="s">
        <v>31</v>
      </c>
      <c r="D29">
        <f>MAX(D25:D27)</f>
        <v>-26.6666666666667</v>
      </c>
    </row>
    <row r="31" spans="3:4">
      <c r="C31" t="s">
        <v>32</v>
      </c>
      <c r="D31" t="s">
        <v>19</v>
      </c>
    </row>
    <row r="34" spans="1:8">
      <c r="A34" s="7" t="s">
        <v>33</v>
      </c>
      <c r="B34" s="7"/>
      <c r="C34" s="7"/>
      <c r="D34" s="7"/>
      <c r="E34" s="7"/>
      <c r="F34" s="7"/>
      <c r="G34" s="7"/>
      <c r="H34" s="7"/>
    </row>
    <row r="35" spans="9:9">
      <c r="I35" s="3" t="s">
        <v>8</v>
      </c>
    </row>
    <row r="36" spans="1:9">
      <c r="A36" t="s">
        <v>1</v>
      </c>
      <c r="B36" t="s">
        <v>34</v>
      </c>
      <c r="C36" t="s">
        <v>35</v>
      </c>
      <c r="D36" t="s">
        <v>36</v>
      </c>
      <c r="I36" s="3" t="s">
        <v>16</v>
      </c>
    </row>
    <row r="37" spans="1:4">
      <c r="A37" t="s">
        <v>8</v>
      </c>
      <c r="B37" s="6">
        <v>44927</v>
      </c>
      <c r="C37" s="6">
        <v>44928</v>
      </c>
      <c r="D37">
        <f>SUMIFS(H2:H11,B2:B11,A37,A2:A11,"&gt;="&amp;B37,A2:A11,"&lt;="&amp;C37)</f>
        <v>20</v>
      </c>
    </row>
    <row r="39" spans="9:10">
      <c r="I39" s="11"/>
      <c r="J39" s="12"/>
    </row>
    <row r="40" spans="1:10">
      <c r="A40" t="s">
        <v>1</v>
      </c>
      <c r="B40" t="s">
        <v>37</v>
      </c>
      <c r="C40" t="s">
        <v>38</v>
      </c>
      <c r="D40" t="s">
        <v>39</v>
      </c>
      <c r="G40" t="s">
        <v>37</v>
      </c>
      <c r="H40" t="s">
        <v>38</v>
      </c>
      <c r="I40" s="11"/>
      <c r="J40" s="12"/>
    </row>
    <row r="41" spans="1:10">
      <c r="A41" t="s">
        <v>8</v>
      </c>
      <c r="B41" s="6">
        <v>44927</v>
      </c>
      <c r="C41" s="6">
        <v>45291</v>
      </c>
      <c r="D41">
        <f>SUMIFS(H2:H11,B2:B11,A41,A2:A11,"&gt;="&amp;B41,A2:A11,"&lt;="&amp;C41)</f>
        <v>20</v>
      </c>
      <c r="G41" s="6">
        <v>44927</v>
      </c>
      <c r="H41" s="6">
        <v>45291</v>
      </c>
      <c r="I41" s="11"/>
      <c r="J41" s="12"/>
    </row>
    <row r="42" spans="9:10">
      <c r="I42" s="11"/>
      <c r="J42" s="12"/>
    </row>
    <row r="43" spans="9:10">
      <c r="I43" s="11"/>
      <c r="J43" s="12"/>
    </row>
    <row r="44" spans="9:10">
      <c r="I44" s="11"/>
      <c r="J44" s="12"/>
    </row>
    <row r="45" spans="1:10">
      <c r="A45" t="s">
        <v>40</v>
      </c>
      <c r="B45" t="s">
        <v>1</v>
      </c>
      <c r="I45" s="11"/>
      <c r="J45" s="12"/>
    </row>
    <row r="46" spans="1:10">
      <c r="A46" t="s">
        <v>0</v>
      </c>
      <c r="B46" t="s">
        <v>16</v>
      </c>
      <c r="C46" t="s">
        <v>8</v>
      </c>
      <c r="D46" t="s">
        <v>41</v>
      </c>
      <c r="I46" s="11"/>
      <c r="J46" s="12"/>
    </row>
    <row r="47" spans="1:10">
      <c r="A47" s="6">
        <v>44927</v>
      </c>
      <c r="C47">
        <v>0</v>
      </c>
      <c r="D47">
        <v>0</v>
      </c>
      <c r="I47" s="11"/>
      <c r="J47" s="12"/>
    </row>
    <row r="48" spans="1:10">
      <c r="A48" s="6">
        <v>44928</v>
      </c>
      <c r="C48">
        <v>20</v>
      </c>
      <c r="D48">
        <v>20</v>
      </c>
      <c r="I48" s="11"/>
      <c r="J48" s="12"/>
    </row>
    <row r="49" spans="1:10">
      <c r="A49" s="6">
        <v>44929</v>
      </c>
      <c r="C49">
        <v>0</v>
      </c>
      <c r="D49">
        <v>0</v>
      </c>
      <c r="I49" s="11"/>
      <c r="J49" s="12"/>
    </row>
    <row r="50" spans="1:10">
      <c r="A50" s="6">
        <v>44931</v>
      </c>
      <c r="C50">
        <v>0</v>
      </c>
      <c r="D50">
        <v>0</v>
      </c>
      <c r="I50" s="11"/>
      <c r="J50" s="12"/>
    </row>
    <row r="51" spans="1:4">
      <c r="A51" s="6">
        <v>44933</v>
      </c>
      <c r="B51">
        <v>15</v>
      </c>
      <c r="D51">
        <v>15</v>
      </c>
    </row>
    <row r="52" spans="1:4">
      <c r="A52" s="6">
        <v>44934</v>
      </c>
      <c r="B52">
        <v>25</v>
      </c>
      <c r="D52">
        <v>25</v>
      </c>
    </row>
    <row r="53" spans="1:4">
      <c r="A53" s="6">
        <v>44936</v>
      </c>
      <c r="B53">
        <v>10</v>
      </c>
      <c r="D53">
        <v>10</v>
      </c>
    </row>
    <row r="54" spans="1:4">
      <c r="A54" s="6">
        <v>44937</v>
      </c>
      <c r="B54">
        <v>0</v>
      </c>
      <c r="D54">
        <v>0</v>
      </c>
    </row>
    <row r="55" spans="1:4">
      <c r="A55" s="6">
        <v>44938</v>
      </c>
      <c r="B55">
        <v>20</v>
      </c>
      <c r="D55">
        <v>20</v>
      </c>
    </row>
    <row r="56" spans="1:4">
      <c r="A56" t="s">
        <v>41</v>
      </c>
      <c r="B56">
        <v>70</v>
      </c>
      <c r="C56">
        <v>20</v>
      </c>
      <c r="D56">
        <v>90</v>
      </c>
    </row>
    <row r="60" spans="1:8">
      <c r="A60" s="7" t="s">
        <v>42</v>
      </c>
      <c r="B60" s="7"/>
      <c r="C60" s="7"/>
      <c r="D60" s="7"/>
      <c r="E60" s="7"/>
      <c r="F60" s="7"/>
      <c r="G60" s="7"/>
      <c r="H60" s="7"/>
    </row>
    <row r="62" spans="1:11">
      <c r="A62" t="s">
        <v>3</v>
      </c>
      <c r="B62" t="s">
        <v>43</v>
      </c>
      <c r="C62" s="8" t="s">
        <v>44</v>
      </c>
      <c r="D62" t="s">
        <v>5</v>
      </c>
      <c r="E62" t="s">
        <v>6</v>
      </c>
      <c r="F62" t="s">
        <v>45</v>
      </c>
      <c r="I62" t="s">
        <v>10</v>
      </c>
      <c r="J62" t="s">
        <v>46</v>
      </c>
      <c r="K62" s="5">
        <v>0.015</v>
      </c>
    </row>
    <row r="63" spans="1:11">
      <c r="A63" t="s">
        <v>10</v>
      </c>
      <c r="B63" t="s">
        <v>47</v>
      </c>
      <c r="C63" s="9">
        <v>2</v>
      </c>
      <c r="D63" s="9">
        <f>SUMIF(D2:D11,A63,F2:F11)</f>
        <v>7500</v>
      </c>
      <c r="E63" s="8">
        <f>VLOOKUP(A63,D2:G11,4,FALSE)</f>
        <v>0.015</v>
      </c>
      <c r="F63" s="10">
        <f>-FV(E63,IF(B63="Monthly",C63/12,C63),D63,,0)</f>
        <v>15112.4999999999</v>
      </c>
      <c r="I63" t="s">
        <v>18</v>
      </c>
      <c r="J63" t="s">
        <v>47</v>
      </c>
      <c r="K63" s="5">
        <v>0.032</v>
      </c>
    </row>
    <row r="68" spans="1:8">
      <c r="A68" s="7" t="s">
        <v>48</v>
      </c>
      <c r="B68" s="7"/>
      <c r="C68" s="7"/>
      <c r="D68" s="7"/>
      <c r="E68" s="7"/>
      <c r="F68" s="7"/>
      <c r="G68" s="7"/>
      <c r="H68" s="7"/>
    </row>
    <row r="71" spans="1:10">
      <c r="A71" t="s">
        <v>1</v>
      </c>
      <c r="B71" t="s">
        <v>3</v>
      </c>
      <c r="C71" t="s">
        <v>49</v>
      </c>
      <c r="I71" s="3" t="s">
        <v>8</v>
      </c>
      <c r="J71" s="3" t="s">
        <v>10</v>
      </c>
    </row>
    <row r="72" spans="1:10">
      <c r="A72" t="s">
        <v>16</v>
      </c>
      <c r="B72" t="s">
        <v>20</v>
      </c>
      <c r="C72">
        <f>SUMIFS(F2:F11,B2:B11,A72,D2:D11,B72)</f>
        <v>6000</v>
      </c>
      <c r="I72" s="3" t="s">
        <v>16</v>
      </c>
      <c r="J72" s="3" t="s">
        <v>12</v>
      </c>
    </row>
    <row r="73" spans="10:10">
      <c r="J73" s="3" t="s">
        <v>18</v>
      </c>
    </row>
    <row r="74" spans="10:10">
      <c r="J74" s="3" t="s">
        <v>19</v>
      </c>
    </row>
    <row r="75" spans="1:10">
      <c r="A75" t="s">
        <v>50</v>
      </c>
      <c r="B75" t="s">
        <v>3</v>
      </c>
      <c r="J75" s="3" t="s">
        <v>20</v>
      </c>
    </row>
    <row r="76" spans="1:7">
      <c r="A76" t="s">
        <v>1</v>
      </c>
      <c r="B76" t="s">
        <v>20</v>
      </c>
      <c r="C76" t="s">
        <v>18</v>
      </c>
      <c r="D76" t="s">
        <v>19</v>
      </c>
      <c r="E76" t="s">
        <v>10</v>
      </c>
      <c r="F76" t="s">
        <v>12</v>
      </c>
      <c r="G76" t="s">
        <v>41</v>
      </c>
    </row>
    <row r="77" spans="1:7">
      <c r="A77" t="s">
        <v>16</v>
      </c>
      <c r="B77">
        <v>6000</v>
      </c>
      <c r="C77">
        <v>1000</v>
      </c>
      <c r="D77">
        <v>9100</v>
      </c>
      <c r="G77">
        <v>16100</v>
      </c>
    </row>
    <row r="78" spans="1:7">
      <c r="A78" t="s">
        <v>8</v>
      </c>
      <c r="E78">
        <v>7500</v>
      </c>
      <c r="F78">
        <v>6500</v>
      </c>
      <c r="G78">
        <v>14000</v>
      </c>
    </row>
    <row r="79" spans="1:7">
      <c r="A79" t="s">
        <v>41</v>
      </c>
      <c r="B79">
        <v>6000</v>
      </c>
      <c r="C79">
        <v>1000</v>
      </c>
      <c r="D79">
        <v>9100</v>
      </c>
      <c r="E79">
        <v>7500</v>
      </c>
      <c r="F79">
        <v>6500</v>
      </c>
      <c r="G79">
        <v>30100</v>
      </c>
    </row>
    <row r="82" spans="1:8">
      <c r="A82" s="7" t="s">
        <v>51</v>
      </c>
      <c r="B82" s="7"/>
      <c r="C82" s="7"/>
      <c r="D82" s="7"/>
      <c r="E82" s="7"/>
      <c r="F82" s="7"/>
      <c r="G82" s="7"/>
      <c r="H82" s="7"/>
    </row>
    <row r="84" spans="1:9">
      <c r="A84" t="s">
        <v>1</v>
      </c>
      <c r="B84" t="s">
        <v>52</v>
      </c>
      <c r="I84" s="3" t="s">
        <v>8</v>
      </c>
    </row>
    <row r="85" spans="1:10">
      <c r="A85" t="s">
        <v>8</v>
      </c>
      <c r="B85" s="8">
        <f>IFERROR(AVERAGEIFS(G2:G11,B2:B11,A85,D2:D11,J85),0)</f>
        <v>0</v>
      </c>
      <c r="I85" s="3" t="s">
        <v>16</v>
      </c>
      <c r="J85" t="s">
        <v>18</v>
      </c>
    </row>
    <row r="91" spans="1:8">
      <c r="A91" s="7" t="s">
        <v>53</v>
      </c>
      <c r="B91" s="7"/>
      <c r="C91" s="7"/>
      <c r="D91" s="7"/>
      <c r="E91" s="7"/>
      <c r="F91" s="7"/>
      <c r="G91" s="7"/>
      <c r="H91" s="7"/>
    </row>
    <row r="94" spans="1:2">
      <c r="A94" t="s">
        <v>54</v>
      </c>
      <c r="B94" t="s">
        <v>0</v>
      </c>
    </row>
    <row r="95" spans="1:11">
      <c r="A95" t="s">
        <v>1</v>
      </c>
      <c r="B95" s="6">
        <v>44927</v>
      </c>
      <c r="C95" s="6">
        <v>44928</v>
      </c>
      <c r="D95" s="6">
        <v>44929</v>
      </c>
      <c r="E95" s="6">
        <v>44931</v>
      </c>
      <c r="F95" s="6">
        <v>44933</v>
      </c>
      <c r="G95" s="6">
        <v>44934</v>
      </c>
      <c r="H95" s="6">
        <v>44936</v>
      </c>
      <c r="I95" s="6">
        <v>44937</v>
      </c>
      <c r="J95" s="6">
        <v>44938</v>
      </c>
      <c r="K95" t="s">
        <v>41</v>
      </c>
    </row>
    <row r="96" spans="1:11">
      <c r="A96" t="s">
        <v>16</v>
      </c>
      <c r="F96">
        <v>1000</v>
      </c>
      <c r="G96">
        <v>3000</v>
      </c>
      <c r="H96">
        <v>1500</v>
      </c>
      <c r="I96">
        <v>1000</v>
      </c>
      <c r="J96">
        <v>2600</v>
      </c>
      <c r="K96">
        <v>9100</v>
      </c>
    </row>
    <row r="97" spans="1:11">
      <c r="A97" t="s">
        <v>8</v>
      </c>
      <c r="B97">
        <v>5000</v>
      </c>
      <c r="C97">
        <v>2000</v>
      </c>
      <c r="D97">
        <v>500</v>
      </c>
      <c r="E97">
        <v>1000</v>
      </c>
      <c r="K97">
        <v>8500</v>
      </c>
    </row>
    <row r="98" spans="1:11">
      <c r="A98" t="s">
        <v>41</v>
      </c>
      <c r="B98">
        <v>5000</v>
      </c>
      <c r="C98">
        <v>2000</v>
      </c>
      <c r="D98">
        <v>500</v>
      </c>
      <c r="E98">
        <v>1000</v>
      </c>
      <c r="F98">
        <v>1000</v>
      </c>
      <c r="G98">
        <v>3000</v>
      </c>
      <c r="H98">
        <v>1500</v>
      </c>
      <c r="I98">
        <v>1000</v>
      </c>
      <c r="J98">
        <v>2600</v>
      </c>
      <c r="K98">
        <v>17600</v>
      </c>
    </row>
    <row r="120" spans="1:8">
      <c r="A120" s="7" t="s">
        <v>55</v>
      </c>
      <c r="B120" s="7"/>
      <c r="C120" s="7"/>
      <c r="D120" s="7"/>
      <c r="E120" s="7"/>
      <c r="F120" s="7"/>
      <c r="G120" s="7"/>
      <c r="H120" s="7"/>
    </row>
    <row r="123" spans="1:10">
      <c r="A123" t="s">
        <v>1</v>
      </c>
      <c r="B123" t="s">
        <v>2</v>
      </c>
      <c r="C123" t="s">
        <v>56</v>
      </c>
      <c r="D123" t="s">
        <v>57</v>
      </c>
      <c r="E123" t="s">
        <v>58</v>
      </c>
      <c r="I123" s="3" t="s">
        <v>8</v>
      </c>
      <c r="J123" s="3" t="s">
        <v>9</v>
      </c>
    </row>
    <row r="124" spans="1:10">
      <c r="A124" t="s">
        <v>16</v>
      </c>
      <c r="B124" t="s">
        <v>14</v>
      </c>
      <c r="C124" s="6">
        <v>44937</v>
      </c>
      <c r="D124" s="6">
        <v>44938</v>
      </c>
      <c r="E124">
        <f>SUMIFS(E2:E11,B2:B11,A124,C2:C11,B124,A2:A11,"&gt;="&amp;C124,A2:A11,"&lt;="&amp;D124)</f>
        <v>2100</v>
      </c>
      <c r="I124" s="3" t="s">
        <v>16</v>
      </c>
      <c r="J124" s="3" t="s">
        <v>11</v>
      </c>
    </row>
    <row r="125" spans="10:10">
      <c r="J125" s="3" t="s">
        <v>14</v>
      </c>
    </row>
    <row r="126" spans="10:10">
      <c r="J126" s="3" t="s">
        <v>15</v>
      </c>
    </row>
    <row r="127" spans="10:10">
      <c r="J127" s="3" t="s">
        <v>17</v>
      </c>
    </row>
    <row r="129" spans="1:8">
      <c r="A129" s="7" t="s">
        <v>59</v>
      </c>
      <c r="B129" s="7"/>
      <c r="C129" s="7"/>
      <c r="D129" s="7"/>
      <c r="E129" s="7"/>
      <c r="F129" s="7"/>
      <c r="G129" s="7"/>
      <c r="H129" s="7"/>
    </row>
    <row r="132" spans="1:2">
      <c r="A132" t="s">
        <v>54</v>
      </c>
      <c r="B132" t="s">
        <v>2</v>
      </c>
    </row>
    <row r="133" spans="1:7">
      <c r="A133" t="s">
        <v>1</v>
      </c>
      <c r="B133" t="s">
        <v>9</v>
      </c>
      <c r="C133" t="s">
        <v>14</v>
      </c>
      <c r="D133" t="s">
        <v>17</v>
      </c>
      <c r="E133" t="s">
        <v>11</v>
      </c>
      <c r="F133" t="s">
        <v>15</v>
      </c>
      <c r="G133" t="s">
        <v>41</v>
      </c>
    </row>
    <row r="134" spans="1:7">
      <c r="A134" t="s">
        <v>16</v>
      </c>
      <c r="B134">
        <v>3000</v>
      </c>
      <c r="C134">
        <v>2100</v>
      </c>
      <c r="D134">
        <v>1000</v>
      </c>
      <c r="E134">
        <v>3000</v>
      </c>
      <c r="G134">
        <v>9100</v>
      </c>
    </row>
    <row r="135" spans="1:7">
      <c r="A135" t="s">
        <v>8</v>
      </c>
      <c r="B135">
        <v>5000</v>
      </c>
      <c r="C135">
        <v>500</v>
      </c>
      <c r="E135">
        <v>2000</v>
      </c>
      <c r="F135">
        <v>1000</v>
      </c>
      <c r="G135">
        <v>8500</v>
      </c>
    </row>
    <row r="136" spans="1:7">
      <c r="A136" t="s">
        <v>41</v>
      </c>
      <c r="B136">
        <v>8000</v>
      </c>
      <c r="C136">
        <v>2600</v>
      </c>
      <c r="D136">
        <v>1000</v>
      </c>
      <c r="E136">
        <v>5000</v>
      </c>
      <c r="F136">
        <v>1000</v>
      </c>
      <c r="G136">
        <v>17600</v>
      </c>
    </row>
  </sheetData>
  <mergeCells count="9">
    <mergeCell ref="A13:H13"/>
    <mergeCell ref="A22:H22"/>
    <mergeCell ref="A34:H34"/>
    <mergeCell ref="A60:H60"/>
    <mergeCell ref="A68:H68"/>
    <mergeCell ref="A82:H82"/>
    <mergeCell ref="A91:H91"/>
    <mergeCell ref="A120:H120"/>
    <mergeCell ref="A129:H129"/>
  </mergeCells>
  <dataValidations count="14">
    <dataValidation allowBlank="1" showInputMessage="1" showErrorMessage="1" sqref="A15:B15 A62:C62"/>
    <dataValidation type="list" allowBlank="1" showInputMessage="1" showErrorMessage="1" sqref="A16">
      <formula1>$H$15:$H$16</formula1>
    </dataValidation>
    <dataValidation type="list" allowBlank="1" showInputMessage="1" showErrorMessage="1" sqref="B16">
      <formula1>$I$15:$I$19</formula1>
    </dataValidation>
    <dataValidation type="list" allowBlank="1" showInputMessage="1" showErrorMessage="1" sqref="A37 A41">
      <formula1>$I$35:$I$36</formula1>
    </dataValidation>
    <dataValidation type="list" allowBlank="1" showInputMessage="1" showErrorMessage="1" sqref="B37:C37 C124:D124">
      <formula1>$A$2:$A$11</formula1>
    </dataValidation>
    <dataValidation type="list" allowBlank="1" showInputMessage="1" showErrorMessage="1" sqref="B41">
      <formula1>$G$41</formula1>
    </dataValidation>
    <dataValidation type="list" allowBlank="1" showInputMessage="1" showErrorMessage="1" sqref="C41">
      <formula1>$H$41</formula1>
    </dataValidation>
    <dataValidation type="list" allowBlank="1" showInputMessage="1" showErrorMessage="1" sqref="A63">
      <formula1>$I$62:$I$63</formula1>
    </dataValidation>
    <dataValidation type="list" allowBlank="1" showInputMessage="1" showErrorMessage="1" sqref="B63">
      <formula1>$J$62:$J$63</formula1>
    </dataValidation>
    <dataValidation type="list" allowBlank="1" showInputMessage="1" showErrorMessage="1" sqref="A72">
      <formula1>$I$71:$I$72</formula1>
    </dataValidation>
    <dataValidation type="list" allowBlank="1" showInputMessage="1" showErrorMessage="1" sqref="B72">
      <formula1>$J$71:$J$75</formula1>
    </dataValidation>
    <dataValidation type="list" allowBlank="1" showInputMessage="1" showErrorMessage="1" sqref="A85">
      <formula1>$I$84:$I$85</formula1>
    </dataValidation>
    <dataValidation type="list" allowBlank="1" showInputMessage="1" showErrorMessage="1" sqref="A124">
      <formula1>$I$123:$I$124</formula1>
    </dataValidation>
    <dataValidation type="list" allowBlank="1" showInputMessage="1" showErrorMessage="1" sqref="B124">
      <formula1>$J$123:$J$127</formula1>
    </dataValidation>
  </dataValidations>
  <pageMargins left="0.75" right="0.75" top="1" bottom="1" header="0.5" footer="0.5"/>
  <headerFooter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Lucky</cp:lastModifiedBy>
  <dcterms:created xsi:type="dcterms:W3CDTF">2024-09-09T16:58:00Z</dcterms:created>
  <dcterms:modified xsi:type="dcterms:W3CDTF">2024-09-12T18:40:19Z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6E82D2F82C1D4060933C48F9FA2BFC94_13</vt:lpwstr>
  </property>
  <property fmtid="{D5CDD505-2E9C-101B-9397-08002B2CF9AE}" pid="3" name="KSOProductBuildVer">
    <vt:lpwstr>1033-12.2.0.18165</vt:lpwstr>
  </property>
</Properties>
</file>