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ps\Downloads\"/>
    </mc:Choice>
  </mc:AlternateContent>
  <bookViews>
    <workbookView xWindow="0" yWindow="0" windowWidth="20490" windowHeight="7500"/>
  </bookViews>
  <sheets>
    <sheet name="Sheet1" sheetId="1" r:id="rId1"/>
    <sheet name="Pivot" sheetId="4" r:id="rId2"/>
    <sheet name="Sheet2" sheetId="8" r:id="rId3"/>
    <sheet name="Ans 2" sheetId="3" r:id="rId4"/>
  </sheets>
  <definedNames>
    <definedName name="_xlnm._FilterDatabase" localSheetId="0" hidden="1">Sheet1!$A$1:$E$201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'Ans 2'!$B$2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I8" i="3" l="1"/>
  <c r="G8" i="3"/>
  <c r="I6" i="3"/>
  <c r="G6" i="3"/>
  <c r="G13" i="3" l="1"/>
  <c r="I10" i="3"/>
  <c r="G10" i="3"/>
  <c r="G11" i="3" s="1"/>
  <c r="G14" i="3" s="1"/>
  <c r="I5" i="3" l="1"/>
  <c r="G5" i="3"/>
  <c r="I25" i="1"/>
  <c r="I24" i="1"/>
  <c r="O14" i="1"/>
  <c r="N14" i="1"/>
  <c r="L14" i="1"/>
  <c r="J14" i="1"/>
  <c r="I23" i="1"/>
  <c r="I20" i="1"/>
  <c r="I18" i="1" l="1"/>
  <c r="I17" i="1"/>
  <c r="I10" i="1"/>
  <c r="I11" i="1" s="1"/>
  <c r="I9" i="1"/>
  <c r="F2" i="3" l="1"/>
  <c r="I3" i="1" l="1"/>
  <c r="I2" i="1"/>
</calcChain>
</file>

<file path=xl/sharedStrings.xml><?xml version="1.0" encoding="utf-8"?>
<sst xmlns="http://schemas.openxmlformats.org/spreadsheetml/2006/main" count="767" uniqueCount="67">
  <si>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</si>
  <si>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</si>
  <si>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</si>
  <si>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</si>
  <si>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</si>
  <si>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</si>
  <si>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</si>
  <si>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</si>
  <si>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</si>
  <si>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</si>
  <si>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</si>
  <si>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</si>
  <si>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</si>
  <si>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</si>
  <si>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</si>
  <si>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</si>
  <si>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</si>
  <si>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</si>
  <si>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3. Calculate the Coefficient of Variation (CV) for Sales</t>
  </si>
  <si>
    <t>SD</t>
  </si>
  <si>
    <t>Variance</t>
  </si>
  <si>
    <t>Que 1</t>
  </si>
  <si>
    <t>Find the Variance and Standard Deviation of Sales</t>
  </si>
  <si>
    <t>Ans 1</t>
  </si>
  <si>
    <t>Que 2</t>
  </si>
  <si>
    <t>Ans 2</t>
  </si>
  <si>
    <t>Is there a significant difference between the average sales of North and South regions?</t>
  </si>
  <si>
    <t>Row Labels</t>
  </si>
  <si>
    <t>Grand Total</t>
  </si>
  <si>
    <t>Column Labels</t>
  </si>
  <si>
    <t>Variable 1</t>
  </si>
  <si>
    <t>Variable 2</t>
  </si>
  <si>
    <t>Mean</t>
  </si>
  <si>
    <t>Observations</t>
  </si>
  <si>
    <t>Hypothesized Mean Difference</t>
  </si>
  <si>
    <t>Que 3</t>
  </si>
  <si>
    <t>Ans 3</t>
  </si>
  <si>
    <t>CV</t>
  </si>
  <si>
    <t>Que 4</t>
  </si>
  <si>
    <t>Ans 4</t>
  </si>
  <si>
    <t>Is there a relationship between "Sales ($)" and "Customer Complaints"?</t>
  </si>
  <si>
    <t>Assume a 95% confidence level and use the mean, standard deviation, and sample size to calculate the confidence interval for the "Sales ($)" column</t>
  </si>
  <si>
    <t>Que 5</t>
  </si>
  <si>
    <t>Ans 5</t>
  </si>
  <si>
    <t>Sample</t>
  </si>
  <si>
    <t>Standard Error</t>
  </si>
  <si>
    <t>Z Score</t>
  </si>
  <si>
    <t>STDVsales</t>
  </si>
  <si>
    <t>STD complaints</t>
  </si>
  <si>
    <t>covariance</t>
  </si>
  <si>
    <t>margin of error</t>
  </si>
  <si>
    <t>Lower bound</t>
  </si>
  <si>
    <t>Upper bound</t>
  </si>
  <si>
    <t>var</t>
  </si>
  <si>
    <t>std</t>
  </si>
  <si>
    <t>Sqrt</t>
  </si>
  <si>
    <r>
      <t xml:space="preserve">Please refer Sheet </t>
    </r>
    <r>
      <rPr>
        <b/>
        <sz val="11"/>
        <color theme="1"/>
        <rFont val="Calibri"/>
        <family val="2"/>
        <scheme val="minor"/>
      </rPr>
      <t>Ans 2</t>
    </r>
  </si>
  <si>
    <t>No significant diff</t>
  </si>
  <si>
    <t>t-Test: Two-Sample Assuming Unequal Variances</t>
  </si>
  <si>
    <t>df</t>
  </si>
  <si>
    <t>t Stat</t>
  </si>
  <si>
    <t>P(T&lt;=t) one-tail</t>
  </si>
  <si>
    <t>t Critical one-tail</t>
  </si>
  <si>
    <t>P(T&lt;=t) two-tail</t>
  </si>
  <si>
    <t>t Critical two-tail</t>
  </si>
  <si>
    <t>T test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</si>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</sst>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s" refreshedDate="45675.666512731485" createdVersion="6" refreshedVersion="6" minRefreshableVersion="3" recordCount="200">
  <cacheSource type="worksheet">
    <worksheetSource ref="A1:B201" sheet="Ans 2"/>
  </cacheSource>
  <cacheFields count="5">
    <cacheField name="Month" numFmtId="0">
      <sharedItems/>
    </cacheField>
    <cacheField name="Region" numFmtId="0">
      <sharedItems count="4">
        <s v="East"/>
        <s v="South"/>
        <s v="West"/>
        <s v="North"/>
      </sharedItems>
    </cacheField>
    <cacheField name="Salesperson" numFmtId="0">
      <sharedItems/>
    </cacheField>
    <cacheField name="Sales ($)" numFmtId="0">
      <sharedItems containsSemiMixedTypes="0" containsString="0" containsNumber="1" containsInteger="1" minValue="4000" maxValue="5473" count="186">
        <n v="4004"/>
        <n v="4138"/>
        <n v="4840"/>
        <n v="4398"/>
        <n v="5208"/>
        <n v="4786"/>
        <n v="4441"/>
        <n v="5182"/>
        <n v="4702"/>
        <n v="4983"/>
        <n v="4000"/>
        <n v="5146"/>
        <n v="4617"/>
        <n v="4599"/>
        <n v="4505"/>
        <n v="5338"/>
        <n v="5031"/>
        <n v="5378"/>
        <n v="5453"/>
        <n v="4234"/>
        <n v="4087"/>
        <n v="5044"/>
        <n v="5466"/>
        <n v="5147"/>
        <n v="5362"/>
        <n v="4040"/>
        <n v="4808"/>
        <n v="4267"/>
        <n v="5275"/>
        <n v="5072"/>
        <n v="5065"/>
        <n v="5061"/>
        <n v="4538"/>
        <n v="4610"/>
        <n v="4319"/>
        <n v="5263"/>
        <n v="4962"/>
        <n v="5473"/>
        <n v="4708"/>
        <n v="5006"/>
        <n v="4056"/>
        <n v="5022"/>
        <n v="4107"/>
        <n v="4845"/>
        <n v="5106"/>
        <n v="4286"/>
        <n v="5430"/>
        <n v="4903"/>
        <n v="4823"/>
        <n v="4253"/>
        <n v="4236"/>
        <n v="5341"/>
        <n v="4362"/>
        <n v="4189"/>
        <n v="4691"/>
        <n v="5398"/>
        <n v="4058"/>
        <n v="4790"/>
        <n v="4652"/>
        <n v="4011"/>
        <n v="4795"/>
        <n v="4321"/>
        <n v="5191"/>
        <n v="4252"/>
        <n v="4204"/>
        <n v="4277"/>
        <n v="4636"/>
        <n v="4813"/>
        <n v="4099"/>
        <n v="4626"/>
        <n v="4580"/>
        <n v="4723"/>
        <n v="4645"/>
        <n v="4978"/>
        <n v="4025"/>
        <n v="4066"/>
        <n v="4581"/>
        <n v="4537"/>
        <n v="4662"/>
        <n v="4101"/>
        <n v="4731"/>
        <n v="4880"/>
        <n v="4229"/>
        <n v="4769"/>
        <n v="5239"/>
        <n v="5162"/>
        <n v="5296"/>
        <n v="4462"/>
        <n v="4533"/>
        <n v="5148"/>
        <n v="4423"/>
        <n v="5241"/>
        <n v="4493"/>
        <n v="4283"/>
        <n v="5102"/>
        <n v="5359"/>
        <n v="4554"/>
        <n v="5126"/>
        <n v="5009"/>
        <n v="4014"/>
        <n v="4198"/>
        <n v="4072"/>
        <n v="4350"/>
        <n v="4466"/>
        <n v="5024"/>
        <n v="5114"/>
        <n v="4142"/>
        <n v="5367"/>
        <n v="4153"/>
        <n v="4315"/>
        <n v="5229"/>
        <n v="4943"/>
        <n v="4352"/>
        <n v="4641"/>
        <n v="4357"/>
        <n v="4306"/>
        <n v="4001"/>
        <n v="4770"/>
        <n v="4660"/>
        <n v="5414"/>
        <n v="4582"/>
        <n v="4311"/>
        <n v="5309"/>
        <n v="4799"/>
        <n v="4242"/>
        <n v="4810"/>
        <n v="4432"/>
        <n v="4295"/>
        <n v="4703"/>
        <n v="4192"/>
        <n v="5018"/>
        <n v="4020"/>
        <n v="5431"/>
        <n v="5111"/>
        <n v="5142"/>
        <n v="4753"/>
        <n v="5228"/>
        <n v="4748"/>
        <n v="4430"/>
        <n v="4836"/>
        <n v="5360"/>
        <n v="4257"/>
        <n v="5240"/>
        <n v="4820"/>
        <n v="4135"/>
        <n v="4389"/>
        <n v="5138"/>
        <n v="4834"/>
        <n v="4399"/>
        <n v="5200"/>
        <n v="5279"/>
        <n v="4080"/>
        <n v="5428"/>
        <n v="4831"/>
        <n v="5371"/>
        <n v="4706"/>
        <n v="4491"/>
        <n v="4110"/>
        <n v="4648"/>
        <n v="5349"/>
        <n v="4802"/>
        <n v="5274"/>
        <n v="5248"/>
        <n v="4176"/>
        <n v="4639"/>
        <n v="4261"/>
        <n v="5327"/>
        <n v="4387"/>
        <n v="4993"/>
        <n v="4158"/>
        <n v="4414"/>
        <n v="4009"/>
        <n v="4596"/>
        <n v="5085"/>
        <n v="4021"/>
        <n v="4891"/>
        <n v="4984"/>
        <n v="4200"/>
        <n v="4459"/>
        <n v="4180"/>
        <n v="4083"/>
        <n v="5082"/>
        <n v="4194"/>
        <n v="5402"/>
        <n v="4594"/>
        <n v="4429"/>
      </sharedItems>
    </cacheField>
    <cacheField name="Customer Complaint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January"/>
    <x v="0"/>
    <s v="Diana"/>
    <x v="0"/>
    <n v="2"/>
  </r>
  <r>
    <s v="January"/>
    <x v="1"/>
    <s v="Bob"/>
    <x v="1"/>
    <n v="2"/>
  </r>
  <r>
    <s v="May"/>
    <x v="1"/>
    <s v="Diana"/>
    <x v="2"/>
    <n v="1"/>
  </r>
  <r>
    <s v="May"/>
    <x v="1"/>
    <s v="Bob"/>
    <x v="3"/>
    <n v="4"/>
  </r>
  <r>
    <s v="March"/>
    <x v="2"/>
    <s v="Alice"/>
    <x v="4"/>
    <n v="2"/>
  </r>
  <r>
    <s v="May"/>
    <x v="3"/>
    <s v="Charlie"/>
    <x v="5"/>
    <n v="4"/>
  </r>
  <r>
    <s v="January"/>
    <x v="0"/>
    <s v="Charlie"/>
    <x v="6"/>
    <n v="2"/>
  </r>
  <r>
    <s v="February"/>
    <x v="3"/>
    <s v="Alice"/>
    <x v="7"/>
    <n v="4"/>
  </r>
  <r>
    <s v="May"/>
    <x v="0"/>
    <s v="Bob"/>
    <x v="8"/>
    <n v="1"/>
  </r>
  <r>
    <s v="February"/>
    <x v="2"/>
    <s v="Charlie"/>
    <x v="9"/>
    <n v="4"/>
  </r>
  <r>
    <s v="May"/>
    <x v="0"/>
    <s v="Bob"/>
    <x v="10"/>
    <n v="2"/>
  </r>
  <r>
    <s v="January"/>
    <x v="2"/>
    <s v="Diana"/>
    <x v="11"/>
    <n v="4"/>
  </r>
  <r>
    <s v="February"/>
    <x v="1"/>
    <s v="Charlie"/>
    <x v="12"/>
    <n v="5"/>
  </r>
  <r>
    <s v="May"/>
    <x v="3"/>
    <s v="Alice"/>
    <x v="13"/>
    <n v="2"/>
  </r>
  <r>
    <s v="January"/>
    <x v="2"/>
    <s v="Bob"/>
    <x v="14"/>
    <n v="3"/>
  </r>
  <r>
    <s v="January"/>
    <x v="0"/>
    <s v="Alice"/>
    <x v="15"/>
    <n v="5"/>
  </r>
  <r>
    <s v="April"/>
    <x v="2"/>
    <s v="Alice"/>
    <x v="16"/>
    <n v="2"/>
  </r>
  <r>
    <s v="March"/>
    <x v="2"/>
    <s v="Diana"/>
    <x v="17"/>
    <n v="5"/>
  </r>
  <r>
    <s v="April"/>
    <x v="2"/>
    <s v="Bob"/>
    <x v="18"/>
    <n v="3"/>
  </r>
  <r>
    <s v="January"/>
    <x v="2"/>
    <s v="Charlie"/>
    <x v="19"/>
    <n v="5"/>
  </r>
  <r>
    <s v="May"/>
    <x v="2"/>
    <s v="Alice"/>
    <x v="20"/>
    <n v="2"/>
  </r>
  <r>
    <s v="February"/>
    <x v="2"/>
    <s v="Bob"/>
    <x v="21"/>
    <n v="3"/>
  </r>
  <r>
    <s v="February"/>
    <x v="0"/>
    <s v="Diana"/>
    <x v="22"/>
    <n v="4"/>
  </r>
  <r>
    <s v="May"/>
    <x v="3"/>
    <s v="Alice"/>
    <x v="23"/>
    <n v="5"/>
  </r>
  <r>
    <s v="May"/>
    <x v="2"/>
    <s v="Diana"/>
    <x v="24"/>
    <n v="5"/>
  </r>
  <r>
    <s v="March"/>
    <x v="3"/>
    <s v="Charlie"/>
    <x v="25"/>
    <n v="3"/>
  </r>
  <r>
    <s v="February"/>
    <x v="2"/>
    <s v="Diana"/>
    <x v="26"/>
    <n v="2"/>
  </r>
  <r>
    <s v="April"/>
    <x v="3"/>
    <s v="Diana"/>
    <x v="27"/>
    <n v="1"/>
  </r>
  <r>
    <s v="March"/>
    <x v="0"/>
    <s v="Charlie"/>
    <x v="28"/>
    <n v="4"/>
  </r>
  <r>
    <s v="March"/>
    <x v="1"/>
    <s v="Charlie"/>
    <x v="29"/>
    <n v="3"/>
  </r>
  <r>
    <s v="January"/>
    <x v="1"/>
    <s v="Charlie"/>
    <x v="30"/>
    <n v="3"/>
  </r>
  <r>
    <s v="April"/>
    <x v="0"/>
    <s v="Charlie"/>
    <x v="31"/>
    <n v="2"/>
  </r>
  <r>
    <s v="April"/>
    <x v="2"/>
    <s v="Charlie"/>
    <x v="32"/>
    <n v="2"/>
  </r>
  <r>
    <s v="January"/>
    <x v="0"/>
    <s v="Charlie"/>
    <x v="33"/>
    <n v="2"/>
  </r>
  <r>
    <s v="January"/>
    <x v="0"/>
    <s v="Bob"/>
    <x v="34"/>
    <n v="4"/>
  </r>
  <r>
    <s v="February"/>
    <x v="2"/>
    <s v="Bob"/>
    <x v="35"/>
    <n v="3"/>
  </r>
  <r>
    <s v="April"/>
    <x v="2"/>
    <s v="Bob"/>
    <x v="36"/>
    <n v="2"/>
  </r>
  <r>
    <s v="April"/>
    <x v="1"/>
    <s v="Alice"/>
    <x v="37"/>
    <n v="1"/>
  </r>
  <r>
    <s v="March"/>
    <x v="1"/>
    <s v="Charlie"/>
    <x v="38"/>
    <n v="5"/>
  </r>
  <r>
    <s v="April"/>
    <x v="0"/>
    <s v="Diana"/>
    <x v="39"/>
    <n v="5"/>
  </r>
  <r>
    <s v="May"/>
    <x v="0"/>
    <s v="Diana"/>
    <x v="40"/>
    <n v="5"/>
  </r>
  <r>
    <s v="January"/>
    <x v="1"/>
    <s v="Bob"/>
    <x v="41"/>
    <n v="1"/>
  </r>
  <r>
    <s v="January"/>
    <x v="3"/>
    <s v="Charlie"/>
    <x v="42"/>
    <n v="3"/>
  </r>
  <r>
    <s v="January"/>
    <x v="2"/>
    <s v="Alice"/>
    <x v="43"/>
    <n v="4"/>
  </r>
  <r>
    <s v="April"/>
    <x v="2"/>
    <s v="Bob"/>
    <x v="44"/>
    <n v="4"/>
  </r>
  <r>
    <s v="January"/>
    <x v="2"/>
    <s v="Bob"/>
    <x v="45"/>
    <n v="3"/>
  </r>
  <r>
    <s v="March"/>
    <x v="1"/>
    <s v="Bob"/>
    <x v="46"/>
    <n v="5"/>
  </r>
  <r>
    <s v="May"/>
    <x v="3"/>
    <s v="Charlie"/>
    <x v="47"/>
    <n v="3"/>
  </r>
  <r>
    <s v="April"/>
    <x v="0"/>
    <s v="Charlie"/>
    <x v="48"/>
    <n v="4"/>
  </r>
  <r>
    <s v="April"/>
    <x v="2"/>
    <s v="Bob"/>
    <x v="49"/>
    <n v="2"/>
  </r>
  <r>
    <s v="March"/>
    <x v="2"/>
    <s v="Charlie"/>
    <x v="50"/>
    <n v="3"/>
  </r>
  <r>
    <s v="April"/>
    <x v="1"/>
    <s v="Charlie"/>
    <x v="51"/>
    <n v="4"/>
  </r>
  <r>
    <s v="April"/>
    <x v="3"/>
    <s v="Alice"/>
    <x v="52"/>
    <n v="3"/>
  </r>
  <r>
    <s v="February"/>
    <x v="2"/>
    <s v="Diana"/>
    <x v="53"/>
    <n v="5"/>
  </r>
  <r>
    <s v="April"/>
    <x v="2"/>
    <s v="Charlie"/>
    <x v="54"/>
    <n v="3"/>
  </r>
  <r>
    <s v="April"/>
    <x v="1"/>
    <s v="Alice"/>
    <x v="55"/>
    <n v="3"/>
  </r>
  <r>
    <s v="February"/>
    <x v="3"/>
    <s v="Diana"/>
    <x v="56"/>
    <n v="4"/>
  </r>
  <r>
    <s v="January"/>
    <x v="1"/>
    <s v="Alice"/>
    <x v="57"/>
    <n v="2"/>
  </r>
  <r>
    <s v="February"/>
    <x v="1"/>
    <s v="Alice"/>
    <x v="58"/>
    <n v="4"/>
  </r>
  <r>
    <s v="March"/>
    <x v="2"/>
    <s v="Alice"/>
    <x v="59"/>
    <n v="5"/>
  </r>
  <r>
    <s v="February"/>
    <x v="3"/>
    <s v="Alice"/>
    <x v="60"/>
    <n v="1"/>
  </r>
  <r>
    <s v="March"/>
    <x v="0"/>
    <s v="Diana"/>
    <x v="61"/>
    <n v="2"/>
  </r>
  <r>
    <s v="February"/>
    <x v="1"/>
    <s v="Alice"/>
    <x v="25"/>
    <n v="3"/>
  </r>
  <r>
    <s v="February"/>
    <x v="2"/>
    <s v="Bob"/>
    <x v="62"/>
    <n v="5"/>
  </r>
  <r>
    <s v="January"/>
    <x v="2"/>
    <s v="Alice"/>
    <x v="63"/>
    <n v="1"/>
  </r>
  <r>
    <s v="April"/>
    <x v="1"/>
    <s v="Diana"/>
    <x v="64"/>
    <n v="2"/>
  </r>
  <r>
    <s v="April"/>
    <x v="1"/>
    <s v="Bob"/>
    <x v="65"/>
    <n v="2"/>
  </r>
  <r>
    <s v="March"/>
    <x v="1"/>
    <s v="Charlie"/>
    <x v="66"/>
    <n v="1"/>
  </r>
  <r>
    <s v="May"/>
    <x v="2"/>
    <s v="Diana"/>
    <x v="67"/>
    <n v="1"/>
  </r>
  <r>
    <s v="February"/>
    <x v="1"/>
    <s v="Bob"/>
    <x v="68"/>
    <n v="5"/>
  </r>
  <r>
    <s v="March"/>
    <x v="1"/>
    <s v="Diana"/>
    <x v="69"/>
    <n v="3"/>
  </r>
  <r>
    <s v="January"/>
    <x v="2"/>
    <s v="Charlie"/>
    <x v="70"/>
    <n v="4"/>
  </r>
  <r>
    <s v="January"/>
    <x v="1"/>
    <s v="Alice"/>
    <x v="71"/>
    <n v="5"/>
  </r>
  <r>
    <s v="March"/>
    <x v="2"/>
    <s v="Alice"/>
    <x v="72"/>
    <n v="4"/>
  </r>
  <r>
    <s v="January"/>
    <x v="0"/>
    <s v="Alice"/>
    <x v="73"/>
    <n v="4"/>
  </r>
  <r>
    <s v="March"/>
    <x v="2"/>
    <s v="Diana"/>
    <x v="74"/>
    <n v="2"/>
  </r>
  <r>
    <s v="March"/>
    <x v="2"/>
    <s v="Alice"/>
    <x v="75"/>
    <n v="5"/>
  </r>
  <r>
    <s v="April"/>
    <x v="2"/>
    <s v="Bob"/>
    <x v="76"/>
    <n v="1"/>
  </r>
  <r>
    <s v="April"/>
    <x v="2"/>
    <s v="Bob"/>
    <x v="77"/>
    <n v="1"/>
  </r>
  <r>
    <s v="February"/>
    <x v="3"/>
    <s v="Bob"/>
    <x v="78"/>
    <n v="4"/>
  </r>
  <r>
    <s v="January"/>
    <x v="2"/>
    <s v="Diana"/>
    <x v="79"/>
    <n v="1"/>
  </r>
  <r>
    <s v="April"/>
    <x v="3"/>
    <s v="Alice"/>
    <x v="80"/>
    <n v="3"/>
  </r>
  <r>
    <s v="January"/>
    <x v="2"/>
    <s v="Alice"/>
    <x v="81"/>
    <n v="4"/>
  </r>
  <r>
    <s v="January"/>
    <x v="2"/>
    <s v="Diana"/>
    <x v="82"/>
    <n v="1"/>
  </r>
  <r>
    <s v="March"/>
    <x v="3"/>
    <s v="Bob"/>
    <x v="83"/>
    <n v="2"/>
  </r>
  <r>
    <s v="March"/>
    <x v="3"/>
    <s v="Alice"/>
    <x v="84"/>
    <n v="2"/>
  </r>
  <r>
    <s v="May"/>
    <x v="1"/>
    <s v="Bob"/>
    <x v="85"/>
    <n v="5"/>
  </r>
  <r>
    <s v="May"/>
    <x v="3"/>
    <s v="Diana"/>
    <x v="86"/>
    <n v="1"/>
  </r>
  <r>
    <s v="February"/>
    <x v="1"/>
    <s v="Alice"/>
    <x v="87"/>
    <n v="5"/>
  </r>
  <r>
    <s v="March"/>
    <x v="0"/>
    <s v="Bob"/>
    <x v="88"/>
    <n v="3"/>
  </r>
  <r>
    <s v="May"/>
    <x v="1"/>
    <s v="Alice"/>
    <x v="89"/>
    <n v="5"/>
  </r>
  <r>
    <s v="April"/>
    <x v="2"/>
    <s v="Bob"/>
    <x v="90"/>
    <n v="4"/>
  </r>
  <r>
    <s v="April"/>
    <x v="2"/>
    <s v="Bob"/>
    <x v="91"/>
    <n v="4"/>
  </r>
  <r>
    <s v="April"/>
    <x v="0"/>
    <s v="Charlie"/>
    <x v="92"/>
    <n v="2"/>
  </r>
  <r>
    <s v="February"/>
    <x v="2"/>
    <s v="Charlie"/>
    <x v="93"/>
    <n v="2"/>
  </r>
  <r>
    <s v="May"/>
    <x v="3"/>
    <s v="Bob"/>
    <x v="94"/>
    <n v="3"/>
  </r>
  <r>
    <s v="March"/>
    <x v="2"/>
    <s v="Diana"/>
    <x v="95"/>
    <n v="4"/>
  </r>
  <r>
    <s v="February"/>
    <x v="0"/>
    <s v="Diana"/>
    <x v="96"/>
    <n v="2"/>
  </r>
  <r>
    <s v="April"/>
    <x v="2"/>
    <s v="Diana"/>
    <x v="97"/>
    <n v="1"/>
  </r>
  <r>
    <s v="March"/>
    <x v="2"/>
    <s v="Diana"/>
    <x v="20"/>
    <n v="5"/>
  </r>
  <r>
    <s v="May"/>
    <x v="2"/>
    <s v="Charlie"/>
    <x v="98"/>
    <n v="3"/>
  </r>
  <r>
    <s v="May"/>
    <x v="0"/>
    <s v="Charlie"/>
    <x v="99"/>
    <n v="1"/>
  </r>
  <r>
    <s v="January"/>
    <x v="1"/>
    <s v="Alice"/>
    <x v="100"/>
    <n v="2"/>
  </r>
  <r>
    <s v="March"/>
    <x v="0"/>
    <s v="Diana"/>
    <x v="101"/>
    <n v="1"/>
  </r>
  <r>
    <s v="May"/>
    <x v="1"/>
    <s v="Alice"/>
    <x v="102"/>
    <n v="3"/>
  </r>
  <r>
    <s v="May"/>
    <x v="1"/>
    <s v="Alice"/>
    <x v="103"/>
    <n v="5"/>
  </r>
  <r>
    <s v="January"/>
    <x v="3"/>
    <s v="Charlie"/>
    <x v="104"/>
    <n v="2"/>
  </r>
  <r>
    <s v="March"/>
    <x v="1"/>
    <s v="Charlie"/>
    <x v="105"/>
    <n v="2"/>
  </r>
  <r>
    <s v="May"/>
    <x v="3"/>
    <s v="Bob"/>
    <x v="106"/>
    <n v="2"/>
  </r>
  <r>
    <s v="May"/>
    <x v="1"/>
    <s v="Bob"/>
    <x v="107"/>
    <n v="2"/>
  </r>
  <r>
    <s v="April"/>
    <x v="0"/>
    <s v="Charlie"/>
    <x v="108"/>
    <n v="1"/>
  </r>
  <r>
    <s v="April"/>
    <x v="1"/>
    <s v="Diana"/>
    <x v="109"/>
    <n v="4"/>
  </r>
  <r>
    <s v="February"/>
    <x v="3"/>
    <s v="Bob"/>
    <x v="110"/>
    <n v="4"/>
  </r>
  <r>
    <s v="January"/>
    <x v="0"/>
    <s v="Bob"/>
    <x v="111"/>
    <n v="3"/>
  </r>
  <r>
    <s v="February"/>
    <x v="2"/>
    <s v="Alice"/>
    <x v="112"/>
    <n v="4"/>
  </r>
  <r>
    <s v="May"/>
    <x v="1"/>
    <s v="Alice"/>
    <x v="113"/>
    <n v="5"/>
  </r>
  <r>
    <s v="April"/>
    <x v="3"/>
    <s v="Charlie"/>
    <x v="114"/>
    <n v="3"/>
  </r>
  <r>
    <s v="February"/>
    <x v="3"/>
    <s v="Bob"/>
    <x v="115"/>
    <n v="4"/>
  </r>
  <r>
    <s v="January"/>
    <x v="1"/>
    <s v="Diana"/>
    <x v="116"/>
    <n v="1"/>
  </r>
  <r>
    <s v="February"/>
    <x v="2"/>
    <s v="Bob"/>
    <x v="85"/>
    <n v="5"/>
  </r>
  <r>
    <s v="April"/>
    <x v="3"/>
    <s v="Diana"/>
    <x v="117"/>
    <n v="1"/>
  </r>
  <r>
    <s v="May"/>
    <x v="2"/>
    <s v="Charlie"/>
    <x v="118"/>
    <n v="2"/>
  </r>
  <r>
    <s v="April"/>
    <x v="2"/>
    <s v="Bob"/>
    <x v="119"/>
    <n v="1"/>
  </r>
  <r>
    <s v="March"/>
    <x v="3"/>
    <s v="Diana"/>
    <x v="120"/>
    <n v="5"/>
  </r>
  <r>
    <s v="May"/>
    <x v="0"/>
    <s v="Alice"/>
    <x v="121"/>
    <n v="5"/>
  </r>
  <r>
    <s v="February"/>
    <x v="0"/>
    <s v="Bob"/>
    <x v="122"/>
    <n v="2"/>
  </r>
  <r>
    <s v="March"/>
    <x v="1"/>
    <s v="Bob"/>
    <x v="123"/>
    <n v="3"/>
  </r>
  <r>
    <s v="March"/>
    <x v="1"/>
    <s v="Bob"/>
    <x v="124"/>
    <n v="1"/>
  </r>
  <r>
    <s v="May"/>
    <x v="1"/>
    <s v="Diana"/>
    <x v="125"/>
    <n v="2"/>
  </r>
  <r>
    <s v="April"/>
    <x v="0"/>
    <s v="Alice"/>
    <x v="126"/>
    <n v="5"/>
  </r>
  <r>
    <s v="March"/>
    <x v="0"/>
    <s v="Alice"/>
    <x v="127"/>
    <n v="2"/>
  </r>
  <r>
    <s v="April"/>
    <x v="2"/>
    <s v="Bob"/>
    <x v="128"/>
    <n v="4"/>
  </r>
  <r>
    <s v="February"/>
    <x v="1"/>
    <s v="Charlie"/>
    <x v="129"/>
    <n v="3"/>
  </r>
  <r>
    <s v="April"/>
    <x v="2"/>
    <s v="Alice"/>
    <x v="39"/>
    <n v="5"/>
  </r>
  <r>
    <s v="January"/>
    <x v="0"/>
    <s v="Bob"/>
    <x v="130"/>
    <n v="2"/>
  </r>
  <r>
    <s v="April"/>
    <x v="3"/>
    <s v="Charlie"/>
    <x v="131"/>
    <n v="4"/>
  </r>
  <r>
    <s v="February"/>
    <x v="3"/>
    <s v="Bob"/>
    <x v="132"/>
    <n v="1"/>
  </r>
  <r>
    <s v="April"/>
    <x v="2"/>
    <s v="Bob"/>
    <x v="133"/>
    <n v="5"/>
  </r>
  <r>
    <s v="February"/>
    <x v="1"/>
    <s v="Alice"/>
    <x v="134"/>
    <n v="5"/>
  </r>
  <r>
    <s v="February"/>
    <x v="3"/>
    <s v="Charlie"/>
    <x v="135"/>
    <n v="3"/>
  </r>
  <r>
    <s v="March"/>
    <x v="2"/>
    <s v="Charlie"/>
    <x v="136"/>
    <n v="1"/>
  </r>
  <r>
    <s v="March"/>
    <x v="0"/>
    <s v="Charlie"/>
    <x v="137"/>
    <n v="5"/>
  </r>
  <r>
    <s v="January"/>
    <x v="0"/>
    <s v="Diana"/>
    <x v="138"/>
    <n v="4"/>
  </r>
  <r>
    <s v="April"/>
    <x v="2"/>
    <s v="Bob"/>
    <x v="139"/>
    <n v="2"/>
  </r>
  <r>
    <s v="May"/>
    <x v="1"/>
    <s v="Charlie"/>
    <x v="67"/>
    <n v="4"/>
  </r>
  <r>
    <s v="March"/>
    <x v="3"/>
    <s v="Diana"/>
    <x v="140"/>
    <n v="3"/>
  </r>
  <r>
    <s v="February"/>
    <x v="1"/>
    <s v="Diana"/>
    <x v="141"/>
    <n v="2"/>
  </r>
  <r>
    <s v="February"/>
    <x v="3"/>
    <s v="Alice"/>
    <x v="142"/>
    <n v="3"/>
  </r>
  <r>
    <s v="February"/>
    <x v="1"/>
    <s v="Charlie"/>
    <x v="143"/>
    <n v="5"/>
  </r>
  <r>
    <s v="February"/>
    <x v="3"/>
    <s v="Alice"/>
    <x v="144"/>
    <n v="4"/>
  </r>
  <r>
    <s v="March"/>
    <x v="0"/>
    <s v="Diana"/>
    <x v="145"/>
    <n v="4"/>
  </r>
  <r>
    <s v="March"/>
    <x v="2"/>
    <s v="Alice"/>
    <x v="146"/>
    <n v="2"/>
  </r>
  <r>
    <s v="February"/>
    <x v="0"/>
    <s v="Diana"/>
    <x v="147"/>
    <n v="2"/>
  </r>
  <r>
    <s v="April"/>
    <x v="0"/>
    <s v="Diana"/>
    <x v="148"/>
    <n v="5"/>
  </r>
  <r>
    <s v="January"/>
    <x v="1"/>
    <s v="Diana"/>
    <x v="149"/>
    <n v="3"/>
  </r>
  <r>
    <s v="May"/>
    <x v="3"/>
    <s v="Diana"/>
    <x v="150"/>
    <n v="1"/>
  </r>
  <r>
    <s v="February"/>
    <x v="1"/>
    <s v="Alice"/>
    <x v="151"/>
    <n v="4"/>
  </r>
  <r>
    <s v="May"/>
    <x v="0"/>
    <s v="Alice"/>
    <x v="71"/>
    <n v="1"/>
  </r>
  <r>
    <s v="February"/>
    <x v="3"/>
    <s v="Bob"/>
    <x v="152"/>
    <n v="3"/>
  </r>
  <r>
    <s v="February"/>
    <x v="2"/>
    <s v="Bob"/>
    <x v="153"/>
    <n v="1"/>
  </r>
  <r>
    <s v="February"/>
    <x v="1"/>
    <s v="Alice"/>
    <x v="154"/>
    <n v="1"/>
  </r>
  <r>
    <s v="March"/>
    <x v="2"/>
    <s v="Bob"/>
    <x v="154"/>
    <n v="5"/>
  </r>
  <r>
    <s v="March"/>
    <x v="2"/>
    <s v="Charlie"/>
    <x v="155"/>
    <n v="4"/>
  </r>
  <r>
    <s v="April"/>
    <x v="1"/>
    <s v="Charlie"/>
    <x v="156"/>
    <n v="2"/>
  </r>
  <r>
    <s v="January"/>
    <x v="1"/>
    <s v="Bob"/>
    <x v="157"/>
    <n v="5"/>
  </r>
  <r>
    <s v="April"/>
    <x v="2"/>
    <s v="Diana"/>
    <x v="158"/>
    <n v="5"/>
  </r>
  <r>
    <s v="March"/>
    <x v="0"/>
    <s v="Alice"/>
    <x v="159"/>
    <n v="3"/>
  </r>
  <r>
    <s v="March"/>
    <x v="1"/>
    <s v="Diana"/>
    <x v="160"/>
    <n v="1"/>
  </r>
  <r>
    <s v="April"/>
    <x v="0"/>
    <s v="Alice"/>
    <x v="161"/>
    <n v="1"/>
  </r>
  <r>
    <s v="April"/>
    <x v="0"/>
    <s v="Bob"/>
    <x v="162"/>
    <n v="4"/>
  </r>
  <r>
    <s v="April"/>
    <x v="0"/>
    <s v="Charlie"/>
    <x v="163"/>
    <n v="2"/>
  </r>
  <r>
    <s v="April"/>
    <x v="0"/>
    <s v="Bob"/>
    <x v="164"/>
    <n v="1"/>
  </r>
  <r>
    <s v="April"/>
    <x v="3"/>
    <s v="Diana"/>
    <x v="165"/>
    <n v="2"/>
  </r>
  <r>
    <s v="April"/>
    <x v="1"/>
    <s v="Charlie"/>
    <x v="166"/>
    <n v="5"/>
  </r>
  <r>
    <s v="March"/>
    <x v="1"/>
    <s v="Diana"/>
    <x v="167"/>
    <n v="4"/>
  </r>
  <r>
    <s v="February"/>
    <x v="1"/>
    <s v="Charlie"/>
    <x v="168"/>
    <n v="1"/>
  </r>
  <r>
    <s v="January"/>
    <x v="0"/>
    <s v="Alice"/>
    <x v="153"/>
    <n v="5"/>
  </r>
  <r>
    <s v="January"/>
    <x v="1"/>
    <s v="Bob"/>
    <x v="169"/>
    <n v="5"/>
  </r>
  <r>
    <s v="January"/>
    <x v="3"/>
    <s v="Charlie"/>
    <x v="170"/>
    <n v="1"/>
  </r>
  <r>
    <s v="February"/>
    <x v="3"/>
    <s v="Diana"/>
    <x v="171"/>
    <n v="1"/>
  </r>
  <r>
    <s v="April"/>
    <x v="0"/>
    <s v="Bob"/>
    <x v="172"/>
    <n v="1"/>
  </r>
  <r>
    <s v="April"/>
    <x v="3"/>
    <s v="Charlie"/>
    <x v="173"/>
    <n v="3"/>
  </r>
  <r>
    <s v="January"/>
    <x v="3"/>
    <s v="Alice"/>
    <x v="174"/>
    <n v="2"/>
  </r>
  <r>
    <s v="April"/>
    <x v="0"/>
    <s v="Alice"/>
    <x v="175"/>
    <n v="1"/>
  </r>
  <r>
    <s v="January"/>
    <x v="3"/>
    <s v="Alice"/>
    <x v="176"/>
    <n v="5"/>
  </r>
  <r>
    <s v="March"/>
    <x v="2"/>
    <s v="Charlie"/>
    <x v="177"/>
    <n v="2"/>
  </r>
  <r>
    <s v="January"/>
    <x v="1"/>
    <s v="Diana"/>
    <x v="178"/>
    <n v="3"/>
  </r>
  <r>
    <s v="April"/>
    <x v="3"/>
    <s v="Charlie"/>
    <x v="179"/>
    <n v="3"/>
  </r>
  <r>
    <s v="April"/>
    <x v="0"/>
    <s v="Charlie"/>
    <x v="167"/>
    <n v="1"/>
  </r>
  <r>
    <s v="January"/>
    <x v="1"/>
    <s v="Bob"/>
    <x v="180"/>
    <n v="5"/>
  </r>
  <r>
    <s v="March"/>
    <x v="2"/>
    <s v="Diana"/>
    <x v="154"/>
    <n v="1"/>
  </r>
  <r>
    <s v="February"/>
    <x v="1"/>
    <s v="Diana"/>
    <x v="66"/>
    <n v="2"/>
  </r>
  <r>
    <s v="January"/>
    <x v="0"/>
    <s v="Alice"/>
    <x v="181"/>
    <n v="2"/>
  </r>
  <r>
    <s v="January"/>
    <x v="0"/>
    <s v="Diana"/>
    <x v="65"/>
    <n v="1"/>
  </r>
  <r>
    <s v="February"/>
    <x v="3"/>
    <s v="Alice"/>
    <x v="182"/>
    <n v="5"/>
  </r>
  <r>
    <s v="May"/>
    <x v="0"/>
    <s v="Alice"/>
    <x v="101"/>
    <n v="3"/>
  </r>
  <r>
    <s v="February"/>
    <x v="2"/>
    <s v="Bob"/>
    <x v="183"/>
    <n v="4"/>
  </r>
  <r>
    <s v="April"/>
    <x v="0"/>
    <s v="Bob"/>
    <x v="184"/>
    <n v="4"/>
  </r>
  <r>
    <s v="February"/>
    <x v="3"/>
    <s v="Diana"/>
    <x v="183"/>
    <n v="2"/>
  </r>
  <r>
    <s v="March"/>
    <x v="3"/>
    <s v="Diana"/>
    <x v="18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91" firstHeaderRow="1" firstDataRow="2" firstDataCol="1"/>
  <pivotFields count="5"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87">
        <item x="10"/>
        <item x="116"/>
        <item x="0"/>
        <item x="171"/>
        <item x="59"/>
        <item x="99"/>
        <item x="131"/>
        <item x="174"/>
        <item x="74"/>
        <item x="25"/>
        <item x="40"/>
        <item x="56"/>
        <item x="75"/>
        <item x="101"/>
        <item x="151"/>
        <item x="180"/>
        <item x="20"/>
        <item x="68"/>
        <item x="79"/>
        <item x="42"/>
        <item x="157"/>
        <item x="144"/>
        <item x="1"/>
        <item x="106"/>
        <item x="108"/>
        <item x="169"/>
        <item x="163"/>
        <item x="179"/>
        <item x="53"/>
        <item x="129"/>
        <item x="182"/>
        <item x="100"/>
        <item x="177"/>
        <item x="64"/>
        <item x="82"/>
        <item x="19"/>
        <item x="50"/>
        <item x="124"/>
        <item x="63"/>
        <item x="49"/>
        <item x="141"/>
        <item x="165"/>
        <item x="27"/>
        <item x="65"/>
        <item x="93"/>
        <item x="45"/>
        <item x="127"/>
        <item x="115"/>
        <item x="121"/>
        <item x="109"/>
        <item x="34"/>
        <item x="61"/>
        <item x="102"/>
        <item x="112"/>
        <item x="114"/>
        <item x="52"/>
        <item x="167"/>
        <item x="145"/>
        <item x="3"/>
        <item x="148"/>
        <item x="170"/>
        <item x="90"/>
        <item x="185"/>
        <item x="138"/>
        <item x="126"/>
        <item x="6"/>
        <item x="178"/>
        <item x="87"/>
        <item x="103"/>
        <item x="156"/>
        <item x="92"/>
        <item x="14"/>
        <item x="88"/>
        <item x="77"/>
        <item x="32"/>
        <item x="96"/>
        <item x="70"/>
        <item x="76"/>
        <item x="120"/>
        <item x="184"/>
        <item x="172"/>
        <item x="13"/>
        <item x="33"/>
        <item x="12"/>
        <item x="69"/>
        <item x="66"/>
        <item x="164"/>
        <item x="113"/>
        <item x="72"/>
        <item x="158"/>
        <item x="58"/>
        <item x="118"/>
        <item x="78"/>
        <item x="54"/>
        <item x="8"/>
        <item x="128"/>
        <item x="155"/>
        <item x="38"/>
        <item x="71"/>
        <item x="80"/>
        <item x="137"/>
        <item x="135"/>
        <item x="83"/>
        <item x="117"/>
        <item x="5"/>
        <item x="57"/>
        <item x="60"/>
        <item x="123"/>
        <item x="160"/>
        <item x="26"/>
        <item x="125"/>
        <item x="67"/>
        <item x="143"/>
        <item x="48"/>
        <item x="153"/>
        <item x="147"/>
        <item x="139"/>
        <item x="2"/>
        <item x="43"/>
        <item x="81"/>
        <item x="175"/>
        <item x="47"/>
        <item x="111"/>
        <item x="36"/>
        <item x="73"/>
        <item x="9"/>
        <item x="176"/>
        <item x="168"/>
        <item x="39"/>
        <item x="98"/>
        <item x="130"/>
        <item x="41"/>
        <item x="104"/>
        <item x="16"/>
        <item x="21"/>
        <item x="31"/>
        <item x="30"/>
        <item x="29"/>
        <item x="181"/>
        <item x="173"/>
        <item x="94"/>
        <item x="44"/>
        <item x="133"/>
        <item x="105"/>
        <item x="97"/>
        <item x="146"/>
        <item x="134"/>
        <item x="11"/>
        <item x="23"/>
        <item x="89"/>
        <item x="85"/>
        <item x="7"/>
        <item x="62"/>
        <item x="149"/>
        <item x="4"/>
        <item x="136"/>
        <item x="110"/>
        <item x="84"/>
        <item x="142"/>
        <item x="91"/>
        <item x="162"/>
        <item x="35"/>
        <item x="161"/>
        <item x="28"/>
        <item x="150"/>
        <item x="86"/>
        <item x="122"/>
        <item x="166"/>
        <item x="15"/>
        <item x="51"/>
        <item x="159"/>
        <item x="95"/>
        <item x="140"/>
        <item x="24"/>
        <item x="107"/>
        <item x="154"/>
        <item x="17"/>
        <item x="55"/>
        <item x="183"/>
        <item x="119"/>
        <item x="152"/>
        <item x="46"/>
        <item x="132"/>
        <item x="18"/>
        <item x="22"/>
        <item x="37"/>
        <item t="default"/>
      </items>
    </pivotField>
    <pivotField showAll="0"/>
  </pivotFields>
  <rowFields count="1">
    <field x="3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A12" workbookViewId="0">
      <selection activeCell="O13" sqref="O13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21</v>
      </c>
      <c r="H1" t="s">
        <v>22</v>
      </c>
    </row>
    <row r="2" spans="1:15" x14ac:dyDescent="0.25">
      <c r="A2" t="s">
        <v>5</v>
      </c>
      <c r="B2" t="s">
        <v>10</v>
      </c>
      <c r="C2" t="s">
        <v>14</v>
      </c>
      <c r="D2">
        <v>4004</v>
      </c>
      <c r="E2">
        <v>2</v>
      </c>
      <c r="G2" s="2" t="s">
        <v>23</v>
      </c>
      <c r="H2" t="s">
        <v>19</v>
      </c>
      <c r="I2">
        <f>_xlfn.STDEV.P(D2:D201)</f>
        <v>441.20704524633328</v>
      </c>
    </row>
    <row r="3" spans="1:15" x14ac:dyDescent="0.25">
      <c r="A3" t="s">
        <v>5</v>
      </c>
      <c r="B3" t="s">
        <v>11</v>
      </c>
      <c r="C3" t="s">
        <v>15</v>
      </c>
      <c r="D3">
        <v>4138</v>
      </c>
      <c r="E3">
        <v>2</v>
      </c>
      <c r="H3" t="s">
        <v>20</v>
      </c>
      <c r="I3">
        <f>_xlfn.VAR.P(D2:D201)</f>
        <v>194663.65677499998</v>
      </c>
    </row>
    <row r="4" spans="1:15" x14ac:dyDescent="0.25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15" x14ac:dyDescent="0.25">
      <c r="A5" t="s">
        <v>6</v>
      </c>
      <c r="B5" t="s">
        <v>11</v>
      </c>
      <c r="C5" t="s">
        <v>15</v>
      </c>
      <c r="D5">
        <v>4398</v>
      </c>
      <c r="E5">
        <v>4</v>
      </c>
      <c r="G5" s="2" t="s">
        <v>24</v>
      </c>
      <c r="H5" t="s">
        <v>26</v>
      </c>
    </row>
    <row r="6" spans="1:15" x14ac:dyDescent="0.25">
      <c r="A6" t="s">
        <v>7</v>
      </c>
      <c r="B6" t="s">
        <v>12</v>
      </c>
      <c r="C6" t="s">
        <v>16</v>
      </c>
      <c r="D6">
        <v>5208</v>
      </c>
      <c r="E6">
        <v>2</v>
      </c>
      <c r="G6" s="2" t="s">
        <v>25</v>
      </c>
      <c r="H6" t="s">
        <v>56</v>
      </c>
    </row>
    <row r="7" spans="1:15" x14ac:dyDescent="0.25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5" x14ac:dyDescent="0.25">
      <c r="A8" t="s">
        <v>5</v>
      </c>
      <c r="B8" t="s">
        <v>10</v>
      </c>
      <c r="C8" t="s">
        <v>17</v>
      </c>
      <c r="D8">
        <v>4441</v>
      </c>
      <c r="E8">
        <v>2</v>
      </c>
      <c r="G8" s="2" t="s">
        <v>35</v>
      </c>
      <c r="H8" t="s">
        <v>18</v>
      </c>
    </row>
    <row r="9" spans="1:15" x14ac:dyDescent="0.25">
      <c r="A9" t="s">
        <v>8</v>
      </c>
      <c r="B9" t="s">
        <v>13</v>
      </c>
      <c r="C9" t="s">
        <v>16</v>
      </c>
      <c r="D9">
        <v>5182</v>
      </c>
      <c r="E9">
        <v>4</v>
      </c>
      <c r="G9" s="2" t="s">
        <v>36</v>
      </c>
      <c r="H9" t="s">
        <v>32</v>
      </c>
      <c r="I9">
        <f>AVERAGE(D2:D201)</f>
        <v>4698.3850000000002</v>
      </c>
    </row>
    <row r="10" spans="1:15" x14ac:dyDescent="0.25">
      <c r="A10" t="s">
        <v>6</v>
      </c>
      <c r="B10" t="s">
        <v>10</v>
      </c>
      <c r="C10" t="s">
        <v>15</v>
      </c>
      <c r="D10">
        <v>4702</v>
      </c>
      <c r="E10">
        <v>1</v>
      </c>
      <c r="H10" t="s">
        <v>19</v>
      </c>
      <c r="I10">
        <f>_xlfn.STDEV.S(D2:D201)</f>
        <v>442.31421648589094</v>
      </c>
    </row>
    <row r="11" spans="1:15" x14ac:dyDescent="0.25">
      <c r="A11" t="s">
        <v>8</v>
      </c>
      <c r="B11" t="s">
        <v>12</v>
      </c>
      <c r="C11" t="s">
        <v>17</v>
      </c>
      <c r="D11">
        <v>4983</v>
      </c>
      <c r="E11">
        <v>4</v>
      </c>
      <c r="H11" s="8" t="s">
        <v>37</v>
      </c>
      <c r="I11" s="8">
        <f>I10/I9*100</f>
        <v>9.4141756472892482</v>
      </c>
    </row>
    <row r="12" spans="1:15" x14ac:dyDescent="0.25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5" x14ac:dyDescent="0.25">
      <c r="A13" t="s">
        <v>5</v>
      </c>
      <c r="B13" t="s">
        <v>12</v>
      </c>
      <c r="C13" t="s">
        <v>14</v>
      </c>
      <c r="D13">
        <v>5146</v>
      </c>
      <c r="E13">
        <v>4</v>
      </c>
      <c r="G13" s="2" t="s">
        <v>38</v>
      </c>
      <c r="H13" t="s">
        <v>40</v>
      </c>
      <c r="O13" s="8" t="s">
        <v>66</v>
      </c>
    </row>
    <row r="14" spans="1:15" x14ac:dyDescent="0.25">
      <c r="A14" t="s">
        <v>8</v>
      </c>
      <c r="B14" t="s">
        <v>11</v>
      </c>
      <c r="C14" t="s">
        <v>17</v>
      </c>
      <c r="D14">
        <v>4617</v>
      </c>
      <c r="E14">
        <v>5</v>
      </c>
      <c r="G14" s="2" t="s">
        <v>39</v>
      </c>
      <c r="H14" s="8"/>
      <c r="I14" t="s">
        <v>47</v>
      </c>
      <c r="J14" s="8">
        <f>_xlfn.STDEV.S(D2:D201)</f>
        <v>442.31421648589094</v>
      </c>
      <c r="K14" t="s">
        <v>48</v>
      </c>
      <c r="L14" s="8">
        <f>_xlfn.STDEV.S(E2:E201)</f>
        <v>1.4315539576517335</v>
      </c>
      <c r="M14" t="s">
        <v>49</v>
      </c>
      <c r="N14" s="8">
        <f>_xlfn.COVARIANCE.S(D2:D201,E2:E201)</f>
        <v>29.142261306532653</v>
      </c>
      <c r="O14" s="8">
        <f>N14/(J14*L14)</f>
        <v>4.6024028266518427E-2</v>
      </c>
    </row>
    <row r="15" spans="1:15" x14ac:dyDescent="0.25">
      <c r="A15" t="s">
        <v>6</v>
      </c>
      <c r="B15" t="s">
        <v>13</v>
      </c>
      <c r="C15" t="s">
        <v>16</v>
      </c>
      <c r="D15">
        <v>4599</v>
      </c>
      <c r="E15">
        <v>2</v>
      </c>
    </row>
    <row r="16" spans="1:15" x14ac:dyDescent="0.25">
      <c r="A16" t="s">
        <v>5</v>
      </c>
      <c r="B16" t="s">
        <v>12</v>
      </c>
      <c r="C16" t="s">
        <v>15</v>
      </c>
      <c r="D16">
        <v>4505</v>
      </c>
      <c r="E16">
        <v>3</v>
      </c>
      <c r="G16" s="2" t="s">
        <v>42</v>
      </c>
      <c r="H16" t="s">
        <v>41</v>
      </c>
    </row>
    <row r="17" spans="1:9" x14ac:dyDescent="0.25">
      <c r="A17" t="s">
        <v>5</v>
      </c>
      <c r="B17" t="s">
        <v>10</v>
      </c>
      <c r="C17" t="s">
        <v>16</v>
      </c>
      <c r="D17">
        <v>5338</v>
      </c>
      <c r="E17">
        <v>5</v>
      </c>
      <c r="G17" s="2" t="s">
        <v>43</v>
      </c>
      <c r="H17" t="s">
        <v>32</v>
      </c>
      <c r="I17">
        <f>AVERAGE(D2:D201)</f>
        <v>4698.3850000000002</v>
      </c>
    </row>
    <row r="18" spans="1:9" x14ac:dyDescent="0.25">
      <c r="A18" t="s">
        <v>9</v>
      </c>
      <c r="B18" t="s">
        <v>12</v>
      </c>
      <c r="C18" t="s">
        <v>16</v>
      </c>
      <c r="D18">
        <v>5031</v>
      </c>
      <c r="E18">
        <v>2</v>
      </c>
      <c r="H18" t="s">
        <v>19</v>
      </c>
      <c r="I18">
        <f>_xlfn.STDEV.S(D2:D201)</f>
        <v>442.31421648589094</v>
      </c>
    </row>
    <row r="19" spans="1:9" x14ac:dyDescent="0.25">
      <c r="A19" t="s">
        <v>7</v>
      </c>
      <c r="B19" t="s">
        <v>12</v>
      </c>
      <c r="C19" t="s">
        <v>14</v>
      </c>
      <c r="D19">
        <v>5378</v>
      </c>
      <c r="E19">
        <v>5</v>
      </c>
      <c r="H19" t="s">
        <v>44</v>
      </c>
      <c r="I19">
        <v>200</v>
      </c>
    </row>
    <row r="20" spans="1:9" x14ac:dyDescent="0.25">
      <c r="A20" t="s">
        <v>9</v>
      </c>
      <c r="B20" t="s">
        <v>12</v>
      </c>
      <c r="C20" t="s">
        <v>15</v>
      </c>
      <c r="D20">
        <v>5453</v>
      </c>
      <c r="E20">
        <v>3</v>
      </c>
      <c r="H20" t="s">
        <v>45</v>
      </c>
      <c r="I20">
        <f>I18/SQRT(I19)</f>
        <v>31.276338189238807</v>
      </c>
    </row>
    <row r="21" spans="1:9" x14ac:dyDescent="0.25">
      <c r="A21" t="s">
        <v>5</v>
      </c>
      <c r="B21" t="s">
        <v>12</v>
      </c>
      <c r="C21" t="s">
        <v>17</v>
      </c>
      <c r="D21">
        <v>4234</v>
      </c>
      <c r="E21">
        <v>5</v>
      </c>
    </row>
    <row r="22" spans="1:9" x14ac:dyDescent="0.25">
      <c r="A22" t="s">
        <v>6</v>
      </c>
      <c r="B22" t="s">
        <v>12</v>
      </c>
      <c r="C22" t="s">
        <v>16</v>
      </c>
      <c r="D22">
        <v>4087</v>
      </c>
      <c r="E22">
        <v>2</v>
      </c>
      <c r="H22" t="s">
        <v>46</v>
      </c>
      <c r="I22">
        <v>1.96</v>
      </c>
    </row>
    <row r="23" spans="1:9" x14ac:dyDescent="0.25">
      <c r="A23" t="s">
        <v>8</v>
      </c>
      <c r="B23" t="s">
        <v>12</v>
      </c>
      <c r="C23" t="s">
        <v>15</v>
      </c>
      <c r="D23">
        <v>5044</v>
      </c>
      <c r="E23">
        <v>3</v>
      </c>
      <c r="H23" t="s">
        <v>50</v>
      </c>
      <c r="I23">
        <f>I20*I22</f>
        <v>61.301622850908061</v>
      </c>
    </row>
    <row r="24" spans="1:9" x14ac:dyDescent="0.25">
      <c r="A24" t="s">
        <v>8</v>
      </c>
      <c r="B24" t="s">
        <v>10</v>
      </c>
      <c r="C24" t="s">
        <v>14</v>
      </c>
      <c r="D24">
        <v>5466</v>
      </c>
      <c r="E24">
        <v>4</v>
      </c>
      <c r="H24" t="s">
        <v>51</v>
      </c>
      <c r="I24">
        <f>I17-I23</f>
        <v>4637.0833771490925</v>
      </c>
    </row>
    <row r="25" spans="1:9" x14ac:dyDescent="0.25">
      <c r="A25" t="s">
        <v>6</v>
      </c>
      <c r="B25" t="s">
        <v>13</v>
      </c>
      <c r="C25" t="s">
        <v>16</v>
      </c>
      <c r="D25">
        <v>5147</v>
      </c>
      <c r="E25">
        <v>5</v>
      </c>
      <c r="H25" t="s">
        <v>52</v>
      </c>
      <c r="I25">
        <f>I17+I23</f>
        <v>4759.686622850908</v>
      </c>
    </row>
    <row r="26" spans="1:9" x14ac:dyDescent="0.25">
      <c r="A26" t="s">
        <v>6</v>
      </c>
      <c r="B26" t="s">
        <v>12</v>
      </c>
      <c r="C26" t="s">
        <v>14</v>
      </c>
      <c r="D26">
        <v>5362</v>
      </c>
      <c r="E26">
        <v>5</v>
      </c>
    </row>
    <row r="27" spans="1:9" x14ac:dyDescent="0.25">
      <c r="A27" t="s">
        <v>7</v>
      </c>
      <c r="B27" t="s">
        <v>13</v>
      </c>
      <c r="C27" t="s">
        <v>17</v>
      </c>
      <c r="D27">
        <v>4040</v>
      </c>
      <c r="E27">
        <v>3</v>
      </c>
    </row>
    <row r="28" spans="1:9" x14ac:dyDescent="0.25">
      <c r="A28" t="s">
        <v>8</v>
      </c>
      <c r="B28" t="s">
        <v>12</v>
      </c>
      <c r="C28" t="s">
        <v>14</v>
      </c>
      <c r="D28">
        <v>4808</v>
      </c>
      <c r="E28">
        <v>2</v>
      </c>
    </row>
    <row r="29" spans="1:9" x14ac:dyDescent="0.25">
      <c r="A29" t="s">
        <v>9</v>
      </c>
      <c r="B29" t="s">
        <v>13</v>
      </c>
      <c r="C29" t="s">
        <v>14</v>
      </c>
      <c r="D29">
        <v>4267</v>
      </c>
      <c r="E29">
        <v>1</v>
      </c>
    </row>
    <row r="30" spans="1:9" x14ac:dyDescent="0.25">
      <c r="A30" t="s">
        <v>7</v>
      </c>
      <c r="B30" t="s">
        <v>10</v>
      </c>
      <c r="C30" t="s">
        <v>17</v>
      </c>
      <c r="D30">
        <v>5275</v>
      </c>
      <c r="E30">
        <v>4</v>
      </c>
    </row>
    <row r="31" spans="1:9" x14ac:dyDescent="0.25">
      <c r="A31" t="s">
        <v>7</v>
      </c>
      <c r="B31" t="s">
        <v>11</v>
      </c>
      <c r="C31" t="s">
        <v>17</v>
      </c>
      <c r="D31">
        <v>5072</v>
      </c>
      <c r="E31">
        <v>3</v>
      </c>
    </row>
    <row r="32" spans="1:9" x14ac:dyDescent="0.25">
      <c r="A32" t="s">
        <v>5</v>
      </c>
      <c r="B32" t="s">
        <v>11</v>
      </c>
      <c r="C32" t="s">
        <v>17</v>
      </c>
      <c r="D32">
        <v>5065</v>
      </c>
      <c r="E32">
        <v>3</v>
      </c>
    </row>
    <row r="33" spans="1:5" x14ac:dyDescent="0.25">
      <c r="A33" t="s">
        <v>9</v>
      </c>
      <c r="B33" t="s">
        <v>10</v>
      </c>
      <c r="C33" t="s">
        <v>17</v>
      </c>
      <c r="D33">
        <v>5061</v>
      </c>
      <c r="E33">
        <v>2</v>
      </c>
    </row>
    <row r="34" spans="1:5" x14ac:dyDescent="0.25">
      <c r="A34" t="s">
        <v>9</v>
      </c>
      <c r="B34" t="s">
        <v>12</v>
      </c>
      <c r="C34" t="s">
        <v>17</v>
      </c>
      <c r="D34">
        <v>4538</v>
      </c>
      <c r="E34">
        <v>2</v>
      </c>
    </row>
    <row r="35" spans="1:5" x14ac:dyDescent="0.25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5" x14ac:dyDescent="0.25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5" x14ac:dyDescent="0.25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5" x14ac:dyDescent="0.25">
      <c r="A38" t="s">
        <v>9</v>
      </c>
      <c r="B38" t="s">
        <v>12</v>
      </c>
      <c r="C38" t="s">
        <v>15</v>
      </c>
      <c r="D38">
        <v>4962</v>
      </c>
      <c r="E38">
        <v>2</v>
      </c>
    </row>
    <row r="39" spans="1:5" x14ac:dyDescent="0.25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5" x14ac:dyDescent="0.25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5" x14ac:dyDescent="0.25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5" x14ac:dyDescent="0.25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5" x14ac:dyDescent="0.25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5" x14ac:dyDescent="0.25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5" x14ac:dyDescent="0.25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5" x14ac:dyDescent="0.25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5" x14ac:dyDescent="0.25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5" x14ac:dyDescent="0.25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25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25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25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25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25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25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25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25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25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25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25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25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25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25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25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25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25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25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25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25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25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25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25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25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25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25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25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25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25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25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25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25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25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25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25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25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25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25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25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25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25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25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25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25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25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25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25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25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25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25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25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25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25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25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25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25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25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25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25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25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25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25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25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25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25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25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25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25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25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25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25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25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25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25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25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25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25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25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25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25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25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25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25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25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25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25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25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25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25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25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25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25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25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25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25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25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25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25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25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25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25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25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25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25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25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25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25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25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25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25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25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25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25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25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25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25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25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25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25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25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25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25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25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25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25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25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25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25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25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25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25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25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25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25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25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25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25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25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25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25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25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25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25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25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25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25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25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25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25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25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25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25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25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1"/>
  <sheetViews>
    <sheetView topLeftCell="A13" workbookViewId="0">
      <selection activeCell="A34" sqref="A34"/>
    </sheetView>
  </sheetViews>
  <sheetFormatPr defaultRowHeight="15" x14ac:dyDescent="0.25"/>
  <cols>
    <col min="1" max="1" width="13.140625" customWidth="1"/>
    <col min="2" max="2" width="16.28515625" customWidth="1"/>
    <col min="3" max="4" width="6.140625" customWidth="1"/>
    <col min="5" max="5" width="5.7109375" customWidth="1"/>
    <col min="6" max="6" width="11.28515625" customWidth="1"/>
    <col min="7" max="46" width="16.28515625" bestFit="1" customWidth="1"/>
    <col min="47" max="88" width="16.28515625" customWidth="1"/>
    <col min="89" max="89" width="16.28515625" bestFit="1" customWidth="1"/>
    <col min="90" max="141" width="16.28515625" customWidth="1"/>
    <col min="142" max="142" width="16.28515625" bestFit="1" customWidth="1"/>
    <col min="143" max="186" width="16.28515625" customWidth="1"/>
    <col min="187" max="187" width="11.28515625" customWidth="1"/>
    <col min="188" max="199" width="7.5703125" customWidth="1"/>
    <col min="200" max="200" width="10.5703125" bestFit="1" customWidth="1"/>
    <col min="201" max="201" width="11.28515625" bestFit="1" customWidth="1"/>
  </cols>
  <sheetData>
    <row r="3" spans="1:6" x14ac:dyDescent="0.25">
      <c r="B3" s="3" t="s">
        <v>29</v>
      </c>
    </row>
    <row r="4" spans="1:6" x14ac:dyDescent="0.25">
      <c r="A4" s="3" t="s">
        <v>27</v>
      </c>
      <c r="B4" t="s">
        <v>10</v>
      </c>
      <c r="C4" t="s">
        <v>13</v>
      </c>
      <c r="D4" t="s">
        <v>11</v>
      </c>
      <c r="E4" t="s">
        <v>12</v>
      </c>
      <c r="F4" t="s">
        <v>28</v>
      </c>
    </row>
    <row r="5" spans="1:6" x14ac:dyDescent="0.25">
      <c r="A5" s="4">
        <v>4000</v>
      </c>
    </row>
    <row r="6" spans="1:6" x14ac:dyDescent="0.25">
      <c r="A6" s="4">
        <v>4001</v>
      </c>
    </row>
    <row r="7" spans="1:6" x14ac:dyDescent="0.25">
      <c r="A7" s="4">
        <v>4004</v>
      </c>
    </row>
    <row r="8" spans="1:6" x14ac:dyDescent="0.25">
      <c r="A8" s="4">
        <v>4009</v>
      </c>
    </row>
    <row r="9" spans="1:6" x14ac:dyDescent="0.25">
      <c r="A9" s="4">
        <v>4011</v>
      </c>
    </row>
    <row r="10" spans="1:6" x14ac:dyDescent="0.25">
      <c r="A10" s="4">
        <v>4014</v>
      </c>
    </row>
    <row r="11" spans="1:6" x14ac:dyDescent="0.25">
      <c r="A11" s="4">
        <v>4020</v>
      </c>
    </row>
    <row r="12" spans="1:6" x14ac:dyDescent="0.25">
      <c r="A12" s="4">
        <v>4021</v>
      </c>
    </row>
    <row r="13" spans="1:6" x14ac:dyDescent="0.25">
      <c r="A13" s="4">
        <v>4025</v>
      </c>
    </row>
    <row r="14" spans="1:6" x14ac:dyDescent="0.25">
      <c r="A14" s="4">
        <v>4040</v>
      </c>
    </row>
    <row r="15" spans="1:6" x14ac:dyDescent="0.25">
      <c r="A15" s="4">
        <v>4056</v>
      </c>
    </row>
    <row r="16" spans="1:6" x14ac:dyDescent="0.25">
      <c r="A16" s="4">
        <v>4058</v>
      </c>
    </row>
    <row r="17" spans="1:1" x14ac:dyDescent="0.25">
      <c r="A17" s="4">
        <v>4066</v>
      </c>
    </row>
    <row r="18" spans="1:1" x14ac:dyDescent="0.25">
      <c r="A18" s="4">
        <v>4072</v>
      </c>
    </row>
    <row r="19" spans="1:1" x14ac:dyDescent="0.25">
      <c r="A19" s="4">
        <v>4080</v>
      </c>
    </row>
    <row r="20" spans="1:1" x14ac:dyDescent="0.25">
      <c r="A20" s="4">
        <v>4083</v>
      </c>
    </row>
    <row r="21" spans="1:1" x14ac:dyDescent="0.25">
      <c r="A21" s="4">
        <v>4087</v>
      </c>
    </row>
    <row r="22" spans="1:1" x14ac:dyDescent="0.25">
      <c r="A22" s="4">
        <v>4099</v>
      </c>
    </row>
    <row r="23" spans="1:1" x14ac:dyDescent="0.25">
      <c r="A23" s="4">
        <v>4101</v>
      </c>
    </row>
    <row r="24" spans="1:1" x14ac:dyDescent="0.25">
      <c r="A24" s="4">
        <v>4107</v>
      </c>
    </row>
    <row r="25" spans="1:1" x14ac:dyDescent="0.25">
      <c r="A25" s="4">
        <v>4110</v>
      </c>
    </row>
    <row r="26" spans="1:1" x14ac:dyDescent="0.25">
      <c r="A26" s="4">
        <v>4135</v>
      </c>
    </row>
    <row r="27" spans="1:1" x14ac:dyDescent="0.25">
      <c r="A27" s="4">
        <v>4138</v>
      </c>
    </row>
    <row r="28" spans="1:1" x14ac:dyDescent="0.25">
      <c r="A28" s="4">
        <v>4142</v>
      </c>
    </row>
    <row r="29" spans="1:1" x14ac:dyDescent="0.25">
      <c r="A29" s="4">
        <v>4153</v>
      </c>
    </row>
    <row r="30" spans="1:1" x14ac:dyDescent="0.25">
      <c r="A30" s="4">
        <v>4158</v>
      </c>
    </row>
    <row r="31" spans="1:1" x14ac:dyDescent="0.25">
      <c r="A31" s="4">
        <v>4176</v>
      </c>
    </row>
    <row r="32" spans="1:1" x14ac:dyDescent="0.25">
      <c r="A32" s="4">
        <v>4180</v>
      </c>
    </row>
    <row r="33" spans="1:1" x14ac:dyDescent="0.25">
      <c r="A33" s="4">
        <v>4189</v>
      </c>
    </row>
    <row r="34" spans="1:1" x14ac:dyDescent="0.25">
      <c r="A34" s="4">
        <v>4192</v>
      </c>
    </row>
    <row r="35" spans="1:1" x14ac:dyDescent="0.25">
      <c r="A35" s="4">
        <v>4194</v>
      </c>
    </row>
    <row r="36" spans="1:1" x14ac:dyDescent="0.25">
      <c r="A36" s="4">
        <v>4198</v>
      </c>
    </row>
    <row r="37" spans="1:1" x14ac:dyDescent="0.25">
      <c r="A37" s="4">
        <v>4200</v>
      </c>
    </row>
    <row r="38" spans="1:1" x14ac:dyDescent="0.25">
      <c r="A38" s="4">
        <v>4204</v>
      </c>
    </row>
    <row r="39" spans="1:1" x14ac:dyDescent="0.25">
      <c r="A39" s="4">
        <v>4229</v>
      </c>
    </row>
    <row r="40" spans="1:1" x14ac:dyDescent="0.25">
      <c r="A40" s="4">
        <v>4234</v>
      </c>
    </row>
    <row r="41" spans="1:1" x14ac:dyDescent="0.25">
      <c r="A41" s="4">
        <v>4236</v>
      </c>
    </row>
    <row r="42" spans="1:1" x14ac:dyDescent="0.25">
      <c r="A42" s="4">
        <v>4242</v>
      </c>
    </row>
    <row r="43" spans="1:1" x14ac:dyDescent="0.25">
      <c r="A43" s="4">
        <v>4252</v>
      </c>
    </row>
    <row r="44" spans="1:1" x14ac:dyDescent="0.25">
      <c r="A44" s="4">
        <v>4253</v>
      </c>
    </row>
    <row r="45" spans="1:1" x14ac:dyDescent="0.25">
      <c r="A45" s="4">
        <v>4257</v>
      </c>
    </row>
    <row r="46" spans="1:1" x14ac:dyDescent="0.25">
      <c r="A46" s="4">
        <v>4261</v>
      </c>
    </row>
    <row r="47" spans="1:1" x14ac:dyDescent="0.25">
      <c r="A47" s="4">
        <v>4267</v>
      </c>
    </row>
    <row r="48" spans="1:1" x14ac:dyDescent="0.25">
      <c r="A48" s="4">
        <v>4277</v>
      </c>
    </row>
    <row r="49" spans="1:1" x14ac:dyDescent="0.25">
      <c r="A49" s="4">
        <v>4283</v>
      </c>
    </row>
    <row r="50" spans="1:1" x14ac:dyDescent="0.25">
      <c r="A50" s="4">
        <v>4286</v>
      </c>
    </row>
    <row r="51" spans="1:1" x14ac:dyDescent="0.25">
      <c r="A51" s="4">
        <v>4295</v>
      </c>
    </row>
    <row r="52" spans="1:1" x14ac:dyDescent="0.25">
      <c r="A52" s="4">
        <v>4306</v>
      </c>
    </row>
    <row r="53" spans="1:1" x14ac:dyDescent="0.25">
      <c r="A53" s="4">
        <v>4311</v>
      </c>
    </row>
    <row r="54" spans="1:1" x14ac:dyDescent="0.25">
      <c r="A54" s="4">
        <v>4315</v>
      </c>
    </row>
    <row r="55" spans="1:1" x14ac:dyDescent="0.25">
      <c r="A55" s="4">
        <v>4319</v>
      </c>
    </row>
    <row r="56" spans="1:1" x14ac:dyDescent="0.25">
      <c r="A56" s="4">
        <v>4321</v>
      </c>
    </row>
    <row r="57" spans="1:1" x14ac:dyDescent="0.25">
      <c r="A57" s="4">
        <v>4350</v>
      </c>
    </row>
    <row r="58" spans="1:1" x14ac:dyDescent="0.25">
      <c r="A58" s="4">
        <v>4352</v>
      </c>
    </row>
    <row r="59" spans="1:1" x14ac:dyDescent="0.25">
      <c r="A59" s="4">
        <v>4357</v>
      </c>
    </row>
    <row r="60" spans="1:1" x14ac:dyDescent="0.25">
      <c r="A60" s="4">
        <v>4362</v>
      </c>
    </row>
    <row r="61" spans="1:1" x14ac:dyDescent="0.25">
      <c r="A61" s="4">
        <v>4387</v>
      </c>
    </row>
    <row r="62" spans="1:1" x14ac:dyDescent="0.25">
      <c r="A62" s="4">
        <v>4389</v>
      </c>
    </row>
    <row r="63" spans="1:1" x14ac:dyDescent="0.25">
      <c r="A63" s="4">
        <v>4398</v>
      </c>
    </row>
    <row r="64" spans="1:1" x14ac:dyDescent="0.25">
      <c r="A64" s="4">
        <v>4399</v>
      </c>
    </row>
    <row r="65" spans="1:1" x14ac:dyDescent="0.25">
      <c r="A65" s="4">
        <v>4414</v>
      </c>
    </row>
    <row r="66" spans="1:1" x14ac:dyDescent="0.25">
      <c r="A66" s="4">
        <v>4423</v>
      </c>
    </row>
    <row r="67" spans="1:1" x14ac:dyDescent="0.25">
      <c r="A67" s="4">
        <v>4429</v>
      </c>
    </row>
    <row r="68" spans="1:1" x14ac:dyDescent="0.25">
      <c r="A68" s="4">
        <v>4430</v>
      </c>
    </row>
    <row r="69" spans="1:1" x14ac:dyDescent="0.25">
      <c r="A69" s="4">
        <v>4432</v>
      </c>
    </row>
    <row r="70" spans="1:1" x14ac:dyDescent="0.25">
      <c r="A70" s="4">
        <v>4441</v>
      </c>
    </row>
    <row r="71" spans="1:1" x14ac:dyDescent="0.25">
      <c r="A71" s="4">
        <v>4459</v>
      </c>
    </row>
    <row r="72" spans="1:1" x14ac:dyDescent="0.25">
      <c r="A72" s="4">
        <v>4462</v>
      </c>
    </row>
    <row r="73" spans="1:1" x14ac:dyDescent="0.25">
      <c r="A73" s="4">
        <v>4466</v>
      </c>
    </row>
    <row r="74" spans="1:1" x14ac:dyDescent="0.25">
      <c r="A74" s="4">
        <v>4491</v>
      </c>
    </row>
    <row r="75" spans="1:1" x14ac:dyDescent="0.25">
      <c r="A75" s="4">
        <v>4493</v>
      </c>
    </row>
    <row r="76" spans="1:1" x14ac:dyDescent="0.25">
      <c r="A76" s="4">
        <v>4505</v>
      </c>
    </row>
    <row r="77" spans="1:1" x14ac:dyDescent="0.25">
      <c r="A77" s="4">
        <v>4533</v>
      </c>
    </row>
    <row r="78" spans="1:1" x14ac:dyDescent="0.25">
      <c r="A78" s="4">
        <v>4537</v>
      </c>
    </row>
    <row r="79" spans="1:1" x14ac:dyDescent="0.25">
      <c r="A79" s="4">
        <v>4538</v>
      </c>
    </row>
    <row r="80" spans="1:1" x14ac:dyDescent="0.25">
      <c r="A80" s="4">
        <v>4554</v>
      </c>
    </row>
    <row r="81" spans="1:1" x14ac:dyDescent="0.25">
      <c r="A81" s="4">
        <v>4580</v>
      </c>
    </row>
    <row r="82" spans="1:1" x14ac:dyDescent="0.25">
      <c r="A82" s="4">
        <v>4581</v>
      </c>
    </row>
    <row r="83" spans="1:1" x14ac:dyDescent="0.25">
      <c r="A83" s="4">
        <v>4582</v>
      </c>
    </row>
    <row r="84" spans="1:1" x14ac:dyDescent="0.25">
      <c r="A84" s="4">
        <v>4594</v>
      </c>
    </row>
    <row r="85" spans="1:1" x14ac:dyDescent="0.25">
      <c r="A85" s="4">
        <v>4596</v>
      </c>
    </row>
    <row r="86" spans="1:1" x14ac:dyDescent="0.25">
      <c r="A86" s="4">
        <v>4599</v>
      </c>
    </row>
    <row r="87" spans="1:1" x14ac:dyDescent="0.25">
      <c r="A87" s="4">
        <v>4610</v>
      </c>
    </row>
    <row r="88" spans="1:1" x14ac:dyDescent="0.25">
      <c r="A88" s="4">
        <v>4617</v>
      </c>
    </row>
    <row r="89" spans="1:1" x14ac:dyDescent="0.25">
      <c r="A89" s="4">
        <v>4626</v>
      </c>
    </row>
    <row r="90" spans="1:1" x14ac:dyDescent="0.25">
      <c r="A90" s="4">
        <v>4636</v>
      </c>
    </row>
    <row r="91" spans="1:1" x14ac:dyDescent="0.25">
      <c r="A91" s="4">
        <v>4639</v>
      </c>
    </row>
    <row r="92" spans="1:1" x14ac:dyDescent="0.25">
      <c r="A92" s="4">
        <v>4641</v>
      </c>
    </row>
    <row r="93" spans="1:1" x14ac:dyDescent="0.25">
      <c r="A93" s="4">
        <v>4645</v>
      </c>
    </row>
    <row r="94" spans="1:1" x14ac:dyDescent="0.25">
      <c r="A94" s="4">
        <v>4648</v>
      </c>
    </row>
    <row r="95" spans="1:1" x14ac:dyDescent="0.25">
      <c r="A95" s="4">
        <v>4652</v>
      </c>
    </row>
    <row r="96" spans="1:1" x14ac:dyDescent="0.25">
      <c r="A96" s="4">
        <v>4660</v>
      </c>
    </row>
    <row r="97" spans="1:1" x14ac:dyDescent="0.25">
      <c r="A97" s="4">
        <v>4662</v>
      </c>
    </row>
    <row r="98" spans="1:1" x14ac:dyDescent="0.25">
      <c r="A98" s="4">
        <v>4691</v>
      </c>
    </row>
    <row r="99" spans="1:1" x14ac:dyDescent="0.25">
      <c r="A99" s="4">
        <v>4702</v>
      </c>
    </row>
    <row r="100" spans="1:1" x14ac:dyDescent="0.25">
      <c r="A100" s="4">
        <v>4703</v>
      </c>
    </row>
    <row r="101" spans="1:1" x14ac:dyDescent="0.25">
      <c r="A101" s="4">
        <v>4706</v>
      </c>
    </row>
    <row r="102" spans="1:1" x14ac:dyDescent="0.25">
      <c r="A102" s="4">
        <v>4708</v>
      </c>
    </row>
    <row r="103" spans="1:1" x14ac:dyDescent="0.25">
      <c r="A103" s="4">
        <v>4723</v>
      </c>
    </row>
    <row r="104" spans="1:1" x14ac:dyDescent="0.25">
      <c r="A104" s="4">
        <v>4731</v>
      </c>
    </row>
    <row r="105" spans="1:1" x14ac:dyDescent="0.25">
      <c r="A105" s="4">
        <v>4748</v>
      </c>
    </row>
    <row r="106" spans="1:1" x14ac:dyDescent="0.25">
      <c r="A106" s="4">
        <v>4753</v>
      </c>
    </row>
    <row r="107" spans="1:1" x14ac:dyDescent="0.25">
      <c r="A107" s="4">
        <v>4769</v>
      </c>
    </row>
    <row r="108" spans="1:1" x14ac:dyDescent="0.25">
      <c r="A108" s="4">
        <v>4770</v>
      </c>
    </row>
    <row r="109" spans="1:1" x14ac:dyDescent="0.25">
      <c r="A109" s="4">
        <v>4786</v>
      </c>
    </row>
    <row r="110" spans="1:1" x14ac:dyDescent="0.25">
      <c r="A110" s="4">
        <v>4790</v>
      </c>
    </row>
    <row r="111" spans="1:1" x14ac:dyDescent="0.25">
      <c r="A111" s="4">
        <v>4795</v>
      </c>
    </row>
    <row r="112" spans="1:1" x14ac:dyDescent="0.25">
      <c r="A112" s="4">
        <v>4799</v>
      </c>
    </row>
    <row r="113" spans="1:1" x14ac:dyDescent="0.25">
      <c r="A113" s="4">
        <v>4802</v>
      </c>
    </row>
    <row r="114" spans="1:1" x14ac:dyDescent="0.25">
      <c r="A114" s="4">
        <v>4808</v>
      </c>
    </row>
    <row r="115" spans="1:1" x14ac:dyDescent="0.25">
      <c r="A115" s="4">
        <v>4810</v>
      </c>
    </row>
    <row r="116" spans="1:1" x14ac:dyDescent="0.25">
      <c r="A116" s="4">
        <v>4813</v>
      </c>
    </row>
    <row r="117" spans="1:1" x14ac:dyDescent="0.25">
      <c r="A117" s="4">
        <v>4820</v>
      </c>
    </row>
    <row r="118" spans="1:1" x14ac:dyDescent="0.25">
      <c r="A118" s="4">
        <v>4823</v>
      </c>
    </row>
    <row r="119" spans="1:1" x14ac:dyDescent="0.25">
      <c r="A119" s="4">
        <v>4831</v>
      </c>
    </row>
    <row r="120" spans="1:1" x14ac:dyDescent="0.25">
      <c r="A120" s="4">
        <v>4834</v>
      </c>
    </row>
    <row r="121" spans="1:1" x14ac:dyDescent="0.25">
      <c r="A121" s="4">
        <v>4836</v>
      </c>
    </row>
    <row r="122" spans="1:1" x14ac:dyDescent="0.25">
      <c r="A122" s="4">
        <v>4840</v>
      </c>
    </row>
    <row r="123" spans="1:1" x14ac:dyDescent="0.25">
      <c r="A123" s="4">
        <v>4845</v>
      </c>
    </row>
    <row r="124" spans="1:1" x14ac:dyDescent="0.25">
      <c r="A124" s="4">
        <v>4880</v>
      </c>
    </row>
    <row r="125" spans="1:1" x14ac:dyDescent="0.25">
      <c r="A125" s="4">
        <v>4891</v>
      </c>
    </row>
    <row r="126" spans="1:1" x14ac:dyDescent="0.25">
      <c r="A126" s="4">
        <v>4903</v>
      </c>
    </row>
    <row r="127" spans="1:1" x14ac:dyDescent="0.25">
      <c r="A127" s="4">
        <v>4943</v>
      </c>
    </row>
    <row r="128" spans="1:1" x14ac:dyDescent="0.25">
      <c r="A128" s="4">
        <v>4962</v>
      </c>
    </row>
    <row r="129" spans="1:1" x14ac:dyDescent="0.25">
      <c r="A129" s="4">
        <v>4978</v>
      </c>
    </row>
    <row r="130" spans="1:1" x14ac:dyDescent="0.25">
      <c r="A130" s="4">
        <v>4983</v>
      </c>
    </row>
    <row r="131" spans="1:1" x14ac:dyDescent="0.25">
      <c r="A131" s="4">
        <v>4984</v>
      </c>
    </row>
    <row r="132" spans="1:1" x14ac:dyDescent="0.25">
      <c r="A132" s="4">
        <v>4993</v>
      </c>
    </row>
    <row r="133" spans="1:1" x14ac:dyDescent="0.25">
      <c r="A133" s="4">
        <v>5006</v>
      </c>
    </row>
    <row r="134" spans="1:1" x14ac:dyDescent="0.25">
      <c r="A134" s="4">
        <v>5009</v>
      </c>
    </row>
    <row r="135" spans="1:1" x14ac:dyDescent="0.25">
      <c r="A135" s="4">
        <v>5018</v>
      </c>
    </row>
    <row r="136" spans="1:1" x14ac:dyDescent="0.25">
      <c r="A136" s="4">
        <v>5022</v>
      </c>
    </row>
    <row r="137" spans="1:1" x14ac:dyDescent="0.25">
      <c r="A137" s="4">
        <v>5024</v>
      </c>
    </row>
    <row r="138" spans="1:1" x14ac:dyDescent="0.25">
      <c r="A138" s="4">
        <v>5031</v>
      </c>
    </row>
    <row r="139" spans="1:1" x14ac:dyDescent="0.25">
      <c r="A139" s="4">
        <v>5044</v>
      </c>
    </row>
    <row r="140" spans="1:1" x14ac:dyDescent="0.25">
      <c r="A140" s="4">
        <v>5061</v>
      </c>
    </row>
    <row r="141" spans="1:1" x14ac:dyDescent="0.25">
      <c r="A141" s="4">
        <v>5065</v>
      </c>
    </row>
    <row r="142" spans="1:1" x14ac:dyDescent="0.25">
      <c r="A142" s="4">
        <v>5072</v>
      </c>
    </row>
    <row r="143" spans="1:1" x14ac:dyDescent="0.25">
      <c r="A143" s="4">
        <v>5082</v>
      </c>
    </row>
    <row r="144" spans="1:1" x14ac:dyDescent="0.25">
      <c r="A144" s="4">
        <v>5085</v>
      </c>
    </row>
    <row r="145" spans="1:1" x14ac:dyDescent="0.25">
      <c r="A145" s="4">
        <v>5102</v>
      </c>
    </row>
    <row r="146" spans="1:1" x14ac:dyDescent="0.25">
      <c r="A146" s="4">
        <v>5106</v>
      </c>
    </row>
    <row r="147" spans="1:1" x14ac:dyDescent="0.25">
      <c r="A147" s="4">
        <v>5111</v>
      </c>
    </row>
    <row r="148" spans="1:1" x14ac:dyDescent="0.25">
      <c r="A148" s="4">
        <v>5114</v>
      </c>
    </row>
    <row r="149" spans="1:1" x14ac:dyDescent="0.25">
      <c r="A149" s="4">
        <v>5126</v>
      </c>
    </row>
    <row r="150" spans="1:1" x14ac:dyDescent="0.25">
      <c r="A150" s="4">
        <v>5138</v>
      </c>
    </row>
    <row r="151" spans="1:1" x14ac:dyDescent="0.25">
      <c r="A151" s="4">
        <v>5142</v>
      </c>
    </row>
    <row r="152" spans="1:1" x14ac:dyDescent="0.25">
      <c r="A152" s="4">
        <v>5146</v>
      </c>
    </row>
    <row r="153" spans="1:1" x14ac:dyDescent="0.25">
      <c r="A153" s="4">
        <v>5147</v>
      </c>
    </row>
    <row r="154" spans="1:1" x14ac:dyDescent="0.25">
      <c r="A154" s="4">
        <v>5148</v>
      </c>
    </row>
    <row r="155" spans="1:1" x14ac:dyDescent="0.25">
      <c r="A155" s="4">
        <v>5162</v>
      </c>
    </row>
    <row r="156" spans="1:1" x14ac:dyDescent="0.25">
      <c r="A156" s="4">
        <v>5182</v>
      </c>
    </row>
    <row r="157" spans="1:1" x14ac:dyDescent="0.25">
      <c r="A157" s="4">
        <v>5191</v>
      </c>
    </row>
    <row r="158" spans="1:1" x14ac:dyDescent="0.25">
      <c r="A158" s="4">
        <v>5200</v>
      </c>
    </row>
    <row r="159" spans="1:1" x14ac:dyDescent="0.25">
      <c r="A159" s="4">
        <v>5208</v>
      </c>
    </row>
    <row r="160" spans="1:1" x14ac:dyDescent="0.25">
      <c r="A160" s="4">
        <v>5228</v>
      </c>
    </row>
    <row r="161" spans="1:1" x14ac:dyDescent="0.25">
      <c r="A161" s="4">
        <v>5229</v>
      </c>
    </row>
    <row r="162" spans="1:1" x14ac:dyDescent="0.25">
      <c r="A162" s="4">
        <v>5239</v>
      </c>
    </row>
    <row r="163" spans="1:1" x14ac:dyDescent="0.25">
      <c r="A163" s="4">
        <v>5240</v>
      </c>
    </row>
    <row r="164" spans="1:1" x14ac:dyDescent="0.25">
      <c r="A164" s="4">
        <v>5241</v>
      </c>
    </row>
    <row r="165" spans="1:1" x14ac:dyDescent="0.25">
      <c r="A165" s="4">
        <v>5248</v>
      </c>
    </row>
    <row r="166" spans="1:1" x14ac:dyDescent="0.25">
      <c r="A166" s="4">
        <v>5263</v>
      </c>
    </row>
    <row r="167" spans="1:1" x14ac:dyDescent="0.25">
      <c r="A167" s="4">
        <v>5274</v>
      </c>
    </row>
    <row r="168" spans="1:1" x14ac:dyDescent="0.25">
      <c r="A168" s="4">
        <v>5275</v>
      </c>
    </row>
    <row r="169" spans="1:1" x14ac:dyDescent="0.25">
      <c r="A169" s="4">
        <v>5279</v>
      </c>
    </row>
    <row r="170" spans="1:1" x14ac:dyDescent="0.25">
      <c r="A170" s="4">
        <v>5296</v>
      </c>
    </row>
    <row r="171" spans="1:1" x14ac:dyDescent="0.25">
      <c r="A171" s="4">
        <v>5309</v>
      </c>
    </row>
    <row r="172" spans="1:1" x14ac:dyDescent="0.25">
      <c r="A172" s="4">
        <v>5327</v>
      </c>
    </row>
    <row r="173" spans="1:1" x14ac:dyDescent="0.25">
      <c r="A173" s="4">
        <v>5338</v>
      </c>
    </row>
    <row r="174" spans="1:1" x14ac:dyDescent="0.25">
      <c r="A174" s="4">
        <v>5341</v>
      </c>
    </row>
    <row r="175" spans="1:1" x14ac:dyDescent="0.25">
      <c r="A175" s="4">
        <v>5349</v>
      </c>
    </row>
    <row r="176" spans="1:1" x14ac:dyDescent="0.25">
      <c r="A176" s="4">
        <v>5359</v>
      </c>
    </row>
    <row r="177" spans="1:1" x14ac:dyDescent="0.25">
      <c r="A177" s="4">
        <v>5360</v>
      </c>
    </row>
    <row r="178" spans="1:1" x14ac:dyDescent="0.25">
      <c r="A178" s="4">
        <v>5362</v>
      </c>
    </row>
    <row r="179" spans="1:1" x14ac:dyDescent="0.25">
      <c r="A179" s="4">
        <v>5367</v>
      </c>
    </row>
    <row r="180" spans="1:1" x14ac:dyDescent="0.25">
      <c r="A180" s="4">
        <v>5371</v>
      </c>
    </row>
    <row r="181" spans="1:1" x14ac:dyDescent="0.25">
      <c r="A181" s="4">
        <v>5378</v>
      </c>
    </row>
    <row r="182" spans="1:1" x14ac:dyDescent="0.25">
      <c r="A182" s="4">
        <v>5398</v>
      </c>
    </row>
    <row r="183" spans="1:1" x14ac:dyDescent="0.25">
      <c r="A183" s="4">
        <v>5402</v>
      </c>
    </row>
    <row r="184" spans="1:1" x14ac:dyDescent="0.25">
      <c r="A184" s="4">
        <v>5414</v>
      </c>
    </row>
    <row r="185" spans="1:1" x14ac:dyDescent="0.25">
      <c r="A185" s="4">
        <v>5428</v>
      </c>
    </row>
    <row r="186" spans="1:1" x14ac:dyDescent="0.25">
      <c r="A186" s="4">
        <v>5430</v>
      </c>
    </row>
    <row r="187" spans="1:1" x14ac:dyDescent="0.25">
      <c r="A187" s="4">
        <v>5431</v>
      </c>
    </row>
    <row r="188" spans="1:1" x14ac:dyDescent="0.25">
      <c r="A188" s="4">
        <v>5453</v>
      </c>
    </row>
    <row r="189" spans="1:1" x14ac:dyDescent="0.25">
      <c r="A189" s="4">
        <v>5466</v>
      </c>
    </row>
    <row r="190" spans="1:1" x14ac:dyDescent="0.25">
      <c r="A190" s="4">
        <v>5473</v>
      </c>
    </row>
    <row r="191" spans="1:1" x14ac:dyDescent="0.25">
      <c r="A191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B13"/>
    </sheetView>
  </sheetViews>
  <sheetFormatPr defaultRowHeight="15" x14ac:dyDescent="0.25"/>
  <sheetData>
    <row r="1" spans="1:3" x14ac:dyDescent="0.25">
      <c r="A1" t="s">
        <v>58</v>
      </c>
    </row>
    <row r="2" spans="1:3" ht="15.75" thickBot="1" x14ac:dyDescent="0.3"/>
    <row r="3" spans="1:3" x14ac:dyDescent="0.25">
      <c r="A3" s="7"/>
      <c r="B3" s="7" t="s">
        <v>30</v>
      </c>
      <c r="C3" s="7" t="s">
        <v>31</v>
      </c>
    </row>
    <row r="4" spans="1:3" x14ac:dyDescent="0.25">
      <c r="A4" s="5" t="s">
        <v>32</v>
      </c>
      <c r="B4" s="5">
        <v>4692.3809523809523</v>
      </c>
      <c r="C4" s="5">
        <v>4678.2075471698117</v>
      </c>
    </row>
    <row r="5" spans="1:3" x14ac:dyDescent="0.25">
      <c r="A5" s="5" t="s">
        <v>20</v>
      </c>
      <c r="B5" s="5">
        <v>225533.90011614401</v>
      </c>
      <c r="C5" s="5">
        <v>190770.12917271402</v>
      </c>
    </row>
    <row r="6" spans="1:3" x14ac:dyDescent="0.25">
      <c r="A6" s="5" t="s">
        <v>33</v>
      </c>
      <c r="B6" s="5">
        <v>42</v>
      </c>
      <c r="C6" s="5">
        <v>53</v>
      </c>
    </row>
    <row r="7" spans="1:3" x14ac:dyDescent="0.25">
      <c r="A7" s="5" t="s">
        <v>34</v>
      </c>
      <c r="B7" s="5">
        <v>0</v>
      </c>
      <c r="C7" s="5"/>
    </row>
    <row r="8" spans="1:3" x14ac:dyDescent="0.25">
      <c r="A8" s="5" t="s">
        <v>59</v>
      </c>
      <c r="B8" s="5">
        <v>84</v>
      </c>
      <c r="C8" s="5"/>
    </row>
    <row r="9" spans="1:3" x14ac:dyDescent="0.25">
      <c r="A9" s="5" t="s">
        <v>60</v>
      </c>
      <c r="B9" s="5">
        <v>0.14965634773783071</v>
      </c>
      <c r="C9" s="5"/>
    </row>
    <row r="10" spans="1:3" x14ac:dyDescent="0.25">
      <c r="A10" s="5" t="s">
        <v>61</v>
      </c>
      <c r="B10" s="5">
        <v>0.44069724726352894</v>
      </c>
      <c r="C10" s="5"/>
    </row>
    <row r="11" spans="1:3" x14ac:dyDescent="0.25">
      <c r="A11" s="5" t="s">
        <v>62</v>
      </c>
      <c r="B11" s="5">
        <v>1.6631966790489103</v>
      </c>
      <c r="C11" s="5"/>
    </row>
    <row r="12" spans="1:3" x14ac:dyDescent="0.25">
      <c r="A12" s="5" t="s">
        <v>63</v>
      </c>
      <c r="B12" s="5">
        <v>0.88139449452705787</v>
      </c>
      <c r="C12" s="5"/>
    </row>
    <row r="13" spans="1:3" ht="15.75" thickBot="1" x14ac:dyDescent="0.3">
      <c r="A13" s="6" t="s">
        <v>64</v>
      </c>
      <c r="B13" s="6">
        <v>1.9886096669757098</v>
      </c>
      <c r="C1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selection activeCell="F17" sqref="F17"/>
    </sheetView>
  </sheetViews>
  <sheetFormatPr defaultRowHeight="15" x14ac:dyDescent="0.25"/>
  <sheetData>
    <row r="1" spans="1:9" x14ac:dyDescent="0.25">
      <c r="A1" s="1" t="s">
        <v>1</v>
      </c>
      <c r="B1" s="1" t="s">
        <v>3</v>
      </c>
      <c r="C1" s="1" t="s">
        <v>1</v>
      </c>
      <c r="D1" s="1" t="s">
        <v>3</v>
      </c>
    </row>
    <row r="2" spans="1:9" x14ac:dyDescent="0.25">
      <c r="A2" t="s">
        <v>13</v>
      </c>
      <c r="B2">
        <v>4786</v>
      </c>
      <c r="C2" t="s">
        <v>11</v>
      </c>
      <c r="D2">
        <v>4138</v>
      </c>
      <c r="F2">
        <f>_xlfn.T.TEST(B2:B43,D2:D54,2,2)</f>
        <v>0.88020340063050506</v>
      </c>
    </row>
    <row r="3" spans="1:9" x14ac:dyDescent="0.25">
      <c r="A3" t="s">
        <v>13</v>
      </c>
      <c r="B3">
        <v>5182</v>
      </c>
      <c r="C3" t="s">
        <v>11</v>
      </c>
      <c r="D3">
        <v>4840</v>
      </c>
    </row>
    <row r="4" spans="1:9" x14ac:dyDescent="0.25">
      <c r="A4" t="s">
        <v>13</v>
      </c>
      <c r="B4">
        <v>4599</v>
      </c>
      <c r="C4" t="s">
        <v>11</v>
      </c>
      <c r="D4">
        <v>4398</v>
      </c>
      <c r="G4" t="s">
        <v>13</v>
      </c>
      <c r="I4" t="s">
        <v>11</v>
      </c>
    </row>
    <row r="5" spans="1:9" x14ac:dyDescent="0.25">
      <c r="A5" t="s">
        <v>13</v>
      </c>
      <c r="B5">
        <v>5147</v>
      </c>
      <c r="C5" t="s">
        <v>11</v>
      </c>
      <c r="D5">
        <v>4617</v>
      </c>
      <c r="F5" t="s">
        <v>32</v>
      </c>
      <c r="G5">
        <f>AVERAGE(B2:B43)</f>
        <v>4692.3809523809523</v>
      </c>
      <c r="I5">
        <f>AVERAGE(D2:D54)</f>
        <v>4678.2075471698117</v>
      </c>
    </row>
    <row r="6" spans="1:9" x14ac:dyDescent="0.25">
      <c r="A6" t="s">
        <v>13</v>
      </c>
      <c r="B6">
        <v>4040</v>
      </c>
      <c r="C6" t="s">
        <v>11</v>
      </c>
      <c r="D6">
        <v>5072</v>
      </c>
      <c r="F6" t="s">
        <v>54</v>
      </c>
      <c r="G6">
        <f>_xlfn.STDEV.S(B2:B43)</f>
        <v>474.90409570369468</v>
      </c>
      <c r="I6">
        <f>_xlfn.STDEV.S(D2:D54)</f>
        <v>436.77239973779712</v>
      </c>
    </row>
    <row r="7" spans="1:9" x14ac:dyDescent="0.25">
      <c r="A7" t="s">
        <v>13</v>
      </c>
      <c r="B7">
        <v>4267</v>
      </c>
      <c r="C7" t="s">
        <v>11</v>
      </c>
      <c r="D7">
        <v>5065</v>
      </c>
      <c r="F7" t="s">
        <v>44</v>
      </c>
      <c r="G7">
        <v>42</v>
      </c>
      <c r="I7">
        <v>53</v>
      </c>
    </row>
    <row r="8" spans="1:9" x14ac:dyDescent="0.25">
      <c r="A8" t="s">
        <v>13</v>
      </c>
      <c r="B8">
        <v>4107</v>
      </c>
      <c r="C8" t="s">
        <v>11</v>
      </c>
      <c r="D8">
        <v>5473</v>
      </c>
      <c r="F8" t="s">
        <v>53</v>
      </c>
      <c r="G8">
        <f>_xlfn.VAR.S(B2:B43)</f>
        <v>225533.90011614401</v>
      </c>
      <c r="I8">
        <f>_xlfn.VAR.S(D2:D54)</f>
        <v>190770.12917271402</v>
      </c>
    </row>
    <row r="9" spans="1:9" x14ac:dyDescent="0.25">
      <c r="A9" t="s">
        <v>13</v>
      </c>
      <c r="B9">
        <v>4903</v>
      </c>
      <c r="C9" t="s">
        <v>11</v>
      </c>
      <c r="D9">
        <v>4708</v>
      </c>
    </row>
    <row r="10" spans="1:9" x14ac:dyDescent="0.25">
      <c r="A10" t="s">
        <v>13</v>
      </c>
      <c r="B10">
        <v>4362</v>
      </c>
      <c r="C10" t="s">
        <v>11</v>
      </c>
      <c r="D10">
        <v>5022</v>
      </c>
      <c r="G10">
        <f>G8/G7</f>
        <v>5369.8547646700954</v>
      </c>
      <c r="I10">
        <f>I8/I7</f>
        <v>3599.4363994851701</v>
      </c>
    </row>
    <row r="11" spans="1:9" x14ac:dyDescent="0.25">
      <c r="A11" t="s">
        <v>13</v>
      </c>
      <c r="B11">
        <v>4058</v>
      </c>
      <c r="C11" t="s">
        <v>11</v>
      </c>
      <c r="D11">
        <v>5430</v>
      </c>
      <c r="F11" t="s">
        <v>55</v>
      </c>
      <c r="G11">
        <f>SQRT(G10+I10)</f>
        <v>94.706341731455694</v>
      </c>
    </row>
    <row r="12" spans="1:9" x14ac:dyDescent="0.25">
      <c r="A12" t="s">
        <v>13</v>
      </c>
      <c r="B12">
        <v>4795</v>
      </c>
      <c r="C12" t="s">
        <v>11</v>
      </c>
      <c r="D12">
        <v>5341</v>
      </c>
    </row>
    <row r="13" spans="1:9" x14ac:dyDescent="0.25">
      <c r="A13" t="s">
        <v>13</v>
      </c>
      <c r="B13">
        <v>4662</v>
      </c>
      <c r="C13" t="s">
        <v>11</v>
      </c>
      <c r="D13">
        <v>5398</v>
      </c>
      <c r="G13">
        <f>G5-I5</f>
        <v>14.173405211140562</v>
      </c>
    </row>
    <row r="14" spans="1:9" x14ac:dyDescent="0.25">
      <c r="A14" t="s">
        <v>13</v>
      </c>
      <c r="B14">
        <v>4731</v>
      </c>
      <c r="C14" t="s">
        <v>11</v>
      </c>
      <c r="D14">
        <v>4790</v>
      </c>
      <c r="F14" t="s">
        <v>65</v>
      </c>
      <c r="G14">
        <f>G13/G11</f>
        <v>0.14965634773783071</v>
      </c>
    </row>
    <row r="15" spans="1:9" x14ac:dyDescent="0.25">
      <c r="A15" t="s">
        <v>13</v>
      </c>
      <c r="B15">
        <v>4769</v>
      </c>
      <c r="C15" t="s">
        <v>11</v>
      </c>
      <c r="D15">
        <v>4652</v>
      </c>
    </row>
    <row r="16" spans="1:9" x14ac:dyDescent="0.25">
      <c r="A16" t="s">
        <v>13</v>
      </c>
      <c r="B16">
        <v>5239</v>
      </c>
      <c r="C16" t="s">
        <v>11</v>
      </c>
      <c r="D16">
        <v>4040</v>
      </c>
    </row>
    <row r="17" spans="1:6" x14ac:dyDescent="0.25">
      <c r="A17" t="s">
        <v>13</v>
      </c>
      <c r="B17">
        <v>5296</v>
      </c>
      <c r="C17" t="s">
        <v>11</v>
      </c>
      <c r="D17">
        <v>4204</v>
      </c>
      <c r="F17" s="8" t="s">
        <v>57</v>
      </c>
    </row>
    <row r="18" spans="1:6" x14ac:dyDescent="0.25">
      <c r="A18" t="s">
        <v>13</v>
      </c>
      <c r="B18">
        <v>5102</v>
      </c>
      <c r="C18" t="s">
        <v>11</v>
      </c>
      <c r="D18">
        <v>4277</v>
      </c>
    </row>
    <row r="19" spans="1:6" x14ac:dyDescent="0.25">
      <c r="A19" t="s">
        <v>13</v>
      </c>
      <c r="B19">
        <v>5024</v>
      </c>
      <c r="C19" t="s">
        <v>11</v>
      </c>
      <c r="D19">
        <v>4636</v>
      </c>
    </row>
    <row r="20" spans="1:6" x14ac:dyDescent="0.25">
      <c r="A20" t="s">
        <v>13</v>
      </c>
      <c r="B20">
        <v>4142</v>
      </c>
      <c r="C20" t="s">
        <v>11</v>
      </c>
      <c r="D20">
        <v>4099</v>
      </c>
    </row>
    <row r="21" spans="1:6" x14ac:dyDescent="0.25">
      <c r="A21" t="s">
        <v>13</v>
      </c>
      <c r="B21">
        <v>5229</v>
      </c>
      <c r="C21" t="s">
        <v>11</v>
      </c>
      <c r="D21">
        <v>4626</v>
      </c>
    </row>
    <row r="22" spans="1:6" x14ac:dyDescent="0.25">
      <c r="A22" t="s">
        <v>13</v>
      </c>
      <c r="B22">
        <v>4357</v>
      </c>
      <c r="C22" t="s">
        <v>11</v>
      </c>
      <c r="D22">
        <v>4723</v>
      </c>
    </row>
    <row r="23" spans="1:6" x14ac:dyDescent="0.25">
      <c r="A23" t="s">
        <v>13</v>
      </c>
      <c r="B23">
        <v>4306</v>
      </c>
      <c r="C23" t="s">
        <v>11</v>
      </c>
      <c r="D23">
        <v>5162</v>
      </c>
    </row>
    <row r="24" spans="1:6" x14ac:dyDescent="0.25">
      <c r="A24" t="s">
        <v>13</v>
      </c>
      <c r="B24">
        <v>4770</v>
      </c>
      <c r="C24" t="s">
        <v>11</v>
      </c>
      <c r="D24">
        <v>4462</v>
      </c>
    </row>
    <row r="25" spans="1:6" x14ac:dyDescent="0.25">
      <c r="A25" t="s">
        <v>13</v>
      </c>
      <c r="B25">
        <v>4582</v>
      </c>
      <c r="C25" t="s">
        <v>11</v>
      </c>
      <c r="D25">
        <v>5148</v>
      </c>
    </row>
    <row r="26" spans="1:6" x14ac:dyDescent="0.25">
      <c r="A26" t="s">
        <v>13</v>
      </c>
      <c r="B26">
        <v>4020</v>
      </c>
      <c r="C26" t="s">
        <v>11</v>
      </c>
      <c r="D26">
        <v>4198</v>
      </c>
    </row>
    <row r="27" spans="1:6" x14ac:dyDescent="0.25">
      <c r="A27" t="s">
        <v>13</v>
      </c>
      <c r="B27">
        <v>5431</v>
      </c>
      <c r="C27" t="s">
        <v>11</v>
      </c>
      <c r="D27">
        <v>4350</v>
      </c>
    </row>
    <row r="28" spans="1:6" x14ac:dyDescent="0.25">
      <c r="A28" t="s">
        <v>13</v>
      </c>
      <c r="B28">
        <v>4753</v>
      </c>
      <c r="C28" t="s">
        <v>11</v>
      </c>
      <c r="D28">
        <v>4466</v>
      </c>
    </row>
    <row r="29" spans="1:6" x14ac:dyDescent="0.25">
      <c r="A29" t="s">
        <v>13</v>
      </c>
      <c r="B29">
        <v>5360</v>
      </c>
      <c r="C29" t="s">
        <v>11</v>
      </c>
      <c r="D29">
        <v>5114</v>
      </c>
    </row>
    <row r="30" spans="1:6" x14ac:dyDescent="0.25">
      <c r="A30" t="s">
        <v>13</v>
      </c>
      <c r="B30">
        <v>5240</v>
      </c>
      <c r="C30" t="s">
        <v>11</v>
      </c>
      <c r="D30">
        <v>5367</v>
      </c>
    </row>
    <row r="31" spans="1:6" x14ac:dyDescent="0.25">
      <c r="A31" t="s">
        <v>13</v>
      </c>
      <c r="B31">
        <v>4135</v>
      </c>
      <c r="C31" t="s">
        <v>11</v>
      </c>
      <c r="D31">
        <v>4315</v>
      </c>
    </row>
    <row r="32" spans="1:6" x14ac:dyDescent="0.25">
      <c r="A32" t="s">
        <v>13</v>
      </c>
      <c r="B32">
        <v>5279</v>
      </c>
      <c r="C32" t="s">
        <v>11</v>
      </c>
      <c r="D32">
        <v>4641</v>
      </c>
    </row>
    <row r="33" spans="1:4" x14ac:dyDescent="0.25">
      <c r="A33" t="s">
        <v>13</v>
      </c>
      <c r="B33">
        <v>5428</v>
      </c>
      <c r="C33" t="s">
        <v>11</v>
      </c>
      <c r="D33">
        <v>4001</v>
      </c>
    </row>
    <row r="34" spans="1:4" x14ac:dyDescent="0.25">
      <c r="A34" t="s">
        <v>13</v>
      </c>
      <c r="B34">
        <v>4261</v>
      </c>
      <c r="C34" t="s">
        <v>11</v>
      </c>
      <c r="D34">
        <v>4799</v>
      </c>
    </row>
    <row r="35" spans="1:4" x14ac:dyDescent="0.25">
      <c r="A35" t="s">
        <v>13</v>
      </c>
      <c r="B35">
        <v>4414</v>
      </c>
      <c r="C35" t="s">
        <v>11</v>
      </c>
      <c r="D35">
        <v>4242</v>
      </c>
    </row>
    <row r="36" spans="1:4" x14ac:dyDescent="0.25">
      <c r="A36" t="s">
        <v>13</v>
      </c>
      <c r="B36">
        <v>4009</v>
      </c>
      <c r="C36" t="s">
        <v>11</v>
      </c>
      <c r="D36">
        <v>4810</v>
      </c>
    </row>
    <row r="37" spans="1:4" x14ac:dyDescent="0.25">
      <c r="A37" t="s">
        <v>13</v>
      </c>
      <c r="B37">
        <v>5085</v>
      </c>
      <c r="C37" t="s">
        <v>11</v>
      </c>
      <c r="D37">
        <v>4192</v>
      </c>
    </row>
    <row r="38" spans="1:4" x14ac:dyDescent="0.25">
      <c r="A38" t="s">
        <v>13</v>
      </c>
      <c r="B38">
        <v>4021</v>
      </c>
      <c r="C38" t="s">
        <v>11</v>
      </c>
      <c r="D38">
        <v>5142</v>
      </c>
    </row>
    <row r="39" spans="1:4" x14ac:dyDescent="0.25">
      <c r="A39" t="s">
        <v>13</v>
      </c>
      <c r="B39">
        <v>4984</v>
      </c>
      <c r="C39" t="s">
        <v>11</v>
      </c>
      <c r="D39">
        <v>4813</v>
      </c>
    </row>
    <row r="40" spans="1:4" x14ac:dyDescent="0.25">
      <c r="A40" t="s">
        <v>13</v>
      </c>
      <c r="B40">
        <v>4180</v>
      </c>
      <c r="C40" t="s">
        <v>11</v>
      </c>
      <c r="D40">
        <v>4257</v>
      </c>
    </row>
    <row r="41" spans="1:4" x14ac:dyDescent="0.25">
      <c r="A41" t="s">
        <v>13</v>
      </c>
      <c r="B41">
        <v>4194</v>
      </c>
      <c r="C41" t="s">
        <v>11</v>
      </c>
      <c r="D41">
        <v>4820</v>
      </c>
    </row>
    <row r="42" spans="1:4" x14ac:dyDescent="0.25">
      <c r="A42" t="s">
        <v>13</v>
      </c>
      <c r="B42">
        <v>5402</v>
      </c>
      <c r="C42" t="s">
        <v>11</v>
      </c>
      <c r="D42">
        <v>5200</v>
      </c>
    </row>
    <row r="43" spans="1:4" x14ac:dyDescent="0.25">
      <c r="A43" t="s">
        <v>13</v>
      </c>
      <c r="B43">
        <v>4429</v>
      </c>
      <c r="C43" t="s">
        <v>11</v>
      </c>
      <c r="D43">
        <v>4080</v>
      </c>
    </row>
    <row r="44" spans="1:4" x14ac:dyDescent="0.25">
      <c r="C44" t="s">
        <v>11</v>
      </c>
      <c r="D44">
        <v>5371</v>
      </c>
    </row>
    <row r="45" spans="1:4" x14ac:dyDescent="0.25">
      <c r="C45" t="s">
        <v>11</v>
      </c>
      <c r="D45">
        <v>4491</v>
      </c>
    </row>
    <row r="46" spans="1:4" x14ac:dyDescent="0.25">
      <c r="C46" t="s">
        <v>11</v>
      </c>
      <c r="D46">
        <v>4110</v>
      </c>
    </row>
    <row r="47" spans="1:4" x14ac:dyDescent="0.25">
      <c r="C47" t="s">
        <v>11</v>
      </c>
      <c r="D47">
        <v>4802</v>
      </c>
    </row>
    <row r="48" spans="1:4" x14ac:dyDescent="0.25">
      <c r="C48" t="s">
        <v>11</v>
      </c>
      <c r="D48">
        <v>5327</v>
      </c>
    </row>
    <row r="49" spans="3:4" x14ac:dyDescent="0.25">
      <c r="C49" t="s">
        <v>11</v>
      </c>
      <c r="D49">
        <v>4387</v>
      </c>
    </row>
    <row r="50" spans="3:4" x14ac:dyDescent="0.25">
      <c r="C50" t="s">
        <v>11</v>
      </c>
      <c r="D50">
        <v>4993</v>
      </c>
    </row>
    <row r="51" spans="3:4" x14ac:dyDescent="0.25">
      <c r="C51" t="s">
        <v>11</v>
      </c>
      <c r="D51">
        <v>4158</v>
      </c>
    </row>
    <row r="52" spans="3:4" x14ac:dyDescent="0.25">
      <c r="C52" t="s">
        <v>11</v>
      </c>
      <c r="D52">
        <v>4459</v>
      </c>
    </row>
    <row r="53" spans="3:4" x14ac:dyDescent="0.25">
      <c r="C53" t="s">
        <v>11</v>
      </c>
      <c r="D53">
        <v>4083</v>
      </c>
    </row>
    <row r="54" spans="3:4" x14ac:dyDescent="0.25">
      <c r="C54" t="s">
        <v>11</v>
      </c>
      <c r="D54">
        <v>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Sheet2</vt:lpstr>
      <vt:lpstr>Ans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baps</cp:lastModifiedBy>
  <dcterms:created xsi:type="dcterms:W3CDTF">2025-01-04T05:22:31Z</dcterms:created>
  <dcterms:modified xsi:type="dcterms:W3CDTF">2025-01-24T10:57:19Z</dcterms:modified>
</cp:coreProperties>
</file>