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assignments and projects\"/>
    </mc:Choice>
  </mc:AlternateContent>
  <xr:revisionPtr revIDLastSave="0" documentId="13_ncr:1_{F570F642-44EC-4264-AC8D-A8E9E3A54B6D}" xr6:coauthVersionLast="47" xr6:coauthVersionMax="47" xr10:uidLastSave="{00000000-0000-0000-0000-000000000000}"/>
  <bookViews>
    <workbookView xWindow="-108" yWindow="-108" windowWidth="23256" windowHeight="13176" xr2:uid="{00000000-000D-0000-FFFF-FFFF00000000}"/>
  </bookViews>
  <sheets>
    <sheet name="GODREJ  CONSUMER PRODUCT Ltd" sheetId="2" r:id="rId1"/>
    <sheet name="DABUR India Ltd" sheetId="3" r:id="rId2"/>
    <sheet name="RATIOS" sheetId="4" r:id="rId3"/>
    <sheet name="INTERPRETATION"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2" i="2" l="1"/>
  <c r="H50" i="2"/>
  <c r="H40" i="2"/>
  <c r="H34" i="2"/>
  <c r="B5" i="4" s="1"/>
  <c r="H23" i="2"/>
  <c r="J62" i="2"/>
  <c r="D7" i="4" s="1"/>
  <c r="J50" i="2"/>
  <c r="D9" i="4"/>
  <c r="J34" i="2"/>
  <c r="J23" i="2"/>
  <c r="I20" i="4"/>
  <c r="H20" i="4"/>
  <c r="G20" i="4"/>
  <c r="I19" i="4"/>
  <c r="H19" i="4"/>
  <c r="G19" i="4"/>
  <c r="I18" i="4"/>
  <c r="H18" i="4"/>
  <c r="G18" i="4"/>
  <c r="I14" i="4"/>
  <c r="I15" i="4" s="1"/>
  <c r="H14" i="4"/>
  <c r="H15" i="4" s="1"/>
  <c r="G14" i="4"/>
  <c r="G15" i="4" s="1"/>
  <c r="I12" i="4"/>
  <c r="H12" i="4"/>
  <c r="G12" i="4"/>
  <c r="D139" i="3"/>
  <c r="C139" i="3"/>
  <c r="B139" i="3"/>
  <c r="D130" i="3"/>
  <c r="C130" i="3"/>
  <c r="B130" i="3"/>
  <c r="D110" i="3"/>
  <c r="D119" i="3" s="1"/>
  <c r="D121" i="3" s="1"/>
  <c r="C110" i="3"/>
  <c r="C119" i="3" s="1"/>
  <c r="C121" i="3" s="1"/>
  <c r="C141" i="3" s="1"/>
  <c r="C144" i="3" s="1"/>
  <c r="B110" i="3"/>
  <c r="B119" i="3" s="1"/>
  <c r="B121" i="3" s="1"/>
  <c r="B141" i="3" s="1"/>
  <c r="B144" i="3" s="1"/>
  <c r="H64" i="3"/>
  <c r="I17" i="4" s="1"/>
  <c r="G64" i="3"/>
  <c r="H17" i="4" s="1"/>
  <c r="F64" i="3"/>
  <c r="G17" i="4" s="1"/>
  <c r="D45" i="3"/>
  <c r="C45" i="3"/>
  <c r="B45" i="3"/>
  <c r="D32" i="3"/>
  <c r="D37" i="3" s="1"/>
  <c r="C32" i="3"/>
  <c r="C37" i="3" s="1"/>
  <c r="B32" i="3"/>
  <c r="B37" i="3" s="1"/>
  <c r="D24" i="3"/>
  <c r="I7" i="4" s="1"/>
  <c r="C24" i="3"/>
  <c r="H7" i="4" s="1"/>
  <c r="B24" i="3"/>
  <c r="G7" i="4" s="1"/>
  <c r="D18" i="3"/>
  <c r="C18" i="3"/>
  <c r="B18" i="3"/>
  <c r="D12" i="3"/>
  <c r="C12" i="3"/>
  <c r="B12" i="3"/>
  <c r="J203" i="2"/>
  <c r="I203" i="2"/>
  <c r="H203" i="2"/>
  <c r="J189" i="2"/>
  <c r="I189" i="2"/>
  <c r="H189" i="2"/>
  <c r="J177" i="2"/>
  <c r="I177" i="2"/>
  <c r="H177" i="2"/>
  <c r="J158" i="2"/>
  <c r="I158" i="2"/>
  <c r="H158" i="2"/>
  <c r="J147" i="2"/>
  <c r="J159" i="2" s="1"/>
  <c r="J162" i="2" s="1"/>
  <c r="J191" i="2" s="1"/>
  <c r="J146" i="2"/>
  <c r="I146" i="2"/>
  <c r="I147" i="2" s="1"/>
  <c r="I159" i="2" s="1"/>
  <c r="I162" i="2" s="1"/>
  <c r="I191" i="2" s="1"/>
  <c r="H146" i="2"/>
  <c r="H147" i="2" s="1"/>
  <c r="H159" i="2" s="1"/>
  <c r="H162" i="2" s="1"/>
  <c r="H191" i="2" s="1"/>
  <c r="J102" i="2"/>
  <c r="I102" i="2"/>
  <c r="H102" i="2"/>
  <c r="J97" i="2"/>
  <c r="J103" i="2" s="1"/>
  <c r="I97" i="2"/>
  <c r="I103" i="2" s="1"/>
  <c r="H97" i="2"/>
  <c r="H103" i="2" s="1"/>
  <c r="J91" i="2"/>
  <c r="I91" i="2"/>
  <c r="H91" i="2"/>
  <c r="J82" i="2"/>
  <c r="D18" i="4" s="1"/>
  <c r="I82" i="2"/>
  <c r="C18" i="4" s="1"/>
  <c r="H82" i="2"/>
  <c r="B18" i="4" s="1"/>
  <c r="N78" i="2"/>
  <c r="D13" i="4" s="1"/>
  <c r="M78" i="2"/>
  <c r="C13" i="4" s="1"/>
  <c r="L78" i="2"/>
  <c r="B13" i="4" s="1"/>
  <c r="J73" i="2"/>
  <c r="I73" i="2"/>
  <c r="C19" i="4" s="1"/>
  <c r="H73" i="2"/>
  <c r="B19" i="4" s="1"/>
  <c r="I62" i="2"/>
  <c r="C7" i="4" s="1"/>
  <c r="I50" i="2"/>
  <c r="I34" i="2"/>
  <c r="I23" i="2"/>
  <c r="I35" i="2" s="1"/>
  <c r="C10" i="4" s="1"/>
  <c r="J83" i="2" l="1"/>
  <c r="D12" i="4" s="1"/>
  <c r="D17" i="4"/>
  <c r="D19" i="4"/>
  <c r="I83" i="2"/>
  <c r="C12" i="4" s="1"/>
  <c r="C46" i="3"/>
  <c r="H10" i="4" s="1"/>
  <c r="B46" i="3"/>
  <c r="G10" i="4" s="1"/>
  <c r="J35" i="2"/>
  <c r="D10" i="4" s="1"/>
  <c r="H35" i="2"/>
  <c r="B10" i="4" s="1"/>
  <c r="B7" i="4"/>
  <c r="H63" i="2"/>
  <c r="D16" i="4"/>
  <c r="D5" i="4"/>
  <c r="D6" i="4"/>
  <c r="D8" i="4"/>
  <c r="C8" i="4"/>
  <c r="I63" i="2"/>
  <c r="C6" i="4"/>
  <c r="C11" i="4"/>
  <c r="J63" i="2"/>
  <c r="C5" i="4"/>
  <c r="C16" i="4"/>
  <c r="D141" i="3"/>
  <c r="D144" i="3" s="1"/>
  <c r="G21" i="4"/>
  <c r="H21" i="4"/>
  <c r="I21" i="4"/>
  <c r="B25" i="3"/>
  <c r="H5" i="4"/>
  <c r="I5" i="4"/>
  <c r="G5" i="4"/>
  <c r="H83" i="2"/>
  <c r="B6" i="4"/>
  <c r="B8" i="4"/>
  <c r="B16" i="4"/>
  <c r="G6" i="4"/>
  <c r="G8" i="4"/>
  <c r="G16" i="4"/>
  <c r="C25" i="3"/>
  <c r="H6" i="4"/>
  <c r="H8" i="4"/>
  <c r="H16" i="4"/>
  <c r="D25" i="3"/>
  <c r="D46" i="3"/>
  <c r="I10" i="4" s="1"/>
  <c r="I6" i="4"/>
  <c r="I8" i="4"/>
  <c r="I16" i="4"/>
  <c r="B9" i="4"/>
  <c r="B17" i="4"/>
  <c r="C9" i="4"/>
  <c r="C17" i="4"/>
  <c r="G9" i="4"/>
  <c r="G13" i="4"/>
  <c r="H9" i="4"/>
  <c r="H13" i="4"/>
  <c r="I9" i="4"/>
  <c r="I13" i="4"/>
  <c r="I85" i="2" l="1"/>
  <c r="I87" i="2" s="1"/>
  <c r="I92" i="2" s="1"/>
  <c r="I104" i="2" s="1"/>
  <c r="J85" i="2"/>
  <c r="J87" i="2" s="1"/>
  <c r="J92" i="2" s="1"/>
  <c r="D20" i="4" s="1"/>
  <c r="D21" i="4"/>
  <c r="C21" i="4"/>
  <c r="H11" i="4"/>
  <c r="G11" i="4"/>
  <c r="D11" i="4"/>
  <c r="B11" i="4"/>
  <c r="I11" i="4"/>
  <c r="B21" i="4"/>
  <c r="H85" i="2"/>
  <c r="H87" i="2" s="1"/>
  <c r="H92" i="2" s="1"/>
  <c r="B12" i="4"/>
  <c r="C20" i="4" l="1"/>
  <c r="J104" i="2"/>
  <c r="C14" i="4"/>
  <c r="C15" i="4" s="1"/>
  <c r="D14" i="4"/>
  <c r="D15" i="4" s="1"/>
  <c r="B20" i="4"/>
  <c r="B14" i="4"/>
  <c r="B15" i="4" s="1"/>
  <c r="H104" i="2"/>
</calcChain>
</file>

<file path=xl/sharedStrings.xml><?xml version="1.0" encoding="utf-8"?>
<sst xmlns="http://schemas.openxmlformats.org/spreadsheetml/2006/main" count="415" uniqueCount="362">
  <si>
    <t>March 31,2023</t>
  </si>
  <si>
    <t>1. Assets</t>
  </si>
  <si>
    <r>
      <rPr>
        <sz val="11"/>
        <color theme="1"/>
        <rFont val="Calibri"/>
        <family val="2"/>
      </rPr>
      <t xml:space="preserve">       </t>
    </r>
    <r>
      <rPr>
        <b/>
        <sz val="11"/>
        <color theme="1"/>
        <rFont val="Calibri"/>
        <family val="2"/>
      </rPr>
      <t>1. Non-current Assets</t>
    </r>
  </si>
  <si>
    <t>a) Property, Plant and Equipment</t>
  </si>
  <si>
    <t>b) Capital work-in-progress</t>
  </si>
  <si>
    <t>c) Right-of-use Assets</t>
  </si>
  <si>
    <t>d) Goodwill</t>
  </si>
  <si>
    <t>e) Other Intangible Assets</t>
  </si>
  <si>
    <t>f) Intangible assets under development</t>
  </si>
  <si>
    <t>g) Investment in associate</t>
  </si>
  <si>
    <t>h) Financial Assets</t>
  </si>
  <si>
    <t>i) Other Investment</t>
  </si>
  <si>
    <t>ii)Loans</t>
  </si>
  <si>
    <t>iii) Others</t>
  </si>
  <si>
    <t>i) Deferred Tax Assets (net)</t>
  </si>
  <si>
    <t>j) Other non-current Tax Assets</t>
  </si>
  <si>
    <t>k) Non-current Tax Assets</t>
  </si>
  <si>
    <t>Total Non Current Assets</t>
  </si>
  <si>
    <r>
      <rPr>
        <sz val="11"/>
        <color theme="1"/>
        <rFont val="Calibri"/>
        <family val="2"/>
      </rPr>
      <t xml:space="preserve">     </t>
    </r>
    <r>
      <rPr>
        <b/>
        <sz val="11"/>
        <color theme="1"/>
        <rFont val="Calibri"/>
        <family val="2"/>
      </rPr>
      <t xml:space="preserve"> 2. Current Asset</t>
    </r>
  </si>
  <si>
    <t>a) Inventories</t>
  </si>
  <si>
    <t>b) Financial Assets</t>
  </si>
  <si>
    <t>i) Investment</t>
  </si>
  <si>
    <t>ii) Trade receivables</t>
  </si>
  <si>
    <t>iii) Cash and cash equivalents</t>
  </si>
  <si>
    <t>iv) Bank balance other than (iii)</t>
  </si>
  <si>
    <t xml:space="preserve">(v) Loans </t>
  </si>
  <si>
    <t xml:space="preserve">(vi) Others </t>
  </si>
  <si>
    <t>c) Other Current Assets</t>
  </si>
  <si>
    <t>Total  Current Assets</t>
  </si>
  <si>
    <t>TOTAL ASSETS</t>
  </si>
  <si>
    <t>II. EQUITY AND LIABILITIES</t>
  </si>
  <si>
    <r>
      <rPr>
        <sz val="11"/>
        <color theme="1"/>
        <rFont val="Calibri"/>
        <family val="2"/>
      </rPr>
      <t xml:space="preserve">        </t>
    </r>
    <r>
      <rPr>
        <b/>
        <sz val="11"/>
        <color theme="1"/>
        <rFont val="Calibri"/>
        <family val="2"/>
      </rPr>
      <t xml:space="preserve"> 1. EQUITY</t>
    </r>
  </si>
  <si>
    <t xml:space="preserve"> </t>
  </si>
  <si>
    <t>a) Equity Share Capital</t>
  </si>
  <si>
    <t>b) Other equity</t>
  </si>
  <si>
    <t>Total Equity</t>
  </si>
  <si>
    <r>
      <rPr>
        <sz val="11"/>
        <color theme="1"/>
        <rFont val="Calibri"/>
        <family val="2"/>
      </rPr>
      <t xml:space="preserve">        </t>
    </r>
    <r>
      <rPr>
        <b/>
        <sz val="11"/>
        <color theme="1"/>
        <rFont val="Calibri"/>
        <family val="2"/>
      </rPr>
      <t>2. LIABILITIES</t>
    </r>
  </si>
  <si>
    <t>Non-current liabilities</t>
  </si>
  <si>
    <t>a) Financial liabilites</t>
  </si>
  <si>
    <t>i) Borrowings</t>
  </si>
  <si>
    <t>ii) Lease liabilities</t>
  </si>
  <si>
    <t>iii) Other financial liabilities</t>
  </si>
  <si>
    <t>b) Provisions</t>
  </si>
  <si>
    <t>c) Deferred Tax liabilities</t>
  </si>
  <si>
    <t>d) Other Non-Current Tax liabilities</t>
  </si>
  <si>
    <t>Total Non Current Liabilities</t>
  </si>
  <si>
    <t>Current liablilties</t>
  </si>
  <si>
    <t>iii) Trade payables</t>
  </si>
  <si>
    <t>a) Total outstanding dues of Micro and Small enterprises</t>
  </si>
  <si>
    <t>b) Total Outstanding dues of Creditors other than M&amp;S enterprises</t>
  </si>
  <si>
    <t xml:space="preserve">        iv) Other financial liabilities</t>
  </si>
  <si>
    <t>b) Other current Liabilities</t>
  </si>
  <si>
    <t>c) Provisions</t>
  </si>
  <si>
    <t>d) Current Tax liabilities (Net)</t>
  </si>
  <si>
    <t>Total Current Liabilities</t>
  </si>
  <si>
    <t>TOTAL EQUITY AND LIABILITIES</t>
  </si>
  <si>
    <t>Particular</t>
  </si>
  <si>
    <t>Revenue</t>
  </si>
  <si>
    <t>I.    Revenue from Operation</t>
  </si>
  <si>
    <t>II.   Other income</t>
  </si>
  <si>
    <t>III. Total Income</t>
  </si>
  <si>
    <t>IV. Expenses</t>
  </si>
  <si>
    <t>Cost of Materials Consumed</t>
  </si>
  <si>
    <t>Purchases Of stock-in-Trade</t>
  </si>
  <si>
    <t>Changes in Inventories of Finished Goods ,Stock-in-Trade and Work-in-Progress</t>
  </si>
  <si>
    <t>Calculation of COGS</t>
  </si>
  <si>
    <t>Employee Benefits Expenses</t>
  </si>
  <si>
    <t>Finance costs</t>
  </si>
  <si>
    <t>Deperciation and Amortization</t>
  </si>
  <si>
    <t>Other Expenses</t>
  </si>
  <si>
    <t>Total Expenses</t>
  </si>
  <si>
    <t>V.  Profit before Exceptional items, Share of Net Profit/ (loss) of equity accounted Investees And Tax (III-IV)</t>
  </si>
  <si>
    <t>VI. Share of net profit/ (loss)of equity accounted investees ( net of income tax)</t>
  </si>
  <si>
    <t>VII. Profit before Expectional items and Tax (V+VI)</t>
  </si>
  <si>
    <t>VIII. Exceptional items (net)</t>
  </si>
  <si>
    <t xml:space="preserve">IX. Profit before Tax (VII+VIII) </t>
  </si>
  <si>
    <t>X.  Tax expenses:</t>
  </si>
  <si>
    <t>1) Current Tax</t>
  </si>
  <si>
    <t>2) Deferred Tax</t>
  </si>
  <si>
    <t>Total Tax Expenses</t>
  </si>
  <si>
    <t>XI. Profit For the Year (IX-X)</t>
  </si>
  <si>
    <t>XII. Other Comprehensive Income</t>
  </si>
  <si>
    <t>A  i) Items that will not be reclassified to profit or loss</t>
  </si>
  <si>
    <t xml:space="preserve">      Remeasurements of defined benefits plans</t>
  </si>
  <si>
    <t xml:space="preserve">    ii) Income tax related to items that will not be reclassified to profit or loss</t>
  </si>
  <si>
    <t>B  i) Items that will be reclassified to profit or loss</t>
  </si>
  <si>
    <t>a) Exchange difference in translating financial statement of foreign operation</t>
  </si>
  <si>
    <t>b) The effective portion of gains and loss on hedging instruments in a cash flow hedge</t>
  </si>
  <si>
    <t xml:space="preserve">     ii) Income tax related to items that will be reclassifed to profit or loss</t>
  </si>
  <si>
    <t>Other comprehensive Income (Net of Income Tax) (A+B)</t>
  </si>
  <si>
    <t>XIII. Total Comprehensive Income for the Year (XI+XII)</t>
  </si>
  <si>
    <t>Profit attributable to:</t>
  </si>
  <si>
    <t>Owner of the company</t>
  </si>
  <si>
    <t>Non-controlling interests</t>
  </si>
  <si>
    <t>Other comprehensive Income attributable to:</t>
  </si>
  <si>
    <t>Total comprehensive Income attributable</t>
  </si>
  <si>
    <t xml:space="preserve">XIV. Earnings per equity share (Rs) </t>
  </si>
  <si>
    <t>1. Basic</t>
  </si>
  <si>
    <t>2. Diluted</t>
  </si>
  <si>
    <t>A. CASH FLOW FROM OPERATING ACTIVITIES</t>
  </si>
  <si>
    <t>Profit Before Tax</t>
  </si>
  <si>
    <t xml:space="preserve"> Adjustments for :</t>
  </si>
  <si>
    <t>Non-Cash Items</t>
  </si>
  <si>
    <t>Deprecation,amortization and Impairment expenses</t>
  </si>
  <si>
    <t>Unrealised Foreign  Exchange (Gain)/ Loss</t>
  </si>
  <si>
    <t>Bad Debts Written off</t>
  </si>
  <si>
    <t>Provision/ Write Off/ (back) for Doubtful Debt/ Advances</t>
  </si>
  <si>
    <t>Provision towards Litigation</t>
  </si>
  <si>
    <t>Provision for Non Moving Inventory</t>
  </si>
  <si>
    <t>(Write Back) / Write Off of Old Balance</t>
  </si>
  <si>
    <t>Expenses on Employee Stock Grant Scheme (ESGS)</t>
  </si>
  <si>
    <t>Provision for diminution in the value of investment/assets</t>
  </si>
  <si>
    <t>Finance Cost</t>
  </si>
  <si>
    <t>Loss on sale of Property, Plant &amp; Equipment and Intangible assets (net)</t>
  </si>
  <si>
    <t>(Profit) on Sale of Investment (net)</t>
  </si>
  <si>
    <t>Profit on divestment of Association</t>
  </si>
  <si>
    <t>Provision for diminution in the value of investment</t>
  </si>
  <si>
    <t>Fair Value (Gain)/ Loss on fianacial assets measured at FVTPL (net)</t>
  </si>
  <si>
    <t>Interest Income</t>
  </si>
  <si>
    <t>Share of profit of equity accounted investees</t>
  </si>
  <si>
    <t>Gain on reversal of earnout liability/disvestment of UK business</t>
  </si>
  <si>
    <t>Adjustment due to Hyperinflation</t>
  </si>
  <si>
    <t>Operating Cash Flow Before Working Capital Changes</t>
  </si>
  <si>
    <t>Adjustment For :</t>
  </si>
  <si>
    <t>Increase in inventories</t>
  </si>
  <si>
    <t>Decrease in trade receviable</t>
  </si>
  <si>
    <t>Increase in Loans</t>
  </si>
  <si>
    <t>(increase)/ Decrease in other financial assets</t>
  </si>
  <si>
    <t>(Decrease)/Increase in other non-current assets</t>
  </si>
  <si>
    <t>Decrease/ (Increase) in other current assets</t>
  </si>
  <si>
    <t>Decrease in trade and other payable</t>
  </si>
  <si>
    <t>Increase/ (Decrease) in other financial liabilites</t>
  </si>
  <si>
    <t>Increase in other liabilites and Provisions</t>
  </si>
  <si>
    <t>Cash Generated From Operating Activities</t>
  </si>
  <si>
    <t>Adjustment for:</t>
  </si>
  <si>
    <t>Income Taxes Paid(net)</t>
  </si>
  <si>
    <t>Net Cash Flow from Operating Activities (A)</t>
  </si>
  <si>
    <t>B. CASH FLOW FROM INVESTING ACTIVITIES</t>
  </si>
  <si>
    <t>Purchase of property,plant &amp; equipment and Intangilble assets (net)</t>
  </si>
  <si>
    <t>(Investment)/ Redemption of Mutual Fund (net)</t>
  </si>
  <si>
    <t>Investment in Deposits with NBFCs</t>
  </si>
  <si>
    <t>Redemption in Deposits With NBFCs (net)</t>
  </si>
  <si>
    <t>Proceeds from sale of non convertible debenture with NBFCs(net)</t>
  </si>
  <si>
    <t>Proceeds from/(Investment) In fixed Depoits having maturities greater than 3 monts (net)</t>
  </si>
  <si>
    <t>Dividend from equity accounted Investees</t>
  </si>
  <si>
    <t>Proceeds from divestment of association (net)</t>
  </si>
  <si>
    <t xml:space="preserve">Payment of Liabilities for Business Acquisitions </t>
  </si>
  <si>
    <t>Divestment of Business Unit, net of cash disposed of</t>
  </si>
  <si>
    <t>Investment in Non Current Investment</t>
  </si>
  <si>
    <t>Interest Received</t>
  </si>
  <si>
    <t>Net Cash Flow from (used in) In Investing Activities (B)</t>
  </si>
  <si>
    <t>C. CASH FLOW FROM FINANCING ACTIVITIES</t>
  </si>
  <si>
    <t xml:space="preserve"> Proceeds from Allotment of EQUITY share under Employee stock Grant Scheme</t>
  </si>
  <si>
    <t>(Repayments)/Proceeds from commercial Paper</t>
  </si>
  <si>
    <t>Repayment of Loans and borrowings excluding Commerical Paper (net)</t>
  </si>
  <si>
    <t>Proceeds/repayment of short term borrowing (net)</t>
  </si>
  <si>
    <t>Finance Cost paid</t>
  </si>
  <si>
    <t>Dividend Paid</t>
  </si>
  <si>
    <t>Dividend Distributed Tax Paid</t>
  </si>
  <si>
    <t>Principal payment of lease Liabilities</t>
  </si>
  <si>
    <t>Finance cost paid towards Lease Liabilities</t>
  </si>
  <si>
    <t>Net Cash Flow (used in) Financing Activities ©</t>
  </si>
  <si>
    <t>NET (DECREASE) IN CASH AND CASH EQUIVALUTION (A+B+C)</t>
  </si>
  <si>
    <t>CASH AND CASH EQUIVALENTS</t>
  </si>
  <si>
    <t>As at the beginning of the year</t>
  </si>
  <si>
    <t>Less: Cash credit</t>
  </si>
  <si>
    <t>Effects of Exchange Difference on translation of cash and cash equivalent on cansolidation</t>
  </si>
  <si>
    <t xml:space="preserve">As at the end of the year </t>
  </si>
  <si>
    <t>NET INCREASE/ (DECREASE) IN CASH AND CASH EQUIVALENTS</t>
  </si>
  <si>
    <t>opening Balance</t>
  </si>
  <si>
    <t>Cash Flows</t>
  </si>
  <si>
    <t>Add/(Less): Exchange Difference</t>
  </si>
  <si>
    <t>Closing Balance</t>
  </si>
  <si>
    <t>Particulars</t>
  </si>
  <si>
    <t>March 31 2023</t>
  </si>
  <si>
    <t>Equity and Liabilities</t>
  </si>
  <si>
    <t>ShareholdersFund</t>
  </si>
  <si>
    <t>Equity Share capital</t>
  </si>
  <si>
    <t>Total share Capital</t>
  </si>
  <si>
    <t>Reserve &amp; Surplus</t>
  </si>
  <si>
    <t>Total Reserve and Surplus</t>
  </si>
  <si>
    <t>Total Shareholders Fund</t>
  </si>
  <si>
    <t>Non-Current Liabilities</t>
  </si>
  <si>
    <t>Long Term Borrowings</t>
  </si>
  <si>
    <t>Deffered Tax Liabilities</t>
  </si>
  <si>
    <t>Other Long Term Borrowings</t>
  </si>
  <si>
    <t>Long Term Provisions</t>
  </si>
  <si>
    <t>Total Non-Current liabilities</t>
  </si>
  <si>
    <t xml:space="preserve">Current Liabilities </t>
  </si>
  <si>
    <t>Short term Borrowings</t>
  </si>
  <si>
    <t>trade Payables</t>
  </si>
  <si>
    <t xml:space="preserve">Other current liabilities </t>
  </si>
  <si>
    <t>Short term Provisions</t>
  </si>
  <si>
    <t>Total current liabilities</t>
  </si>
  <si>
    <t>Total Capital and Liabilities</t>
  </si>
  <si>
    <t>Assets</t>
  </si>
  <si>
    <t>Non-Current Assets</t>
  </si>
  <si>
    <t>Tangible assets</t>
  </si>
  <si>
    <t xml:space="preserve">Intangible Assets </t>
  </si>
  <si>
    <t>Capital Work-In-Progress</t>
  </si>
  <si>
    <t>Other Assets</t>
  </si>
  <si>
    <t>Fixed Assets</t>
  </si>
  <si>
    <t>Non-Current Investments</t>
  </si>
  <si>
    <t>Deffered Tax Assets</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</si>
  <si>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</si>
  <si>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</si>
  <si>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</si>
  <si>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</si>
  <si>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</si>
  <si>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</si>
  <si>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</si>
  <si>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</si>
  <si>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</si>
  <si>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 Current Assets</t>
  </si>
  <si>
    <t>Total current Assets</t>
  </si>
  <si>
    <t>Total Assets</t>
  </si>
  <si>
    <t>Income</t>
  </si>
  <si>
    <t>Revenue From Operations [Gross]</t>
  </si>
  <si>
    <t>Less: Excise/Service Tax/Other Levies</t>
  </si>
  <si>
    <t>Revenue From Operations [Net]</t>
  </si>
  <si>
    <t>Total Operating Revenues</t>
  </si>
  <si>
    <t>Other Income</t>
  </si>
  <si>
    <t>Total Revenue</t>
  </si>
  <si>
    <t>Expenses</t>
  </si>
  <si>
    <t>Cost of Material Consumed</t>
  </si>
  <si>
    <t>Calculation for COGS</t>
  </si>
  <si>
    <t>Purchase Of Stock-in Trade</t>
  </si>
  <si>
    <t>Operating and Direct Expenses</t>
  </si>
  <si>
    <t>Changes in Inventories of FG, WIP, And Stock-In Trade</t>
  </si>
  <si>
    <t>Employees Benefit Expenses</t>
  </si>
  <si>
    <t>Finance Costs</t>
  </si>
  <si>
    <t>Depreciation And Amortisation Expenses</t>
  </si>
  <si>
    <t>Profit/Loss before Extraordinary Items and Tax</t>
  </si>
  <si>
    <t>Extraodinary Items</t>
  </si>
  <si>
    <t>Profit/Loss before Tax</t>
  </si>
  <si>
    <t>Tax Expenses-Continued Operations</t>
  </si>
  <si>
    <t>Current tax</t>
  </si>
  <si>
    <t>Less : MAT Credit Entitlement</t>
  </si>
  <si>
    <t>Deffered Tax</t>
  </si>
  <si>
    <t>Tax for Earlier Years</t>
  </si>
  <si>
    <t>Profit/Loss before tax and Extraordinary Items</t>
  </si>
  <si>
    <t>Profit/Loss from continuing operations</t>
  </si>
  <si>
    <t>Profit/Loss for the Period</t>
  </si>
  <si>
    <t>Earning per share (Basic)</t>
  </si>
  <si>
    <t>Earning per share (Diluted)</t>
  </si>
  <si>
    <t>A] CASH FLOW FROM OPERATING ACTIVITIES</t>
  </si>
  <si>
    <t>Profit before tax</t>
  </si>
  <si>
    <t>Adjustments for:</t>
  </si>
  <si>
    <t>Depreciation and amortisation expenses</t>
  </si>
  <si>
    <t>Gain/Loss on disposal of property, plant and equipments</t>
  </si>
  <si>
    <t>Share based payment expenses</t>
  </si>
  <si>
    <t>Provision for disputed liabilities</t>
  </si>
  <si>
    <t>Provision for employee benefits</t>
  </si>
  <si>
    <t>Inetrest Income</t>
  </si>
  <si>
    <t>Unrealised foreign exchange</t>
  </si>
  <si>
    <t>Expected credit gain of financial , non-financial assets</t>
  </si>
  <si>
    <t>Loss/Gain on fair valuation of Financial Instruments</t>
  </si>
  <si>
    <t>Net gain on sale of financial assets measured at FVTPL</t>
  </si>
  <si>
    <t>Net gain on sale of financial assets measured at FVTOCI</t>
  </si>
  <si>
    <t>Exceptional Items</t>
  </si>
  <si>
    <t>Operating profit before working capital changes</t>
  </si>
  <si>
    <t>Working capital changes and other adjustments:</t>
  </si>
  <si>
    <t xml:space="preserve">Inventories </t>
  </si>
  <si>
    <t>Current and non-current financial assets</t>
  </si>
  <si>
    <t>Other current and non-current assets</t>
  </si>
  <si>
    <t>Trade Payables</t>
  </si>
  <si>
    <t>Other current and non-current financial liabilities</t>
  </si>
  <si>
    <t>Other Current Liabilities and Provisions</t>
  </si>
  <si>
    <t>Cash flow from operating activities post working capital changes</t>
  </si>
  <si>
    <t>Direct taxes paid</t>
  </si>
  <si>
    <t>Net cash flow from Operating activities (A)</t>
  </si>
  <si>
    <t>B] CASH FLOW FROM INVESTING ACTIVITIES</t>
  </si>
  <si>
    <t>Acquisition of Property, Plant and Equipment, capital work in progress and intangible assets</t>
  </si>
  <si>
    <t>Proceeds from disposal of property,plant and equipment</t>
  </si>
  <si>
    <t>Purchase of Investments in subsidiaries</t>
  </si>
  <si>
    <t>Purchase of Investments</t>
  </si>
  <si>
    <t>Proceeds from sale of investments</t>
  </si>
  <si>
    <t>Interest received</t>
  </si>
  <si>
    <t>Loan to subsidiary</t>
  </si>
  <si>
    <t>Net cash from investing activities (B)</t>
  </si>
  <si>
    <t>C] CASH FLOW FROM FINANCING ACTIVITIES</t>
  </si>
  <si>
    <t>Proceeds from issue of equity share capital</t>
  </si>
  <si>
    <t>Proceeds from non-current borrowings</t>
  </si>
  <si>
    <t>proceeds from current borrowings (net)</t>
  </si>
  <si>
    <t>Principal Payment of lease Liabilities</t>
  </si>
  <si>
    <t>Interest payment of lease liabilities</t>
  </si>
  <si>
    <t>Divident paid</t>
  </si>
  <si>
    <t>Finance cost Paid</t>
  </si>
  <si>
    <t>Net cash flow from Financial Activities (C)</t>
  </si>
  <si>
    <t>Net Increase/Decrease in cash and cash equivalents (A+B+C)</t>
  </si>
  <si>
    <t>Cash and Cash Equivalents at the beginning of the year</t>
  </si>
  <si>
    <t>Impact of changes in Exchange rate</t>
  </si>
  <si>
    <t>Cash and Cash Equivalents at the end of the year</t>
  </si>
  <si>
    <t>Ratio Analysis</t>
  </si>
  <si>
    <t>GODREJ</t>
  </si>
  <si>
    <t>DABUR</t>
  </si>
  <si>
    <r>
      <rPr>
        <b/>
        <sz val="11"/>
        <color theme="1"/>
        <rFont val="Calibri"/>
        <family val="2"/>
      </rPr>
      <t xml:space="preserve">CURRENT RATIO : </t>
    </r>
    <r>
      <rPr>
        <sz val="11"/>
        <color theme="1"/>
        <rFont val="Calibri"/>
        <family val="2"/>
      </rPr>
      <t xml:space="preserve">  CURRENT ASSEST/CURRENT LIABILITES</t>
    </r>
  </si>
  <si>
    <r>
      <rPr>
        <b/>
        <sz val="11"/>
        <color theme="1"/>
        <rFont val="Calibri"/>
        <family val="2"/>
      </rPr>
      <t xml:space="preserve">CURRENT RATIO : </t>
    </r>
    <r>
      <rPr>
        <sz val="11"/>
        <color theme="1"/>
        <rFont val="Calibri"/>
        <family val="2"/>
      </rPr>
      <t xml:space="preserve">  CURRENT ASSEST/CURRENT LIABILITES</t>
    </r>
  </si>
  <si>
    <r>
      <rPr>
        <b/>
        <sz val="11"/>
        <color theme="1"/>
        <rFont val="Calibri"/>
        <family val="2"/>
      </rPr>
      <t>LIQUID RATIO /ACID TEST RATIO/QUICK RATIO:</t>
    </r>
    <r>
      <rPr>
        <sz val="11"/>
        <color theme="1"/>
        <rFont val="Calibri"/>
        <family val="2"/>
      </rPr>
      <t xml:space="preserve"> QUICK ASSEST/CURRENT LIABILITES</t>
    </r>
  </si>
  <si>
    <r>
      <rPr>
        <b/>
        <sz val="11"/>
        <color theme="1"/>
        <rFont val="Calibri"/>
        <family val="2"/>
      </rPr>
      <t>LIQUID RATIO /ACID TEST RATIO/QUICK RATIO:</t>
    </r>
    <r>
      <rPr>
        <sz val="11"/>
        <color theme="1"/>
        <rFont val="Calibri"/>
        <family val="2"/>
      </rPr>
      <t xml:space="preserve"> QUICK ASSEST/CURRENT LIABILITES</t>
    </r>
  </si>
  <si>
    <r>
      <rPr>
        <b/>
        <sz val="11"/>
        <color theme="1"/>
        <rFont val="Calibri"/>
        <family val="2"/>
      </rPr>
      <t>CASH RATIO:</t>
    </r>
    <r>
      <rPr>
        <sz val="11"/>
        <color theme="1"/>
        <rFont val="Calibri"/>
        <family val="2"/>
      </rPr>
      <t xml:space="preserve"> CASH AND EQUIVALENT/CURRENT LIABILITES</t>
    </r>
  </si>
  <si>
    <r>
      <rPr>
        <b/>
        <sz val="11"/>
        <color theme="1"/>
        <rFont val="Calibri"/>
        <family val="2"/>
      </rPr>
      <t>CASH RATIO:</t>
    </r>
    <r>
      <rPr>
        <sz val="11"/>
        <color theme="1"/>
        <rFont val="Calibri"/>
        <family val="2"/>
      </rPr>
      <t xml:space="preserve"> CASH AND EQUIVALENT/CURRENT LIABILITES</t>
    </r>
  </si>
  <si>
    <r>
      <rPr>
        <b/>
        <sz val="11"/>
        <color theme="1"/>
        <rFont val="Calibri"/>
        <family val="2"/>
      </rPr>
      <t>NET WORKING CAPITAL:</t>
    </r>
    <r>
      <rPr>
        <sz val="11"/>
        <color theme="1"/>
        <rFont val="Calibri"/>
        <family val="2"/>
      </rPr>
      <t xml:space="preserve"> CURRENT ASSETS-CURRENT LIABILITY</t>
    </r>
  </si>
  <si>
    <r>
      <rPr>
        <b/>
        <sz val="11"/>
        <color theme="1"/>
        <rFont val="Calibri"/>
        <family val="2"/>
      </rPr>
      <t>NET WORKING CAPITAL:</t>
    </r>
    <r>
      <rPr>
        <sz val="11"/>
        <color theme="1"/>
        <rFont val="Calibri"/>
        <family val="2"/>
      </rPr>
      <t xml:space="preserve"> CURRENT ASSETS-CURRENT LIABILITY</t>
    </r>
  </si>
  <si>
    <r>
      <rPr>
        <b/>
        <sz val="11"/>
        <color theme="1"/>
        <rFont val="Calibri"/>
        <family val="2"/>
      </rPr>
      <t>DEBT TO EQUITY RATIO :</t>
    </r>
    <r>
      <rPr>
        <sz val="11"/>
        <color theme="1"/>
        <rFont val="Calibri"/>
        <family val="2"/>
      </rPr>
      <t xml:space="preserve"> DEBT/EQUITY(SHAREHOLDERS FUND)</t>
    </r>
  </si>
  <si>
    <r>
      <rPr>
        <b/>
        <sz val="11"/>
        <color theme="1"/>
        <rFont val="Calibri"/>
        <family val="2"/>
      </rPr>
      <t xml:space="preserve">DEBT TO EQUITY RATIO : </t>
    </r>
    <r>
      <rPr>
        <sz val="11"/>
        <color theme="1"/>
        <rFont val="Calibri"/>
        <family val="2"/>
      </rPr>
      <t>DEBT/EQUITY(SHAREHOLDERS FUND)</t>
    </r>
  </si>
  <si>
    <r>
      <rPr>
        <b/>
        <sz val="11"/>
        <color theme="1"/>
        <rFont val="Calibri"/>
        <family val="2"/>
      </rPr>
      <t xml:space="preserve">TOTAL ASSET TO DEBT RATIO : </t>
    </r>
    <r>
      <rPr>
        <sz val="11"/>
        <color theme="1"/>
        <rFont val="Calibri"/>
        <family val="2"/>
      </rPr>
      <t>TOTAL ASSETS/DEBT</t>
    </r>
  </si>
  <si>
    <r>
      <rPr>
        <b/>
        <sz val="11"/>
        <color theme="1"/>
        <rFont val="Calibri"/>
        <family val="2"/>
      </rPr>
      <t>TOTAL ASSET TO DEBT RATIO :</t>
    </r>
    <r>
      <rPr>
        <sz val="11"/>
        <color theme="1"/>
        <rFont val="Calibri"/>
        <family val="2"/>
      </rPr>
      <t xml:space="preserve"> TOTAL ASSETS/DEBT</t>
    </r>
  </si>
  <si>
    <r>
      <rPr>
        <b/>
        <sz val="11"/>
        <color theme="1"/>
        <rFont val="Calibri"/>
        <family val="2"/>
      </rPr>
      <t>PROPRIETARY RATIO :</t>
    </r>
    <r>
      <rPr>
        <sz val="11"/>
        <color theme="1"/>
        <rFont val="Calibri"/>
        <family val="2"/>
      </rPr>
      <t xml:space="preserve"> SHAREHOLDERS FUND/TOTAL ASSETS</t>
    </r>
  </si>
  <si>
    <r>
      <rPr>
        <b/>
        <sz val="11"/>
        <color theme="1"/>
        <rFont val="Calibri"/>
        <family val="2"/>
      </rPr>
      <t>PROPRIETARY RATIO :</t>
    </r>
    <r>
      <rPr>
        <sz val="11"/>
        <color theme="1"/>
        <rFont val="Calibri"/>
        <family val="2"/>
      </rPr>
      <t xml:space="preserve"> SHAREHOLDERS FUND/TOTAL ASSETS</t>
    </r>
  </si>
  <si>
    <r>
      <rPr>
        <b/>
        <sz val="11"/>
        <color theme="1"/>
        <rFont val="Calibri"/>
        <family val="2"/>
      </rPr>
      <t>INTEREST COVERAGE RATIO :</t>
    </r>
    <r>
      <rPr>
        <sz val="11"/>
        <color theme="1"/>
        <rFont val="Calibri"/>
        <family val="2"/>
      </rPr>
      <t xml:space="preserve"> PROFIT BEFORE INTEREST  AND TAX/INTEREST ON LONGTERM DEBT</t>
    </r>
  </si>
  <si>
    <r>
      <rPr>
        <b/>
        <sz val="11"/>
        <color theme="1"/>
        <rFont val="Calibri"/>
        <family val="2"/>
      </rPr>
      <t>INTEREST COVERAGE RATIO :</t>
    </r>
    <r>
      <rPr>
        <sz val="11"/>
        <color theme="1"/>
        <rFont val="Calibri"/>
        <family val="2"/>
      </rPr>
      <t xml:space="preserve"> PROFIT BEFORE INTEREST  AND TAX/INTEREST ON LONGTERM DEBT</t>
    </r>
  </si>
  <si>
    <r>
      <rPr>
        <b/>
        <sz val="11"/>
        <color theme="1"/>
        <rFont val="Calibri"/>
        <family val="2"/>
      </rPr>
      <t>INVENTORY TURNOVER RATIO:</t>
    </r>
    <r>
      <rPr>
        <sz val="11"/>
        <color theme="1"/>
        <rFont val="Calibri"/>
        <family val="2"/>
      </rPr>
      <t xml:space="preserve"> COGS/AVERAGE INVENTORY(STOCK)</t>
    </r>
  </si>
  <si>
    <r>
      <rPr>
        <b/>
        <sz val="11"/>
        <color theme="1"/>
        <rFont val="Calibri"/>
        <family val="2"/>
      </rPr>
      <t>INVENTORY TURNOVER RATIO:</t>
    </r>
    <r>
      <rPr>
        <sz val="11"/>
        <color theme="1"/>
        <rFont val="Calibri"/>
        <family val="2"/>
      </rPr>
      <t xml:space="preserve"> COGS/AVERAGE INVENTORY(STOCK)</t>
    </r>
  </si>
  <si>
    <r>
      <rPr>
        <b/>
        <sz val="11"/>
        <color theme="1"/>
        <rFont val="Calibri"/>
        <family val="2"/>
      </rPr>
      <t>EARNING PER SHARE:</t>
    </r>
    <r>
      <rPr>
        <sz val="11"/>
        <color theme="1"/>
        <rFont val="Calibri"/>
        <family val="2"/>
      </rPr>
      <t xml:space="preserve"> NET PROFIT/SALES OUTSTANDING</t>
    </r>
  </si>
  <si>
    <r>
      <rPr>
        <b/>
        <sz val="11"/>
        <color theme="1"/>
        <rFont val="Calibri"/>
        <family val="2"/>
      </rPr>
      <t>EARNING PER SHARE:</t>
    </r>
    <r>
      <rPr>
        <sz val="11"/>
        <color theme="1"/>
        <rFont val="Calibri"/>
        <family val="2"/>
      </rPr>
      <t xml:space="preserve"> NET PROFIT/SALES OUTSTANDING</t>
    </r>
  </si>
  <si>
    <r>
      <rPr>
        <b/>
        <sz val="11"/>
        <color theme="1"/>
        <rFont val="Calibri"/>
        <family val="2"/>
      </rPr>
      <t>PROFIT/EARNING RATIO:</t>
    </r>
    <r>
      <rPr>
        <sz val="11"/>
        <color theme="1"/>
        <rFont val="Calibri"/>
        <family val="2"/>
      </rPr>
      <t xml:space="preserve"> MARKET PRICE OF SHARE/EARNING PER SHARE</t>
    </r>
  </si>
  <si>
    <r>
      <rPr>
        <b/>
        <sz val="11"/>
        <color theme="1"/>
        <rFont val="Calibri"/>
        <family val="2"/>
      </rPr>
      <t>PROFIT/EARNING RATIO:</t>
    </r>
    <r>
      <rPr>
        <sz val="11"/>
        <color theme="1"/>
        <rFont val="Calibri"/>
        <family val="2"/>
      </rPr>
      <t xml:space="preserve"> MARKET PRICE OF SHARE/EARNING PER SHARE</t>
    </r>
  </si>
  <si>
    <r>
      <rPr>
        <b/>
        <sz val="11"/>
        <color theme="1"/>
        <rFont val="Calibri"/>
        <family val="2"/>
      </rPr>
      <t>WORKING CAPITAL TURNOVER RATIO:</t>
    </r>
    <r>
      <rPr>
        <sz val="11"/>
        <color theme="1"/>
        <rFont val="Calibri"/>
        <family val="2"/>
      </rPr>
      <t xml:space="preserve"> REVENUE FROM OPERATIONS/WORKING CAPITAL</t>
    </r>
  </si>
  <si>
    <r>
      <rPr>
        <b/>
        <sz val="11"/>
        <color theme="1"/>
        <rFont val="Calibri"/>
        <family val="2"/>
      </rPr>
      <t>WORKING CAPITAL TURNOVER RATIO:</t>
    </r>
    <r>
      <rPr>
        <sz val="11"/>
        <color theme="1"/>
        <rFont val="Calibri"/>
        <family val="2"/>
      </rPr>
      <t xml:space="preserve"> REVENUE FROM OPERATIONS/WORKING CAPITAL</t>
    </r>
  </si>
  <si>
    <r>
      <rPr>
        <b/>
        <sz val="11"/>
        <color theme="1"/>
        <rFont val="Calibri"/>
        <family val="2"/>
      </rPr>
      <t>GROSS PROFIT RATIO:</t>
    </r>
    <r>
      <rPr>
        <sz val="11"/>
        <color theme="1"/>
        <rFont val="Calibri"/>
        <family val="2"/>
      </rPr>
      <t xml:space="preserve"> GROSS PROFIT/REVENUE FROM OPERATIONS</t>
    </r>
  </si>
  <si>
    <r>
      <rPr>
        <b/>
        <sz val="11"/>
        <color theme="1"/>
        <rFont val="Calibri"/>
        <family val="2"/>
      </rPr>
      <t>GROSS PROFIT RATIO:</t>
    </r>
    <r>
      <rPr>
        <sz val="11"/>
        <color theme="1"/>
        <rFont val="Calibri"/>
        <family val="2"/>
      </rPr>
      <t xml:space="preserve"> GROSS PROFIT/REVENUE FROM OPERATIONS</t>
    </r>
  </si>
  <si>
    <r>
      <rPr>
        <b/>
        <sz val="11"/>
        <color theme="1"/>
        <rFont val="Calibri"/>
        <family val="2"/>
      </rPr>
      <t xml:space="preserve">OPERATING RATIO: </t>
    </r>
    <r>
      <rPr>
        <sz val="11"/>
        <color theme="1"/>
        <rFont val="Calibri"/>
        <family val="2"/>
      </rPr>
      <t>COST OF REVENUE FROM OPERATION+OPERATING EXPENSES/REVENUE FROM OPERATIONS</t>
    </r>
  </si>
  <si>
    <r>
      <rPr>
        <b/>
        <sz val="11"/>
        <color theme="1"/>
        <rFont val="Calibri"/>
        <family val="2"/>
      </rPr>
      <t>OPERATING RATIO:</t>
    </r>
    <r>
      <rPr>
        <sz val="11"/>
        <color theme="1"/>
        <rFont val="Calibri"/>
        <family val="2"/>
      </rPr>
      <t xml:space="preserve"> COST OF REVENUE FROM OPERATION+OPERATING EXPENSES/REVENUE FROM OPERATIONS</t>
    </r>
  </si>
  <si>
    <r>
      <rPr>
        <b/>
        <sz val="11"/>
        <color theme="1"/>
        <rFont val="Calibri"/>
        <family val="2"/>
      </rPr>
      <t>OPERATING PROFIT RATIO:</t>
    </r>
    <r>
      <rPr>
        <sz val="11"/>
        <color theme="1"/>
        <rFont val="Calibri"/>
        <family val="2"/>
      </rPr>
      <t xml:space="preserve"> OPERATING PROFIT/REVENUE FROM OPERATIONS</t>
    </r>
  </si>
  <si>
    <r>
      <rPr>
        <b/>
        <sz val="11"/>
        <color theme="1"/>
        <rFont val="Calibri"/>
        <family val="2"/>
      </rPr>
      <t>OPERATING PROFIT RATIO:</t>
    </r>
    <r>
      <rPr>
        <sz val="11"/>
        <color theme="1"/>
        <rFont val="Calibri"/>
        <family val="2"/>
      </rPr>
      <t xml:space="preserve"> OPERATING PROFIT/REVENUE FROM OPERATIONS</t>
    </r>
  </si>
  <si>
    <r>
      <rPr>
        <b/>
        <sz val="11"/>
        <color theme="1"/>
        <rFont val="Calibri"/>
        <family val="2"/>
      </rPr>
      <t>NET PROFIT RATIO:</t>
    </r>
    <r>
      <rPr>
        <sz val="11"/>
        <color theme="1"/>
        <rFont val="Calibri"/>
        <family val="2"/>
      </rPr>
      <t xml:space="preserve"> PROFIT AFTER TAX/REVENUE FROM OPERATIONS</t>
    </r>
  </si>
  <si>
    <r>
      <rPr>
        <b/>
        <sz val="11"/>
        <color theme="1"/>
        <rFont val="Calibri"/>
        <family val="2"/>
      </rPr>
      <t>NET PROFIT RATIO:</t>
    </r>
    <r>
      <rPr>
        <sz val="11"/>
        <color theme="1"/>
        <rFont val="Calibri"/>
        <family val="2"/>
      </rPr>
      <t xml:space="preserve"> PROFIT AFTER TAX/REVENUE FROM OPERATIONS</t>
    </r>
  </si>
  <si>
    <r>
      <rPr>
        <b/>
        <sz val="11"/>
        <color theme="1"/>
        <rFont val="Calibri"/>
        <family val="2"/>
      </rPr>
      <t>RETURN ON INVESTMENT:</t>
    </r>
    <r>
      <rPr>
        <sz val="11"/>
        <color theme="1"/>
        <rFont val="Calibri"/>
        <family val="2"/>
      </rPr>
      <t xml:space="preserve"> (PROFIT BEFORE INTEREST ON TAX/CAPITAL EMPLOYED)*100</t>
    </r>
  </si>
  <si>
    <r>
      <rPr>
        <b/>
        <sz val="11"/>
        <color theme="1"/>
        <rFont val="Calibri"/>
        <family val="2"/>
      </rPr>
      <t>RETURN ON INVESTMENT:</t>
    </r>
    <r>
      <rPr>
        <sz val="11"/>
        <color theme="1"/>
        <rFont val="Calibri"/>
        <family val="2"/>
      </rPr>
      <t xml:space="preserve"> (PROFIT BEFORE INTEREST ON TAX/CAPITAL EMPLOYED)*100</t>
    </r>
  </si>
  <si>
    <t>To determine which company is better for investment between Godrej and Dabur based on the provided ratio analysis, we need to analyse the financial ratios of both companies. The attached excel file provides various financial ratios for both companies for the years 2023, 2022, and 2021.</t>
  </si>
  <si>
    <t>The financial ratios can be categorised into several groups, such as liquidity ratios, solvency ratios, profitability ratios, and efficiency ratios.</t>
  </si>
  <si>
    <t>Liquidity Ratios:</t>
  </si>
  <si>
    <t>Solvency Ratios:</t>
  </si>
  <si>
    <t>Profitability Ratios:</t>
  </si>
  <si>
    <t>Return on Equity: Dabur has a higher return on equity of 55.57% in 2023 compared to Godrej's 50.29%, indicating that Dabur has a higher return on shareholders' equity.</t>
  </si>
  <si>
    <t>Efficiency Ratios:</t>
  </si>
  <si>
    <t>Based on the above analysis, Dabur has a better liquidity position, solvency, profitability, and efficiency compared to Godrej.</t>
  </si>
  <si>
    <t>Therefore, Dabur may be a better investment option compared to Godrej based on the provided ratio analysis.</t>
  </si>
  <si>
    <t>However, investors should consider other factors such as growth prospects, market trends, and macroeconomic factors before making an investment decision</t>
  </si>
  <si>
    <t>Consolidated Statement of Profit and Loss (in Rs Crore)</t>
  </si>
  <si>
    <t>Consolidated Balance Sheet of Godrej Consumer Product Ltd (In Rs Crore)</t>
  </si>
  <si>
    <t>Consolidated Statement of Profit &amp; Loss A/c (in Rs Crore)</t>
  </si>
  <si>
    <t>Statement of Cash Flow (In Rs Crore)</t>
  </si>
  <si>
    <t>Consolidated Balance Sheet of Dabur India Ltd ( In Rs Crore)</t>
  </si>
  <si>
    <t>Consolidated Cash Flow Statement (In Rs Crore)</t>
  </si>
  <si>
    <t>March 31,2025</t>
  </si>
  <si>
    <t>March 31,2024</t>
  </si>
  <si>
    <t>March 31 2025</t>
  </si>
  <si>
    <t>March 31 2024</t>
  </si>
  <si>
    <t>March 31, 2025</t>
  </si>
  <si>
    <t>Quick Ratio: In 2025, Godrej's quick ratio (0.23) shows weak liquidity, while Dabur's (0.86) indicates better short-term financial health.</t>
  </si>
  <si>
    <t>Current Ratio: In 2025, Godrej's current ratio (0.31) shows weak liquidity, while Dabur's (1.28) reflects strong short-term financial health.</t>
  </si>
  <si>
    <t>Cash Ratio: In 2025, both Godrej and Dabur have a low cash ratio of **0.04**, indicating limited cash to cover immediate liabilities.</t>
  </si>
  <si>
    <t>Proprietary Ratio: Dabur has a higher proprietary ratio of 0.49 in 2025 compared to Godrej's 0.13, indicating that Dabur has a higher proportion of equity relative to its total assets.</t>
  </si>
  <si>
    <t>Inventory Turnover Ratio: Godrej has a higher inventory turnover ratio of 4.59 in 2023 compared to Dabur's 3.85, indicating that Godrej has a higher efficiency in managing its inventory.</t>
  </si>
  <si>
    <t>Accounts Receivable Turnover Ratio: Dabur has a higher accounts receivable turnover ratio of 46.51 in 2025 compared to Godrej's 30.79, indicating that Dabur has a higher efficiency in collecting its accounts receivable.</t>
  </si>
  <si>
    <t>Total Asset Turnover Ratio: Dabur has a higher total asset turnover ratio of 2.88 in 2025 compared to Godrej's 1.78, indicating that Dabur has a higher efficiency in generating sales from its total assets.</t>
  </si>
  <si>
    <t>Net Profit Margin: Dabur has a higher net profit margin of 15.01% in 2025 compared to Godrej's 05.82%, indicating that Dabur has a higher proportion of its revenue as net profit.</t>
  </si>
  <si>
    <t>Return on Assets: Dabur has a higher return on assets of 22.77% in 2025 compared to Godrej's 3.28%, indicating that Dabur has a higher return on its total assets.</t>
  </si>
  <si>
    <t>Debt to Equity Ratio: Dabur has a lower debt to equity ratio of 0.04 in 2025 compared to Godrej's 2.40 indicating that Dabur has less debt relative to its equity.</t>
  </si>
  <si>
    <t>Total Asset to Debt Ratio: Dabur has a higher total asset to debt ratio of 35.27 in 2025 compared to Godrej's 3.14, indicating that Dabur has a higher proportion of total assets relative to its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</si>
</sst>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rial"/>
      <scheme val="minor"/>
    </font>
    <font>
      <sz val="11"/>
      <color theme="1"/>
      <name val="Calibri"/>
      <family val="2"/>
    </font>
    <font>
      <sz val="11"/>
      <color theme="1"/>
      <name val="Calibri"/>
      <family val="2"/>
    </font>
    <font>
      <sz val="11"/>
      <color theme="1"/>
      <name val="Arial"/>
      <family val="2"/>
      <scheme val="minor"/>
    </font>
    <font>
      <sz val="11"/>
      <color theme="1"/>
      <name val="Arial"/>
      <family val="2"/>
      <scheme val="minor"/>
    </font>
    <font>
      <sz val="11"/>
      <color theme="1"/>
      <name val="Arial"/>
      <family val="2"/>
      <scheme val="minor"/>
    </font>
    <font>
      <b/>
      <sz val="11"/>
      <color theme="1"/>
      <name val="Calibri"/>
      <family val="2"/>
    </font>
    <font>
      <sz val="11"/>
      <color theme="1"/>
      <name val="Calibri"/>
      <family val="2"/>
    </font>
    <font>
      <b/>
      <sz val="11"/>
      <color theme="0"/>
      <name val="Calibri"/>
      <family val="2"/>
    </font>
    <font>
      <b/>
      <sz val="14"/>
      <color theme="1"/>
      <name val="Calibri"/>
      <family val="2"/>
    </font>
    <font>
      <b/>
      <sz val="12"/>
      <color theme="1"/>
      <name val="Calibri"/>
      <family val="2"/>
    </font>
    <font>
      <sz val="11"/>
      <name val="Arial"/>
      <family val="2"/>
    </font>
    <font>
      <sz val="11"/>
      <color theme="0"/>
      <name val="Calibri"/>
      <family val="2"/>
    </font>
    <font>
      <b/>
      <sz val="20"/>
      <color theme="1"/>
      <name val="Calibri"/>
      <family val="2"/>
    </font>
    <font>
      <b/>
      <u/>
      <sz val="14"/>
      <color theme="1"/>
      <name val="Calibri"/>
      <family val="2"/>
    </font>
    <font>
      <b/>
      <sz val="11"/>
      <color theme="1"/>
      <name val="Calibri"/>
      <family val="2"/>
    </font>
    <font>
      <b/>
      <sz val="11"/>
      <color theme="1"/>
      <name val="Arial"/>
      <family val="2"/>
      <scheme val="minor"/>
    </font>
    <font>
      <b/>
      <sz val="12"/>
      <color theme="1"/>
      <name val="Calibri"/>
      <family val="2"/>
    </font>
    <font>
      <b/>
      <sz val="14"/>
      <color theme="1"/>
      <name val="Calibri"/>
      <family val="2"/>
    </font>
    <font>
      <sz val="12"/>
      <name val="Arial"/>
      <family val="2"/>
    </font>
    <font>
      <sz val="11"/>
      <color theme="1"/>
      <name val="Calibri"/>
      <family val="2"/>
    </font>
    <font>
      <sz val="14"/>
      <color theme="1"/>
      <name val="Arial"/>
      <family val="2"/>
      <scheme val="minor"/>
    </font>
    <font>
      <b/>
      <sz val="14"/>
      <color theme="1"/>
      <name val="Arial"/>
      <family val="2"/>
      <scheme val="minor"/>
    </font>
  </fonts>
  <fills count="6">
    <fill>
      <patternFill patternType="none"/>
    </fill>
    <fill>
      <patternFill patternType="gray125"/>
    </fill>
    <fill>
      <patternFill patternType="solid">
        <fgColor rgb="FF2F5496"/>
        <bgColor rgb="FF2F5496"/>
      </patternFill>
    </fill>
    <fill>
      <patternFill patternType="solid">
        <fgColor rgb="FFB4C6E7"/>
        <bgColor rgb="FFB4C6E7"/>
      </patternFill>
    </fill>
    <fill>
      <patternFill patternType="solid">
        <fgColor theme="0"/>
        <bgColor theme="0"/>
      </patternFill>
    </fill>
    <fill>
      <patternFill patternType="solid">
        <fgColor rgb="FFA4C2F4"/>
        <bgColor rgb="FFA4C2F4"/>
      </patternFill>
    </fill>
  </fills>
  <borders count="5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style="medium">
        <color rgb="FF000000"/>
      </top>
      <bottom/>
      <diagonal/>
    </border>
    <border>
      <left/>
      <right style="thin">
        <color indexed="64"/>
      </right>
      <top/>
      <bottom style="medium">
        <color rgb="FF000000"/>
      </bottom>
      <diagonal/>
    </border>
  </borders>
  <cellStyleXfs count="1">
    <xf numFmtId="0" fontId="0" fillId="0" borderId="0"/>
  </cellStyleXfs>
  <cellXfs count="130">
    <xf numFmtId="0" fontId="0" fillId="0" borderId="0" xfId="0"/>
    <xf numFmtId="0" fontId="7" fillId="2" borderId="1" xfId="0" applyFont="1" applyFill="1" applyBorder="1"/>
    <xf numFmtId="0" fontId="7" fillId="2" borderId="2" xfId="0" applyFont="1" applyFill="1" applyBorder="1"/>
    <xf numFmtId="0" fontId="8" fillId="2" borderId="2" xfId="0" applyFont="1" applyFill="1" applyBorder="1"/>
    <xf numFmtId="0" fontId="8" fillId="2" borderId="3" xfId="0" applyFont="1" applyFill="1" applyBorder="1"/>
    <xf numFmtId="0" fontId="9" fillId="0" borderId="4" xfId="0" applyFont="1" applyBorder="1"/>
    <xf numFmtId="0" fontId="7" fillId="3" borderId="5" xfId="0" applyFont="1" applyFill="1" applyBorder="1"/>
    <xf numFmtId="0" fontId="7" fillId="3" borderId="6" xfId="0" applyFont="1" applyFill="1" applyBorder="1"/>
    <xf numFmtId="0" fontId="7" fillId="0" borderId="4" xfId="0" applyFont="1" applyBorder="1"/>
    <xf numFmtId="0" fontId="5" fillId="0" borderId="0" xfId="0" applyFont="1"/>
    <xf numFmtId="0" fontId="7" fillId="0" borderId="0" xfId="0" applyFont="1" applyAlignment="1">
      <alignment wrapText="1"/>
    </xf>
    <xf numFmtId="0" fontId="6" fillId="0" borderId="0" xfId="0" applyFont="1"/>
    <xf numFmtId="0" fontId="6" fillId="3" borderId="5" xfId="0" applyFont="1" applyFill="1" applyBorder="1"/>
    <xf numFmtId="0" fontId="6" fillId="3" borderId="6" xfId="0" applyFont="1" applyFill="1" applyBorder="1"/>
    <xf numFmtId="0" fontId="6" fillId="0" borderId="4" xfId="0" applyFont="1" applyBorder="1"/>
    <xf numFmtId="0" fontId="7" fillId="0" borderId="7" xfId="0" applyFont="1" applyBorder="1"/>
    <xf numFmtId="0" fontId="6" fillId="0" borderId="8" xfId="0" applyFont="1" applyBorder="1"/>
    <xf numFmtId="0" fontId="7" fillId="0" borderId="8" xfId="0" applyFont="1" applyBorder="1"/>
    <xf numFmtId="0" fontId="6" fillId="3" borderId="9" xfId="0" applyFont="1" applyFill="1" applyBorder="1"/>
    <xf numFmtId="0" fontId="6" fillId="3" borderId="10" xfId="0" applyFont="1" applyFill="1" applyBorder="1"/>
    <xf numFmtId="0" fontId="8" fillId="2" borderId="1" xfId="0" applyFont="1" applyFill="1" applyBorder="1"/>
    <xf numFmtId="15" fontId="8" fillId="2" borderId="2" xfId="0" applyNumberFormat="1" applyFont="1" applyFill="1" applyBorder="1"/>
    <xf numFmtId="0" fontId="10" fillId="0" borderId="4" xfId="0" applyFont="1" applyBorder="1"/>
    <xf numFmtId="0" fontId="7" fillId="4" borderId="5" xfId="0" applyFont="1" applyFill="1" applyBorder="1"/>
    <xf numFmtId="0" fontId="6" fillId="4" borderId="5" xfId="0" applyFont="1" applyFill="1" applyBorder="1"/>
    <xf numFmtId="0" fontId="7" fillId="3" borderId="9" xfId="0" applyFont="1" applyFill="1" applyBorder="1"/>
    <xf numFmtId="0" fontId="7" fillId="4" borderId="9" xfId="0" applyFont="1" applyFill="1" applyBorder="1"/>
    <xf numFmtId="0" fontId="7" fillId="3" borderId="10" xfId="0" applyFont="1" applyFill="1" applyBorder="1"/>
    <xf numFmtId="0" fontId="6" fillId="4" borderId="9" xfId="0" applyFont="1" applyFill="1" applyBorder="1"/>
    <xf numFmtId="0" fontId="12" fillId="2" borderId="14" xfId="0" applyFont="1" applyFill="1" applyBorder="1"/>
    <xf numFmtId="17" fontId="12" fillId="2" borderId="15" xfId="0" applyNumberFormat="1" applyFont="1" applyFill="1" applyBorder="1"/>
    <xf numFmtId="17" fontId="12" fillId="2" borderId="14" xfId="0" applyNumberFormat="1" applyFont="1" applyFill="1" applyBorder="1"/>
    <xf numFmtId="17" fontId="12" fillId="2" borderId="16" xfId="0" applyNumberFormat="1" applyFont="1" applyFill="1" applyBorder="1"/>
    <xf numFmtId="0" fontId="6" fillId="4" borderId="17" xfId="0" applyFont="1" applyFill="1" applyBorder="1"/>
    <xf numFmtId="0" fontId="7" fillId="3" borderId="14" xfId="0" applyFont="1" applyFill="1" applyBorder="1"/>
    <xf numFmtId="0" fontId="7" fillId="4" borderId="15" xfId="0" applyFont="1" applyFill="1" applyBorder="1"/>
    <xf numFmtId="0" fontId="6" fillId="4" borderId="18" xfId="0" applyFont="1" applyFill="1" applyBorder="1"/>
    <xf numFmtId="0" fontId="7" fillId="3" borderId="19" xfId="0" applyFont="1" applyFill="1" applyBorder="1"/>
    <xf numFmtId="0" fontId="7" fillId="4" borderId="18" xfId="0" applyFont="1" applyFill="1" applyBorder="1"/>
    <xf numFmtId="0" fontId="6" fillId="3" borderId="19" xfId="0" applyFont="1" applyFill="1" applyBorder="1"/>
    <xf numFmtId="0" fontId="6" fillId="4" borderId="20" xfId="0" applyFont="1" applyFill="1" applyBorder="1"/>
    <xf numFmtId="0" fontId="6" fillId="3" borderId="21" xfId="0" applyFont="1" applyFill="1" applyBorder="1"/>
    <xf numFmtId="0" fontId="6" fillId="4" borderId="22" xfId="0" applyFont="1" applyFill="1" applyBorder="1"/>
    <xf numFmtId="17" fontId="12" fillId="2" borderId="17" xfId="0" applyNumberFormat="1" applyFont="1" applyFill="1" applyBorder="1"/>
    <xf numFmtId="17" fontId="6" fillId="3" borderId="14" xfId="0" applyNumberFormat="1" applyFont="1" applyFill="1" applyBorder="1"/>
    <xf numFmtId="17" fontId="6" fillId="4" borderId="15" xfId="0" applyNumberFormat="1" applyFont="1" applyFill="1" applyBorder="1"/>
    <xf numFmtId="0" fontId="12" fillId="2" borderId="23" xfId="0" applyFont="1" applyFill="1" applyBorder="1"/>
    <xf numFmtId="15" fontId="12" fillId="2" borderId="23" xfId="0" applyNumberFormat="1" applyFont="1" applyFill="1" applyBorder="1"/>
    <xf numFmtId="15" fontId="12" fillId="2" borderId="24" xfId="0" applyNumberFormat="1" applyFont="1" applyFill="1" applyBorder="1"/>
    <xf numFmtId="15" fontId="12" fillId="2" borderId="25" xfId="0" applyNumberFormat="1" applyFont="1" applyFill="1" applyBorder="1"/>
    <xf numFmtId="0" fontId="6" fillId="3" borderId="17" xfId="0" applyFont="1" applyFill="1" applyBorder="1"/>
    <xf numFmtId="0" fontId="6" fillId="4" borderId="14" xfId="0" applyFont="1" applyFill="1" applyBorder="1"/>
    <xf numFmtId="0" fontId="6" fillId="3" borderId="16" xfId="0" applyFont="1" applyFill="1" applyBorder="1"/>
    <xf numFmtId="0" fontId="6" fillId="3" borderId="18" xfId="0" applyFont="1" applyFill="1" applyBorder="1"/>
    <xf numFmtId="0" fontId="6" fillId="4" borderId="19" xfId="0" applyFont="1" applyFill="1" applyBorder="1"/>
    <xf numFmtId="0" fontId="6" fillId="3" borderId="26" xfId="0" applyFont="1" applyFill="1" applyBorder="1"/>
    <xf numFmtId="0" fontId="7" fillId="3" borderId="18" xfId="0" applyFont="1" applyFill="1" applyBorder="1"/>
    <xf numFmtId="0" fontId="7" fillId="4" borderId="19" xfId="0" applyFont="1" applyFill="1" applyBorder="1"/>
    <xf numFmtId="0" fontId="7" fillId="3" borderId="26" xfId="0" applyFont="1" applyFill="1" applyBorder="1"/>
    <xf numFmtId="0" fontId="7" fillId="4" borderId="20" xfId="0" applyFont="1" applyFill="1" applyBorder="1"/>
    <xf numFmtId="0" fontId="7" fillId="3" borderId="20" xfId="0" applyFont="1" applyFill="1" applyBorder="1"/>
    <xf numFmtId="0" fontId="7" fillId="4" borderId="21" xfId="0" applyFont="1" applyFill="1" applyBorder="1"/>
    <xf numFmtId="0" fontId="7" fillId="3" borderId="27" xfId="0" applyFont="1" applyFill="1" applyBorder="1"/>
    <xf numFmtId="0" fontId="5" fillId="0" borderId="24" xfId="0" applyFont="1" applyBorder="1"/>
    <xf numFmtId="0" fontId="14" fillId="0" borderId="24" xfId="0" applyFont="1" applyBorder="1"/>
    <xf numFmtId="0" fontId="6" fillId="0" borderId="24" xfId="0" applyFont="1" applyBorder="1"/>
    <xf numFmtId="4" fontId="5" fillId="0" borderId="24" xfId="0" applyNumberFormat="1" applyFont="1" applyBorder="1"/>
    <xf numFmtId="0" fontId="5" fillId="0" borderId="24" xfId="0" applyFont="1" applyBorder="1" applyAlignment="1">
      <alignment wrapText="1"/>
    </xf>
    <xf numFmtId="0" fontId="0" fillId="0" borderId="29" xfId="0" applyBorder="1"/>
    <xf numFmtId="0" fontId="0" fillId="0" borderId="30" xfId="0" applyBorder="1"/>
    <xf numFmtId="0" fontId="0" fillId="0" borderId="31" xfId="0" applyBorder="1"/>
    <xf numFmtId="0" fontId="0" fillId="0" borderId="5" xfId="0" applyBorder="1"/>
    <xf numFmtId="0" fontId="0" fillId="0" borderId="32" xfId="0" applyBorder="1"/>
    <xf numFmtId="0" fontId="0" fillId="0" borderId="31" xfId="0" applyBorder="1" applyAlignment="1">
      <alignment wrapText="1"/>
    </xf>
    <xf numFmtId="0" fontId="0" fillId="0" borderId="5" xfId="0" applyBorder="1" applyAlignment="1">
      <alignment wrapText="1"/>
    </xf>
    <xf numFmtId="0" fontId="18" fillId="0" borderId="9" xfId="0" applyFont="1" applyBorder="1" applyAlignment="1">
      <alignment horizontal="left"/>
    </xf>
    <xf numFmtId="0" fontId="18" fillId="0" borderId="0" xfId="0" applyFont="1"/>
    <xf numFmtId="0" fontId="6" fillId="0" borderId="45" xfId="0" applyFont="1" applyBorder="1" applyAlignment="1">
      <alignment horizontal="center"/>
    </xf>
    <xf numFmtId="0" fontId="6" fillId="0" borderId="46" xfId="0" applyFont="1" applyBorder="1" applyAlignment="1">
      <alignment horizontal="center"/>
    </xf>
    <xf numFmtId="0" fontId="5" fillId="0" borderId="47" xfId="0" applyFont="1" applyBorder="1" applyAlignment="1">
      <alignment horizontal="center"/>
    </xf>
    <xf numFmtId="0" fontId="5" fillId="0" borderId="48" xfId="0" applyFont="1" applyBorder="1" applyAlignment="1">
      <alignment horizontal="center"/>
    </xf>
    <xf numFmtId="0" fontId="6" fillId="0" borderId="40" xfId="0" applyFont="1" applyBorder="1" applyAlignment="1">
      <alignment horizontal="center"/>
    </xf>
    <xf numFmtId="0" fontId="6" fillId="0" borderId="42" xfId="0" applyFont="1" applyBorder="1" applyAlignment="1">
      <alignment horizontal="center"/>
    </xf>
    <xf numFmtId="0" fontId="6" fillId="0" borderId="39" xfId="0" applyFont="1" applyBorder="1" applyAlignment="1">
      <alignment horizontal="center"/>
    </xf>
    <xf numFmtId="0" fontId="6" fillId="0" borderId="49" xfId="0" applyFont="1" applyBorder="1" applyAlignment="1">
      <alignment horizontal="center"/>
    </xf>
    <xf numFmtId="0" fontId="5" fillId="0" borderId="50" xfId="0" applyFont="1" applyBorder="1" applyAlignment="1">
      <alignment horizontal="center"/>
    </xf>
    <xf numFmtId="0" fontId="15" fillId="4" borderId="5" xfId="0" applyFont="1" applyFill="1" applyBorder="1" applyAlignment="1">
      <alignment horizontal="center"/>
    </xf>
    <xf numFmtId="0" fontId="11" fillId="0" borderId="5" xfId="0" applyFont="1" applyBorder="1"/>
    <xf numFmtId="0" fontId="6" fillId="4" borderId="43" xfId="0" applyFont="1" applyFill="1" applyBorder="1" applyAlignment="1">
      <alignment horizontal="center"/>
    </xf>
    <xf numFmtId="0" fontId="6" fillId="4" borderId="44" xfId="0" applyFont="1" applyFill="1" applyBorder="1" applyAlignment="1">
      <alignment horizontal="center"/>
    </xf>
    <xf numFmtId="0" fontId="7" fillId="4" borderId="47" xfId="0" applyFont="1" applyFill="1" applyBorder="1" applyAlignment="1">
      <alignment horizontal="center"/>
    </xf>
    <xf numFmtId="0" fontId="7" fillId="4" borderId="48" xfId="0" applyFont="1" applyFill="1" applyBorder="1" applyAlignment="1">
      <alignment horizontal="center"/>
    </xf>
    <xf numFmtId="0" fontId="6" fillId="4" borderId="51" xfId="0" applyFont="1" applyFill="1" applyBorder="1" applyAlignment="1">
      <alignment horizontal="center"/>
    </xf>
    <xf numFmtId="0" fontId="7" fillId="4" borderId="50" xfId="0" applyFont="1" applyFill="1" applyBorder="1" applyAlignment="1">
      <alignment horizontal="center"/>
    </xf>
    <xf numFmtId="0" fontId="20" fillId="3" borderId="19" xfId="0" applyFont="1" applyFill="1" applyBorder="1"/>
    <xf numFmtId="0" fontId="18" fillId="0" borderId="0" xfId="0" applyFont="1" applyAlignment="1">
      <alignment horizontal="right" vertical="top"/>
    </xf>
    <xf numFmtId="0" fontId="15" fillId="0" borderId="0" xfId="0" applyFont="1" applyAlignment="1">
      <alignment horizontal="right" vertical="top"/>
    </xf>
    <xf numFmtId="0" fontId="21" fillId="0" borderId="0" xfId="0" applyFont="1"/>
    <xf numFmtId="0" fontId="22" fillId="0" borderId="28" xfId="0" applyFont="1" applyBorder="1"/>
    <xf numFmtId="0" fontId="8" fillId="2" borderId="52" xfId="0" applyFont="1" applyFill="1" applyBorder="1"/>
    <xf numFmtId="0" fontId="6" fillId="3" borderId="53" xfId="0" applyFont="1" applyFill="1" applyBorder="1"/>
    <xf numFmtId="0" fontId="8" fillId="2" borderId="54" xfId="0" applyFont="1" applyFill="1" applyBorder="1"/>
    <xf numFmtId="0" fontId="7" fillId="3" borderId="46" xfId="0" applyFont="1" applyFill="1" applyBorder="1"/>
    <xf numFmtId="0" fontId="6" fillId="3" borderId="46" xfId="0" applyFont="1" applyFill="1" applyBorder="1"/>
    <xf numFmtId="0" fontId="6" fillId="3" borderId="55" xfId="0" applyFont="1" applyFill="1" applyBorder="1"/>
    <xf numFmtId="0" fontId="2" fillId="3" borderId="5" xfId="0" applyFont="1" applyFill="1" applyBorder="1"/>
    <xf numFmtId="0" fontId="3" fillId="0" borderId="0" xfId="0" applyFont="1"/>
    <xf numFmtId="0" fontId="2" fillId="3" borderId="46" xfId="0" applyFont="1" applyFill="1" applyBorder="1"/>
    <xf numFmtId="0" fontId="16" fillId="0" borderId="40" xfId="0" applyFont="1" applyBorder="1" applyAlignment="1">
      <alignment horizontal="center"/>
    </xf>
    <xf numFmtId="0" fontId="16" fillId="0" borderId="41" xfId="0" applyFont="1" applyBorder="1" applyAlignment="1">
      <alignment horizontal="center"/>
    </xf>
    <xf numFmtId="0" fontId="16" fillId="0" borderId="42" xfId="0" applyFont="1" applyBorder="1" applyAlignment="1">
      <alignment horizontal="center"/>
    </xf>
    <xf numFmtId="0" fontId="17" fillId="4" borderId="11" xfId="0" applyFont="1" applyFill="1" applyBorder="1" applyAlignment="1">
      <alignment horizontal="center"/>
    </xf>
    <xf numFmtId="0" fontId="19" fillId="0" borderId="12" xfId="0" applyFont="1" applyBorder="1"/>
    <xf numFmtId="0" fontId="19" fillId="0" borderId="13" xfId="0" applyFont="1" applyBorder="1"/>
    <xf numFmtId="0" fontId="13" fillId="5" borderId="11" xfId="0" applyFont="1" applyFill="1" applyBorder="1" applyAlignment="1">
      <alignment horizontal="center"/>
    </xf>
    <xf numFmtId="0" fontId="11" fillId="0" borderId="12" xfId="0" applyFont="1" applyBorder="1"/>
    <xf numFmtId="0" fontId="11" fillId="0" borderId="13" xfId="0" applyFont="1" applyBorder="1"/>
    <xf numFmtId="0" fontId="4" fillId="0" borderId="28" xfId="0" applyFont="1" applyBorder="1" applyAlignment="1">
      <alignment horizontal="center" wrapText="1"/>
    </xf>
    <xf numFmtId="0" fontId="4" fillId="0" borderId="29" xfId="0" applyFont="1" applyBorder="1" applyAlignment="1">
      <alignment horizontal="center" wrapText="1"/>
    </xf>
    <xf numFmtId="0" fontId="4" fillId="0" borderId="30" xfId="0" applyFont="1" applyBorder="1" applyAlignment="1">
      <alignment horizontal="center" wrapText="1"/>
    </xf>
    <xf numFmtId="0" fontId="4" fillId="0" borderId="33" xfId="0" applyFont="1" applyBorder="1" applyAlignment="1">
      <alignment horizontal="center" wrapText="1"/>
    </xf>
    <xf numFmtId="0" fontId="4" fillId="0" borderId="34" xfId="0" applyFont="1" applyBorder="1" applyAlignment="1">
      <alignment horizontal="center" wrapText="1"/>
    </xf>
    <xf numFmtId="0" fontId="4" fillId="0" borderId="35" xfId="0" applyFont="1" applyBorder="1" applyAlignment="1">
      <alignment horizontal="center" wrapText="1"/>
    </xf>
    <xf numFmtId="0" fontId="4" fillId="0" borderId="36" xfId="0" applyFont="1" applyBorder="1" applyAlignment="1">
      <alignment horizontal="center"/>
    </xf>
    <xf numFmtId="0" fontId="4" fillId="0" borderId="37" xfId="0" applyFont="1" applyBorder="1" applyAlignment="1">
      <alignment horizontal="center"/>
    </xf>
    <xf numFmtId="0" fontId="4" fillId="0" borderId="38" xfId="0" applyFont="1" applyBorder="1" applyAlignment="1">
      <alignment horizontal="center"/>
    </xf>
    <xf numFmtId="0" fontId="3" fillId="0" borderId="31" xfId="0" applyFont="1" applyBorder="1" applyAlignment="1">
      <alignment horizontal="center" wrapText="1"/>
    </xf>
    <xf numFmtId="0" fontId="4" fillId="0" borderId="5" xfId="0" applyFont="1" applyBorder="1" applyAlignment="1">
      <alignment horizontal="center" wrapText="1"/>
    </xf>
    <xf numFmtId="0" fontId="4" fillId="0" borderId="32" xfId="0" applyFont="1" applyBorder="1" applyAlignment="1">
      <alignment horizontal="center" wrapText="1"/>
    </xf>
    <xf numFmtId="0" fontId="4" fillId="0" borderId="3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0"/>
  <sheetViews>
    <sheetView showGridLines="0" tabSelected="1" topLeftCell="B3" zoomScale="74" workbookViewId="0">
      <selection activeCell="A3" sqref="A3:J3"/>
    </sheetView>
  </sheetViews>
  <sheetFormatPr defaultColWidth="12.59765625" defaultRowHeight="15" customHeight="1" x14ac:dyDescent="0.25"/>
  <cols>
    <col min="1" max="1" width="6.19921875" customWidth="1"/>
    <col min="2" max="2" width="4.8984375" customWidth="1"/>
    <col min="3" max="3" width="8.69921875" customWidth="1"/>
    <col min="4" max="4" width="44" customWidth="1"/>
    <col min="5" max="5" width="7.69921875" customWidth="1"/>
    <col min="6" max="6" width="7.59765625" customWidth="1"/>
    <col min="7" max="7" width="7" customWidth="1"/>
    <col min="8" max="8" width="12.69921875" customWidth="1"/>
    <col min="9" max="10" width="12.19921875" customWidth="1"/>
    <col min="11" max="11" width="7.59765625" customWidth="1"/>
    <col min="12" max="12" width="16.19921875" customWidth="1"/>
    <col min="13" max="14" width="15.3984375" customWidth="1"/>
    <col min="15" max="26" width="7.59765625" customWidth="1"/>
  </cols>
  <sheetData>
    <row r="1" spans="1:12" ht="14.25" customHeight="1" x14ac:dyDescent="0.25"/>
    <row r="2" spans="1:12" ht="14.25" customHeight="1" x14ac:dyDescent="0.25"/>
    <row r="3" spans="1:12" ht="14.25" customHeight="1" x14ac:dyDescent="0.25">
      <c r="A3" s="108" t="s">
        <v>341</v>
      </c>
      <c r="B3" s="109"/>
      <c r="C3" s="109"/>
      <c r="D3" s="109"/>
      <c r="E3" s="109"/>
      <c r="F3" s="109"/>
      <c r="G3" s="109"/>
      <c r="H3" s="109"/>
      <c r="I3" s="109"/>
      <c r="J3" s="110"/>
    </row>
    <row r="4" spans="1:12" ht="14.25" customHeight="1" x14ac:dyDescent="0.25"/>
    <row r="5" spans="1:12" ht="14.25" customHeight="1" thickBot="1" x14ac:dyDescent="0.4">
      <c r="A5" s="75"/>
      <c r="B5" s="75"/>
      <c r="C5" s="75"/>
      <c r="D5" s="75"/>
      <c r="J5" s="96" t="s">
        <v>32</v>
      </c>
    </row>
    <row r="6" spans="1:12" ht="14.25" customHeight="1" x14ac:dyDescent="0.3">
      <c r="A6" s="1"/>
      <c r="B6" s="2"/>
      <c r="C6" s="2"/>
      <c r="D6" s="2"/>
      <c r="E6" s="2"/>
      <c r="F6" s="2"/>
      <c r="G6" s="2"/>
      <c r="H6" s="99" t="s">
        <v>346</v>
      </c>
      <c r="I6" s="3" t="s">
        <v>347</v>
      </c>
      <c r="J6" s="101" t="s">
        <v>0</v>
      </c>
    </row>
    <row r="7" spans="1:12" ht="14.25" customHeight="1" x14ac:dyDescent="0.35">
      <c r="A7" s="5" t="s">
        <v>1</v>
      </c>
      <c r="H7" s="6"/>
      <c r="J7" s="102"/>
    </row>
    <row r="8" spans="1:12" ht="14.25" customHeight="1" x14ac:dyDescent="0.3">
      <c r="A8" s="8" t="s">
        <v>2</v>
      </c>
      <c r="H8" s="6"/>
      <c r="J8" s="102"/>
    </row>
    <row r="9" spans="1:12" ht="14.25" customHeight="1" x14ac:dyDescent="0.3">
      <c r="A9" s="8"/>
      <c r="B9" s="9" t="s">
        <v>3</v>
      </c>
      <c r="H9" s="6">
        <v>1979.69</v>
      </c>
      <c r="I9" s="9">
        <v>1418.83</v>
      </c>
      <c r="J9" s="102">
        <v>1368.21</v>
      </c>
    </row>
    <row r="10" spans="1:12" ht="14.25" customHeight="1" x14ac:dyDescent="0.3">
      <c r="A10" s="8"/>
      <c r="B10" s="9" t="s">
        <v>4</v>
      </c>
      <c r="H10" s="6">
        <v>78.099999999999994</v>
      </c>
      <c r="I10" s="9">
        <v>19.510000000000002</v>
      </c>
      <c r="J10" s="102">
        <v>83.55</v>
      </c>
    </row>
    <row r="11" spans="1:12" ht="14.25" customHeight="1" x14ac:dyDescent="0.3">
      <c r="A11" s="8"/>
      <c r="B11" s="9" t="s">
        <v>5</v>
      </c>
      <c r="H11" s="6"/>
      <c r="I11" s="9"/>
      <c r="J11" s="102"/>
    </row>
    <row r="12" spans="1:12" ht="14.25" customHeight="1" x14ac:dyDescent="0.3">
      <c r="A12" s="8"/>
      <c r="B12" s="9" t="s">
        <v>6</v>
      </c>
      <c r="H12" s="6"/>
      <c r="I12" s="9"/>
      <c r="J12" s="102"/>
      <c r="L12" s="10"/>
    </row>
    <row r="13" spans="1:12" ht="14.25" customHeight="1" x14ac:dyDescent="0.3">
      <c r="A13" s="8"/>
      <c r="B13" s="9" t="s">
        <v>7</v>
      </c>
      <c r="H13" s="6">
        <v>72.87</v>
      </c>
      <c r="I13" s="9">
        <v>3.02</v>
      </c>
      <c r="J13" s="102">
        <v>4.05</v>
      </c>
    </row>
    <row r="14" spans="1:12" ht="14.25" customHeight="1" x14ac:dyDescent="0.3">
      <c r="A14" s="8"/>
      <c r="B14" s="9" t="s">
        <v>8</v>
      </c>
      <c r="H14" s="6">
        <v>103.72</v>
      </c>
      <c r="I14" s="106">
        <v>489.32</v>
      </c>
      <c r="J14" s="102">
        <v>339.31</v>
      </c>
    </row>
    <row r="15" spans="1:12" ht="14.25" customHeight="1" x14ac:dyDescent="0.3">
      <c r="A15" s="8"/>
      <c r="B15" s="9" t="s">
        <v>9</v>
      </c>
      <c r="H15" s="6">
        <v>2352.58</v>
      </c>
      <c r="I15" s="106">
        <v>3101.2</v>
      </c>
      <c r="J15" s="102">
        <v>1878.68</v>
      </c>
    </row>
    <row r="16" spans="1:12" ht="14.25" customHeight="1" x14ac:dyDescent="0.3">
      <c r="A16" s="8"/>
      <c r="B16" s="9" t="s">
        <v>10</v>
      </c>
      <c r="H16" s="6"/>
      <c r="J16" s="102"/>
    </row>
    <row r="17" spans="1:10" ht="14.25" customHeight="1" x14ac:dyDescent="0.3">
      <c r="A17" s="8"/>
      <c r="C17" s="9" t="s">
        <v>11</v>
      </c>
      <c r="H17" s="6">
        <v>4889.9799999999996</v>
      </c>
      <c r="I17" s="9">
        <v>1987.68</v>
      </c>
      <c r="J17" s="102">
        <v>1015.99</v>
      </c>
    </row>
    <row r="18" spans="1:10" ht="14.25" customHeight="1" x14ac:dyDescent="0.3">
      <c r="A18" s="8"/>
      <c r="C18" s="9" t="s">
        <v>12</v>
      </c>
      <c r="H18" s="6">
        <v>1007.38</v>
      </c>
      <c r="I18" s="106">
        <v>1044.18</v>
      </c>
      <c r="J18" s="102">
        <v>2490.7199999999998</v>
      </c>
    </row>
    <row r="19" spans="1:10" ht="14.25" customHeight="1" x14ac:dyDescent="0.3">
      <c r="A19" s="8"/>
      <c r="C19" s="9" t="s">
        <v>13</v>
      </c>
      <c r="H19" s="6">
        <v>0</v>
      </c>
      <c r="I19" s="9">
        <v>430.27</v>
      </c>
      <c r="J19" s="102">
        <v>438.36</v>
      </c>
    </row>
    <row r="20" spans="1:10" ht="14.25" customHeight="1" x14ac:dyDescent="0.3">
      <c r="A20" s="8"/>
      <c r="B20" s="9" t="s">
        <v>14</v>
      </c>
      <c r="H20" s="6"/>
      <c r="I20" s="9">
        <v>0.5</v>
      </c>
      <c r="J20" s="102">
        <v>0.5</v>
      </c>
    </row>
    <row r="21" spans="1:10" ht="14.25" customHeight="1" x14ac:dyDescent="0.3">
      <c r="A21" s="8"/>
      <c r="B21" s="9" t="s">
        <v>15</v>
      </c>
      <c r="H21" s="6">
        <v>0.91</v>
      </c>
      <c r="I21" s="9">
        <v>0.76</v>
      </c>
      <c r="J21" s="102">
        <v>0.9</v>
      </c>
    </row>
    <row r="22" spans="1:10" ht="14.25" customHeight="1" x14ac:dyDescent="0.3">
      <c r="A22" s="8"/>
      <c r="B22" s="9" t="s">
        <v>16</v>
      </c>
      <c r="H22" s="6">
        <v>190.92</v>
      </c>
      <c r="I22" s="9">
        <v>143.55000000000001</v>
      </c>
      <c r="J22" s="102">
        <v>100.28</v>
      </c>
    </row>
    <row r="23" spans="1:10" ht="14.25" customHeight="1" x14ac:dyDescent="0.3">
      <c r="A23" s="8"/>
      <c r="B23" s="11" t="s">
        <v>17</v>
      </c>
      <c r="H23" s="12">
        <f t="shared" ref="H23" si="0">SUM(H9:H22)</f>
        <v>10676.149999999998</v>
      </c>
      <c r="I23" s="11">
        <f t="shared" ref="I23" si="1">SUM(I9:I22)</f>
        <v>8638.82</v>
      </c>
      <c r="J23" s="103">
        <f t="shared" ref="J23" si="2">SUM(J9:J22)</f>
        <v>7720.5499999999993</v>
      </c>
    </row>
    <row r="24" spans="1:10" ht="14.25" customHeight="1" x14ac:dyDescent="0.3">
      <c r="A24" s="8" t="s">
        <v>18</v>
      </c>
      <c r="H24" s="6"/>
      <c r="J24" s="102"/>
    </row>
    <row r="25" spans="1:10" ht="14.25" customHeight="1" x14ac:dyDescent="0.3">
      <c r="A25" s="8"/>
      <c r="B25" s="9" t="s">
        <v>19</v>
      </c>
      <c r="H25" s="6">
        <v>542.83000000000004</v>
      </c>
      <c r="I25" s="9">
        <v>501.72</v>
      </c>
      <c r="J25" s="102">
        <v>566.03</v>
      </c>
    </row>
    <row r="26" spans="1:10" ht="14.25" customHeight="1" x14ac:dyDescent="0.3">
      <c r="A26" s="8"/>
      <c r="B26" s="9" t="s">
        <v>20</v>
      </c>
      <c r="H26" s="6"/>
      <c r="J26" s="102"/>
    </row>
    <row r="27" spans="1:10" ht="14.25" customHeight="1" x14ac:dyDescent="0.3">
      <c r="A27" s="8"/>
      <c r="C27" s="9" t="s">
        <v>21</v>
      </c>
      <c r="H27" s="6">
        <v>769.78</v>
      </c>
      <c r="I27" s="9">
        <v>1245.25</v>
      </c>
      <c r="J27" s="102">
        <v>823.04</v>
      </c>
    </row>
    <row r="28" spans="1:10" ht="14.25" customHeight="1" x14ac:dyDescent="0.3">
      <c r="A28" s="8"/>
      <c r="C28" s="9" t="s">
        <v>22</v>
      </c>
      <c r="H28" s="6">
        <v>484.77</v>
      </c>
      <c r="I28" s="9">
        <v>351.36</v>
      </c>
      <c r="J28" s="102">
        <v>440.98</v>
      </c>
    </row>
    <row r="29" spans="1:10" ht="14.25" customHeight="1" x14ac:dyDescent="0.3">
      <c r="A29" s="8"/>
      <c r="C29" s="9" t="s">
        <v>23</v>
      </c>
      <c r="H29" s="6">
        <v>253.91</v>
      </c>
      <c r="I29" s="106">
        <v>41.26</v>
      </c>
      <c r="J29" s="102">
        <v>44.93</v>
      </c>
    </row>
    <row r="30" spans="1:10" ht="14.25" customHeight="1" x14ac:dyDescent="0.3">
      <c r="A30" s="8"/>
      <c r="C30" s="9" t="s">
        <v>24</v>
      </c>
      <c r="H30" s="6">
        <v>0</v>
      </c>
      <c r="I30" s="106">
        <v>0</v>
      </c>
      <c r="J30" s="102">
        <v>0</v>
      </c>
    </row>
    <row r="31" spans="1:10" ht="14.25" customHeight="1" x14ac:dyDescent="0.3">
      <c r="A31" s="8"/>
      <c r="C31" s="9" t="s">
        <v>25</v>
      </c>
      <c r="H31" s="6">
        <v>0.38</v>
      </c>
      <c r="I31" s="106">
        <v>0.25</v>
      </c>
      <c r="J31" s="102">
        <v>0.28000000000000003</v>
      </c>
    </row>
    <row r="32" spans="1:10" ht="14.25" customHeight="1" x14ac:dyDescent="0.3">
      <c r="A32" s="8"/>
      <c r="C32" s="9" t="s">
        <v>26</v>
      </c>
      <c r="H32" s="6">
        <v>0</v>
      </c>
      <c r="I32" s="106">
        <v>0</v>
      </c>
      <c r="J32" s="102">
        <v>0</v>
      </c>
    </row>
    <row r="33" spans="1:10" ht="14.25" customHeight="1" x14ac:dyDescent="0.3">
      <c r="A33" s="8"/>
      <c r="B33" s="9" t="s">
        <v>27</v>
      </c>
      <c r="H33" s="6">
        <v>111.44</v>
      </c>
      <c r="I33" s="106">
        <v>83.23</v>
      </c>
      <c r="J33" s="102">
        <v>115.88</v>
      </c>
    </row>
    <row r="34" spans="1:10" ht="14.25" customHeight="1" x14ac:dyDescent="0.3">
      <c r="A34" s="8"/>
      <c r="B34" s="11" t="s">
        <v>28</v>
      </c>
      <c r="H34" s="12">
        <f t="shared" ref="H34" si="3">SUM(H25:H33)</f>
        <v>2163.11</v>
      </c>
      <c r="I34" s="11">
        <f t="shared" ref="I34" si="4">SUM(I25:I33)</f>
        <v>2223.0700000000002</v>
      </c>
      <c r="J34" s="103">
        <f t="shared" ref="J34" si="5">SUM(J25:J33)</f>
        <v>1991.1399999999999</v>
      </c>
    </row>
    <row r="35" spans="1:10" ht="14.25" customHeight="1" x14ac:dyDescent="0.3">
      <c r="A35" s="8"/>
      <c r="B35" s="11" t="s">
        <v>29</v>
      </c>
      <c r="H35" s="12">
        <f t="shared" ref="H35" si="6">SUM(H23,H34)</f>
        <v>12839.259999999998</v>
      </c>
      <c r="I35" s="11">
        <f t="shared" ref="I35" si="7">SUM(I23,I34)</f>
        <v>10861.89</v>
      </c>
      <c r="J35" s="103">
        <f t="shared" ref="J35" si="8">SUM(J23,J34)</f>
        <v>9711.6899999999987</v>
      </c>
    </row>
    <row r="36" spans="1:10" ht="14.25" customHeight="1" x14ac:dyDescent="0.3">
      <c r="A36" s="14" t="s">
        <v>30</v>
      </c>
      <c r="H36" s="6"/>
      <c r="J36" s="102"/>
    </row>
    <row r="37" spans="1:10" ht="14.25" customHeight="1" x14ac:dyDescent="0.3">
      <c r="A37" s="8" t="s">
        <v>31</v>
      </c>
      <c r="H37" s="6"/>
      <c r="J37" s="102"/>
    </row>
    <row r="38" spans="1:10" ht="14.25" customHeight="1" x14ac:dyDescent="0.3">
      <c r="A38" s="8" t="s">
        <v>32</v>
      </c>
      <c r="B38" s="9" t="s">
        <v>33</v>
      </c>
      <c r="H38" s="6">
        <v>33.68</v>
      </c>
      <c r="I38" s="9">
        <v>33.67</v>
      </c>
      <c r="J38" s="102">
        <v>33.659999999999997</v>
      </c>
    </row>
    <row r="39" spans="1:10" ht="14.25" customHeight="1" x14ac:dyDescent="0.3">
      <c r="A39" s="8"/>
      <c r="B39" s="9" t="s">
        <v>34</v>
      </c>
      <c r="H39" s="6">
        <v>1671.47</v>
      </c>
      <c r="I39" s="9">
        <v>1478.89</v>
      </c>
      <c r="J39" s="102">
        <v>1679.54</v>
      </c>
    </row>
    <row r="40" spans="1:10" ht="14.25" customHeight="1" x14ac:dyDescent="0.3">
      <c r="A40" s="8"/>
      <c r="B40" s="11" t="s">
        <v>35</v>
      </c>
      <c r="H40" s="12">
        <f t="shared" ref="H40" si="9">SUM(H38,H39)</f>
        <v>1705.15</v>
      </c>
      <c r="I40" s="11">
        <v>1516.11</v>
      </c>
      <c r="J40" s="103">
        <v>1716.39</v>
      </c>
    </row>
    <row r="41" spans="1:10" ht="14.25" customHeight="1" x14ac:dyDescent="0.3">
      <c r="A41" s="8" t="s">
        <v>36</v>
      </c>
      <c r="H41" s="6"/>
      <c r="J41" s="102"/>
    </row>
    <row r="42" spans="1:10" ht="14.25" customHeight="1" x14ac:dyDescent="0.3">
      <c r="A42" s="8"/>
      <c r="B42" s="11" t="s">
        <v>37</v>
      </c>
      <c r="H42" s="6"/>
      <c r="J42" s="102"/>
    </row>
    <row r="43" spans="1:10" ht="14.25" customHeight="1" x14ac:dyDescent="0.3">
      <c r="A43" s="8"/>
      <c r="B43" s="9" t="s">
        <v>38</v>
      </c>
      <c r="H43" s="6"/>
      <c r="J43" s="102"/>
    </row>
    <row r="44" spans="1:10" ht="14.25" customHeight="1" x14ac:dyDescent="0.3">
      <c r="A44" s="8"/>
      <c r="C44" s="9" t="s">
        <v>39</v>
      </c>
      <c r="H44" s="6">
        <v>4055.66</v>
      </c>
      <c r="I44" s="9">
        <v>3444.87</v>
      </c>
      <c r="J44" s="102">
        <v>2946.6</v>
      </c>
    </row>
    <row r="45" spans="1:10" ht="14.25" customHeight="1" x14ac:dyDescent="0.3">
      <c r="A45" s="8"/>
      <c r="C45" s="9" t="s">
        <v>40</v>
      </c>
      <c r="H45" s="105" t="s">
        <v>32</v>
      </c>
      <c r="I45" s="106" t="s">
        <v>32</v>
      </c>
      <c r="J45" s="107" t="s">
        <v>32</v>
      </c>
    </row>
    <row r="46" spans="1:10" ht="14.25" customHeight="1" x14ac:dyDescent="0.3">
      <c r="A46" s="8"/>
      <c r="C46" s="9" t="s">
        <v>41</v>
      </c>
      <c r="H46" s="6"/>
      <c r="J46" s="102"/>
    </row>
    <row r="47" spans="1:10" ht="14.25" customHeight="1" x14ac:dyDescent="0.3">
      <c r="A47" s="8"/>
      <c r="B47" s="9" t="s">
        <v>42</v>
      </c>
      <c r="H47" s="6">
        <v>28.45</v>
      </c>
      <c r="I47" s="9">
        <v>23.06</v>
      </c>
      <c r="J47" s="102">
        <v>19.48</v>
      </c>
    </row>
    <row r="48" spans="1:10" ht="14.25" customHeight="1" x14ac:dyDescent="0.3">
      <c r="A48" s="8"/>
      <c r="B48" s="9" t="s">
        <v>43</v>
      </c>
      <c r="H48" s="6">
        <v>0</v>
      </c>
      <c r="I48" s="9">
        <v>0</v>
      </c>
      <c r="J48" s="102">
        <v>0</v>
      </c>
    </row>
    <row r="49" spans="1:10" ht="14.25" customHeight="1" x14ac:dyDescent="0.3">
      <c r="A49" s="8"/>
      <c r="B49" s="9" t="s">
        <v>44</v>
      </c>
      <c r="H49" s="6">
        <v>4.38</v>
      </c>
      <c r="I49" s="9">
        <v>7.3</v>
      </c>
      <c r="J49" s="102">
        <v>23.59</v>
      </c>
    </row>
    <row r="50" spans="1:10" ht="14.25" customHeight="1" x14ac:dyDescent="0.3">
      <c r="A50" s="8"/>
      <c r="B50" s="11"/>
      <c r="C50" s="11" t="s">
        <v>45</v>
      </c>
      <c r="H50" s="12">
        <f t="shared" ref="H50" si="10">SUM(H44:H49)</f>
        <v>4088.49</v>
      </c>
      <c r="I50" s="11">
        <f t="shared" ref="I50" si="11">SUM(I44:I49)</f>
        <v>3475.23</v>
      </c>
      <c r="J50" s="103">
        <f t="shared" ref="J50" si="12">SUM(J44:J49)</f>
        <v>2989.67</v>
      </c>
    </row>
    <row r="51" spans="1:10" ht="14.25" customHeight="1" x14ac:dyDescent="0.3">
      <c r="A51" s="8"/>
      <c r="B51" s="11" t="s">
        <v>46</v>
      </c>
      <c r="C51" s="11"/>
      <c r="H51" s="6"/>
      <c r="J51" s="102"/>
    </row>
    <row r="52" spans="1:10" ht="14.25" customHeight="1" x14ac:dyDescent="0.3">
      <c r="A52" s="8"/>
      <c r="B52" s="9" t="s">
        <v>38</v>
      </c>
      <c r="H52" s="6"/>
      <c r="J52" s="102"/>
    </row>
    <row r="53" spans="1:10" ht="14.25" customHeight="1" x14ac:dyDescent="0.3">
      <c r="A53" s="8"/>
      <c r="C53" s="9" t="s">
        <v>39</v>
      </c>
      <c r="H53" s="6">
        <v>6001.2</v>
      </c>
      <c r="I53" s="9">
        <v>5082.58</v>
      </c>
      <c r="J53" s="102">
        <v>3930.38</v>
      </c>
    </row>
    <row r="54" spans="1:10" ht="14.25" customHeight="1" x14ac:dyDescent="0.3">
      <c r="A54" s="8"/>
      <c r="C54" s="9" t="s">
        <v>40</v>
      </c>
      <c r="H54" s="105" t="s">
        <v>32</v>
      </c>
      <c r="I54" s="106" t="s">
        <v>32</v>
      </c>
      <c r="J54" s="107" t="s">
        <v>32</v>
      </c>
    </row>
    <row r="55" spans="1:10" ht="14.25" customHeight="1" x14ac:dyDescent="0.3">
      <c r="A55" s="8"/>
      <c r="C55" s="9" t="s">
        <v>47</v>
      </c>
      <c r="H55" s="6"/>
      <c r="J55" s="102"/>
    </row>
    <row r="56" spans="1:10" ht="14.25" customHeight="1" x14ac:dyDescent="0.3">
      <c r="A56" s="8"/>
      <c r="D56" s="9" t="s">
        <v>48</v>
      </c>
      <c r="H56" s="105" t="s">
        <v>32</v>
      </c>
      <c r="I56" s="106" t="s">
        <v>32</v>
      </c>
      <c r="J56" s="107" t="s">
        <v>32</v>
      </c>
    </row>
    <row r="57" spans="1:10" ht="14.25" customHeight="1" x14ac:dyDescent="0.3">
      <c r="A57" s="8"/>
      <c r="D57" s="9" t="s">
        <v>49</v>
      </c>
      <c r="H57" s="105">
        <v>743.98</v>
      </c>
      <c r="I57" s="106">
        <v>549.08000000000004</v>
      </c>
      <c r="J57" s="107">
        <v>775.71</v>
      </c>
    </row>
    <row r="58" spans="1:10" ht="14.25" customHeight="1" x14ac:dyDescent="0.3">
      <c r="A58" s="8"/>
      <c r="C58" s="9" t="s">
        <v>50</v>
      </c>
      <c r="H58" s="105" t="s">
        <v>32</v>
      </c>
      <c r="I58" s="106" t="s">
        <v>32</v>
      </c>
      <c r="J58" s="107" t="s">
        <v>32</v>
      </c>
    </row>
    <row r="59" spans="1:10" ht="14.25" customHeight="1" x14ac:dyDescent="0.3">
      <c r="A59" s="8"/>
      <c r="B59" s="9" t="s">
        <v>51</v>
      </c>
      <c r="H59" s="105">
        <v>304.91000000000003</v>
      </c>
      <c r="I59" s="106">
        <v>234.19</v>
      </c>
      <c r="J59" s="107">
        <v>294.45</v>
      </c>
    </row>
    <row r="60" spans="1:10" ht="14.25" customHeight="1" x14ac:dyDescent="0.3">
      <c r="A60" s="8"/>
      <c r="B60" s="9" t="s">
        <v>52</v>
      </c>
      <c r="H60" s="105">
        <v>5.53</v>
      </c>
      <c r="I60" s="106">
        <v>4.7</v>
      </c>
      <c r="J60" s="107">
        <v>5.09</v>
      </c>
    </row>
    <row r="61" spans="1:10" ht="14.25" customHeight="1" x14ac:dyDescent="0.3">
      <c r="A61" s="8"/>
      <c r="B61" s="9" t="s">
        <v>53</v>
      </c>
      <c r="H61" s="105" t="s">
        <v>32</v>
      </c>
      <c r="I61" s="106" t="s">
        <v>32</v>
      </c>
      <c r="J61" s="107" t="s">
        <v>32</v>
      </c>
    </row>
    <row r="62" spans="1:10" ht="14.25" customHeight="1" x14ac:dyDescent="0.3">
      <c r="A62" s="8"/>
      <c r="C62" s="11" t="s">
        <v>54</v>
      </c>
      <c r="H62" s="12">
        <f t="shared" ref="H62" si="13">SUM(H53:H61)</f>
        <v>7055.62</v>
      </c>
      <c r="I62" s="11">
        <f t="shared" ref="I62" si="14">SUM(I53:I61)</f>
        <v>5870.5499999999993</v>
      </c>
      <c r="J62" s="103">
        <f t="shared" ref="J62" si="15">SUM(J53:J61)</f>
        <v>5005.63</v>
      </c>
    </row>
    <row r="63" spans="1:10" ht="14.25" customHeight="1" thickBot="1" x14ac:dyDescent="0.35">
      <c r="A63" s="15"/>
      <c r="B63" s="16" t="s">
        <v>55</v>
      </c>
      <c r="C63" s="17"/>
      <c r="D63" s="17"/>
      <c r="E63" s="17"/>
      <c r="F63" s="17"/>
      <c r="G63" s="17"/>
      <c r="H63" s="100">
        <f t="shared" ref="H63" si="16">SUM(H40,H50,H62)</f>
        <v>12849.259999999998</v>
      </c>
      <c r="I63" s="16">
        <f t="shared" ref="I63" si="17">SUM(I40,I50,I62)</f>
        <v>10861.89</v>
      </c>
      <c r="J63" s="104">
        <f>SUM(J50,J62,J40)</f>
        <v>9711.69</v>
      </c>
    </row>
    <row r="64" spans="1:10" ht="14.25" customHeight="1" x14ac:dyDescent="0.25"/>
    <row r="65" spans="1:14" ht="14.25" customHeight="1" x14ac:dyDescent="0.25"/>
    <row r="66" spans="1:14" ht="14.25" customHeight="1" x14ac:dyDescent="0.25">
      <c r="A66" s="108" t="s">
        <v>340</v>
      </c>
      <c r="B66" s="109"/>
      <c r="C66" s="109"/>
      <c r="D66" s="109"/>
      <c r="E66" s="109"/>
      <c r="F66" s="109"/>
      <c r="G66" s="109"/>
      <c r="H66" s="109"/>
      <c r="I66" s="109"/>
      <c r="J66" s="110"/>
    </row>
    <row r="67" spans="1:14" ht="14.25" customHeight="1" x14ac:dyDescent="0.25"/>
    <row r="68" spans="1:14" ht="14.25" customHeight="1" x14ac:dyDescent="0.35">
      <c r="A68" s="76" t="s">
        <v>32</v>
      </c>
      <c r="J68" s="95" t="s">
        <v>32</v>
      </c>
    </row>
    <row r="69" spans="1:14" ht="14.25" customHeight="1" x14ac:dyDescent="0.3">
      <c r="A69" s="20" t="s">
        <v>56</v>
      </c>
      <c r="B69" s="2"/>
      <c r="C69" s="2"/>
      <c r="D69" s="2"/>
      <c r="E69" s="2"/>
      <c r="F69" s="2"/>
      <c r="G69" s="2"/>
      <c r="H69" s="21" t="s">
        <v>346</v>
      </c>
      <c r="I69" s="3" t="s">
        <v>347</v>
      </c>
      <c r="J69" s="3" t="s">
        <v>0</v>
      </c>
    </row>
    <row r="70" spans="1:14" ht="14.25" customHeight="1" x14ac:dyDescent="0.3">
      <c r="A70" s="22" t="s">
        <v>57</v>
      </c>
      <c r="H70" s="6"/>
      <c r="I70" s="23"/>
      <c r="J70" s="7"/>
    </row>
    <row r="71" spans="1:14" ht="14.25" customHeight="1" x14ac:dyDescent="0.3">
      <c r="A71" s="8" t="s">
        <v>58</v>
      </c>
      <c r="H71" s="6">
        <v>4171.21</v>
      </c>
      <c r="I71" s="23">
        <v>3017.72</v>
      </c>
      <c r="J71" s="7">
        <v>4487.96</v>
      </c>
    </row>
    <row r="72" spans="1:14" ht="14.25" customHeight="1" x14ac:dyDescent="0.3">
      <c r="A72" s="8" t="s">
        <v>59</v>
      </c>
      <c r="H72" s="6">
        <v>120.25</v>
      </c>
      <c r="I72" s="23">
        <v>94.81</v>
      </c>
      <c r="J72" s="7">
        <v>69</v>
      </c>
    </row>
    <row r="73" spans="1:14" ht="14.25" customHeight="1" x14ac:dyDescent="0.3">
      <c r="A73" s="14" t="s">
        <v>60</v>
      </c>
      <c r="H73" s="12">
        <f t="shared" ref="H73:J73" si="18">SUM(H71,H72)</f>
        <v>4291.46</v>
      </c>
      <c r="I73" s="24">
        <f t="shared" si="18"/>
        <v>3112.5299999999997</v>
      </c>
      <c r="J73" s="13">
        <f t="shared" si="18"/>
        <v>4556.96</v>
      </c>
    </row>
    <row r="74" spans="1:14" ht="14.25" customHeight="1" x14ac:dyDescent="0.3">
      <c r="A74" s="14" t="s">
        <v>61</v>
      </c>
      <c r="H74" s="6"/>
      <c r="I74" s="23"/>
      <c r="J74" s="7"/>
    </row>
    <row r="75" spans="1:14" ht="14.25" customHeight="1" x14ac:dyDescent="0.3">
      <c r="A75" s="8"/>
      <c r="B75" s="9" t="s">
        <v>62</v>
      </c>
      <c r="H75" s="6">
        <v>2478.83</v>
      </c>
      <c r="I75" s="23">
        <v>1916.08</v>
      </c>
      <c r="J75" s="7">
        <v>2943.47</v>
      </c>
    </row>
    <row r="76" spans="1:14" ht="14.25" customHeight="1" x14ac:dyDescent="0.3">
      <c r="A76" s="8"/>
      <c r="B76" s="9" t="s">
        <v>63</v>
      </c>
      <c r="H76" s="6">
        <v>39.26</v>
      </c>
      <c r="I76" s="23">
        <v>50.24</v>
      </c>
      <c r="J76" s="7">
        <v>107.53</v>
      </c>
      <c r="L76" s="81">
        <v>2025</v>
      </c>
      <c r="M76" s="83">
        <v>2024</v>
      </c>
      <c r="N76" s="82">
        <v>2023</v>
      </c>
    </row>
    <row r="77" spans="1:14" ht="14.25" customHeight="1" x14ac:dyDescent="0.3">
      <c r="A77" s="8"/>
      <c r="B77" s="9" t="s">
        <v>64</v>
      </c>
      <c r="H77" s="6">
        <v>-26.77</v>
      </c>
      <c r="I77" s="23">
        <v>26.48</v>
      </c>
      <c r="J77" s="7">
        <v>-3.99</v>
      </c>
      <c r="L77" s="77" t="s">
        <v>65</v>
      </c>
      <c r="M77" s="84" t="s">
        <v>65</v>
      </c>
      <c r="N77" s="78" t="s">
        <v>65</v>
      </c>
    </row>
    <row r="78" spans="1:14" ht="14.25" customHeight="1" x14ac:dyDescent="0.3">
      <c r="A78" s="8"/>
      <c r="B78" s="9" t="s">
        <v>66</v>
      </c>
      <c r="H78" s="6">
        <v>223.27</v>
      </c>
      <c r="I78" s="23">
        <v>178.19</v>
      </c>
      <c r="J78" s="7">
        <v>181.06</v>
      </c>
      <c r="L78" s="79">
        <f t="shared" ref="L78:N78" si="19">H75+H76+H77</f>
        <v>2491.3200000000002</v>
      </c>
      <c r="M78" s="85">
        <f t="shared" si="19"/>
        <v>1992.8</v>
      </c>
      <c r="N78" s="80">
        <f t="shared" si="19"/>
        <v>3047.01</v>
      </c>
    </row>
    <row r="79" spans="1:14" ht="14.25" customHeight="1" x14ac:dyDescent="0.3">
      <c r="A79" s="8"/>
      <c r="B79" s="9" t="s">
        <v>67</v>
      </c>
      <c r="H79" s="6">
        <v>742.39</v>
      </c>
      <c r="I79" s="23">
        <v>582.39</v>
      </c>
      <c r="J79" s="7">
        <v>477.63</v>
      </c>
    </row>
    <row r="80" spans="1:14" ht="14.25" customHeight="1" x14ac:dyDescent="0.3">
      <c r="A80" s="8"/>
      <c r="B80" s="9" t="s">
        <v>68</v>
      </c>
      <c r="H80" s="6">
        <v>96.85</v>
      </c>
      <c r="I80" s="23">
        <v>86.88</v>
      </c>
      <c r="J80" s="7">
        <v>78.959999999999994</v>
      </c>
    </row>
    <row r="81" spans="1:10" ht="14.25" customHeight="1" x14ac:dyDescent="0.3">
      <c r="A81" s="8"/>
      <c r="B81" s="9" t="s">
        <v>69</v>
      </c>
      <c r="H81" s="6">
        <v>547.46</v>
      </c>
      <c r="I81" s="23">
        <v>474.79</v>
      </c>
      <c r="J81" s="7">
        <v>539.73</v>
      </c>
    </row>
    <row r="82" spans="1:10" ht="14.25" customHeight="1" x14ac:dyDescent="0.3">
      <c r="A82" s="8"/>
      <c r="C82" s="11" t="s">
        <v>70</v>
      </c>
      <c r="H82" s="12">
        <f t="shared" ref="H82:J82" si="20">SUM(H75:H81)</f>
        <v>4101.29</v>
      </c>
      <c r="I82" s="24">
        <f t="shared" si="20"/>
        <v>3315.0499999999997</v>
      </c>
      <c r="J82" s="13">
        <f t="shared" si="20"/>
        <v>4324.3900000000003</v>
      </c>
    </row>
    <row r="83" spans="1:10" ht="14.25" customHeight="1" x14ac:dyDescent="0.3">
      <c r="A83" s="14" t="s">
        <v>71</v>
      </c>
      <c r="H83" s="12">
        <f t="shared" ref="H83:J83" si="21">H73-H82</f>
        <v>190.17000000000007</v>
      </c>
      <c r="I83" s="24">
        <f t="shared" si="21"/>
        <v>-202.51999999999998</v>
      </c>
      <c r="J83" s="13">
        <f t="shared" si="21"/>
        <v>232.56999999999971</v>
      </c>
    </row>
    <row r="84" spans="1:10" ht="14.25" customHeight="1" x14ac:dyDescent="0.3">
      <c r="A84" s="8" t="s">
        <v>72</v>
      </c>
      <c r="H84" s="6">
        <v>-0.01</v>
      </c>
      <c r="I84" s="23">
        <v>0.28000000000000003</v>
      </c>
      <c r="J84" s="7"/>
    </row>
    <row r="85" spans="1:10" ht="14.25" customHeight="1" x14ac:dyDescent="0.3">
      <c r="A85" s="14" t="s">
        <v>73</v>
      </c>
      <c r="H85" s="12">
        <f t="shared" ref="H85:J85" si="22">SUM(H83,H84)</f>
        <v>190.16000000000008</v>
      </c>
      <c r="I85" s="24">
        <f t="shared" si="22"/>
        <v>-202.23999999999998</v>
      </c>
      <c r="J85" s="13">
        <f t="shared" si="22"/>
        <v>232.56999999999971</v>
      </c>
    </row>
    <row r="86" spans="1:10" ht="14.25" customHeight="1" x14ac:dyDescent="0.3">
      <c r="A86" s="8" t="s">
        <v>74</v>
      </c>
      <c r="H86" s="6">
        <v>0</v>
      </c>
      <c r="I86" s="23">
        <v>0</v>
      </c>
      <c r="J86" s="7">
        <v>0</v>
      </c>
    </row>
    <row r="87" spans="1:10" ht="14.25" customHeight="1" x14ac:dyDescent="0.3">
      <c r="A87" s="14" t="s">
        <v>75</v>
      </c>
      <c r="H87" s="12">
        <f t="shared" ref="H87:J87" si="23">SUM(H85,H86)</f>
        <v>190.16000000000008</v>
      </c>
      <c r="I87" s="24">
        <f t="shared" si="23"/>
        <v>-202.23999999999998</v>
      </c>
      <c r="J87" s="13">
        <f t="shared" si="23"/>
        <v>232.56999999999971</v>
      </c>
    </row>
    <row r="88" spans="1:10" ht="14.25" customHeight="1" x14ac:dyDescent="0.3">
      <c r="A88" s="14" t="s">
        <v>76</v>
      </c>
      <c r="H88" s="6"/>
      <c r="I88" s="23"/>
      <c r="J88" s="7"/>
    </row>
    <row r="89" spans="1:10" ht="14.25" customHeight="1" x14ac:dyDescent="0.3">
      <c r="A89" s="8"/>
      <c r="B89" s="9" t="s">
        <v>77</v>
      </c>
      <c r="H89" s="6">
        <v>0.5</v>
      </c>
      <c r="I89" s="23">
        <v>0</v>
      </c>
      <c r="J89" s="7">
        <v>0</v>
      </c>
    </row>
    <row r="90" spans="1:10" ht="14.25" customHeight="1" x14ac:dyDescent="0.3">
      <c r="A90" s="8"/>
      <c r="B90" s="9" t="s">
        <v>78</v>
      </c>
      <c r="H90" s="6">
        <v>0</v>
      </c>
      <c r="I90" s="23">
        <v>0</v>
      </c>
      <c r="J90" s="7">
        <v>0</v>
      </c>
    </row>
    <row r="91" spans="1:10" ht="14.25" customHeight="1" x14ac:dyDescent="0.3">
      <c r="A91" s="8"/>
      <c r="B91" s="11" t="s">
        <v>79</v>
      </c>
      <c r="H91" s="12">
        <f t="shared" ref="H91:J91" si="24">SUM(H89,H90)</f>
        <v>0.5</v>
      </c>
      <c r="I91" s="24">
        <f t="shared" si="24"/>
        <v>0</v>
      </c>
      <c r="J91" s="13">
        <f t="shared" si="24"/>
        <v>0</v>
      </c>
    </row>
    <row r="92" spans="1:10" ht="14.25" customHeight="1" x14ac:dyDescent="0.3">
      <c r="A92" s="14" t="s">
        <v>80</v>
      </c>
      <c r="H92" s="12">
        <f t="shared" ref="H92:J92" si="25">H87-H91</f>
        <v>189.66000000000008</v>
      </c>
      <c r="I92" s="24">
        <f t="shared" si="25"/>
        <v>-202.23999999999998</v>
      </c>
      <c r="J92" s="13">
        <f t="shared" si="25"/>
        <v>232.56999999999971</v>
      </c>
    </row>
    <row r="93" spans="1:10" ht="14.25" customHeight="1" x14ac:dyDescent="0.3">
      <c r="A93" s="14" t="s">
        <v>81</v>
      </c>
      <c r="H93" s="6"/>
      <c r="I93" s="23"/>
      <c r="J93" s="7"/>
    </row>
    <row r="94" spans="1:10" ht="14.25" customHeight="1" x14ac:dyDescent="0.3">
      <c r="A94" s="8"/>
      <c r="B94" s="9" t="s">
        <v>82</v>
      </c>
      <c r="H94" s="6"/>
      <c r="I94" s="23"/>
      <c r="J94" s="7"/>
    </row>
    <row r="95" spans="1:10" ht="14.25" customHeight="1" x14ac:dyDescent="0.3">
      <c r="A95" s="8"/>
      <c r="B95" s="9" t="s">
        <v>83</v>
      </c>
      <c r="H95" s="6">
        <v>5.69</v>
      </c>
      <c r="I95" s="23">
        <v>7.47</v>
      </c>
      <c r="J95" s="7">
        <v>7.14</v>
      </c>
    </row>
    <row r="96" spans="1:10" ht="14.25" customHeight="1" x14ac:dyDescent="0.3">
      <c r="A96" s="8"/>
      <c r="B96" s="9" t="s">
        <v>84</v>
      </c>
      <c r="H96" s="6">
        <v>-1.35</v>
      </c>
      <c r="I96" s="23">
        <v>-1.76</v>
      </c>
      <c r="J96" s="7">
        <v>-1.74</v>
      </c>
    </row>
    <row r="97" spans="1:10" ht="14.25" customHeight="1" x14ac:dyDescent="0.3">
      <c r="A97" s="8"/>
      <c r="H97" s="12">
        <f t="shared" ref="H97:J97" si="26">SUM(H95,H96)</f>
        <v>4.34</v>
      </c>
      <c r="I97" s="24">
        <f t="shared" si="26"/>
        <v>5.71</v>
      </c>
      <c r="J97" s="13">
        <f t="shared" si="26"/>
        <v>5.3999999999999995</v>
      </c>
    </row>
    <row r="98" spans="1:10" ht="14.25" customHeight="1" x14ac:dyDescent="0.3">
      <c r="A98" s="8"/>
      <c r="B98" s="9" t="s">
        <v>85</v>
      </c>
      <c r="H98" s="6"/>
      <c r="I98" s="23"/>
      <c r="J98" s="7"/>
    </row>
    <row r="99" spans="1:10" ht="14.25" customHeight="1" x14ac:dyDescent="0.3">
      <c r="A99" s="8"/>
      <c r="C99" s="9" t="s">
        <v>86</v>
      </c>
      <c r="H99" s="6">
        <v>-188.96</v>
      </c>
      <c r="I99" s="23">
        <v>368.01</v>
      </c>
      <c r="J99" s="7">
        <v>547.29999999999995</v>
      </c>
    </row>
    <row r="100" spans="1:10" ht="14.25" customHeight="1" x14ac:dyDescent="0.3">
      <c r="A100" s="8"/>
      <c r="C100" s="9" t="s">
        <v>87</v>
      </c>
      <c r="H100" s="6">
        <v>20.99</v>
      </c>
      <c r="I100" s="23">
        <v>2.84</v>
      </c>
      <c r="J100" s="7">
        <v>0.42</v>
      </c>
    </row>
    <row r="101" spans="1:10" ht="14.25" customHeight="1" x14ac:dyDescent="0.3">
      <c r="A101" s="8"/>
      <c r="B101" s="9" t="s">
        <v>88</v>
      </c>
      <c r="H101" s="6"/>
      <c r="I101" s="23"/>
      <c r="J101" s="7">
        <v>-7.0000000000000007E-2</v>
      </c>
    </row>
    <row r="102" spans="1:10" ht="14.25" customHeight="1" x14ac:dyDescent="0.3">
      <c r="A102" s="8"/>
      <c r="H102" s="12">
        <f t="shared" ref="H102:I102" si="27">SUM(H99,H100)</f>
        <v>-167.97</v>
      </c>
      <c r="I102" s="24">
        <f t="shared" si="27"/>
        <v>370.84999999999997</v>
      </c>
      <c r="J102" s="13">
        <f>SUM(J99,J100,J101)</f>
        <v>547.64999999999986</v>
      </c>
    </row>
    <row r="103" spans="1:10" ht="14.25" customHeight="1" x14ac:dyDescent="0.3">
      <c r="A103" s="8"/>
      <c r="B103" s="11" t="s">
        <v>89</v>
      </c>
      <c r="H103" s="12">
        <f t="shared" ref="H103:J103" si="28">SUM(H97,H102)</f>
        <v>-163.63</v>
      </c>
      <c r="I103" s="24">
        <f t="shared" si="28"/>
        <v>376.55999999999995</v>
      </c>
      <c r="J103" s="13">
        <f t="shared" si="28"/>
        <v>553.04999999999984</v>
      </c>
    </row>
    <row r="104" spans="1:10" ht="14.25" customHeight="1" x14ac:dyDescent="0.3">
      <c r="A104" s="14" t="s">
        <v>90</v>
      </c>
      <c r="H104" s="12">
        <f t="shared" ref="H104:J104" si="29">SUM(H92,H103)</f>
        <v>26.030000000000086</v>
      </c>
      <c r="I104" s="24">
        <f t="shared" si="29"/>
        <v>174.31999999999996</v>
      </c>
      <c r="J104" s="13">
        <f t="shared" si="29"/>
        <v>785.61999999999955</v>
      </c>
    </row>
    <row r="105" spans="1:10" ht="14.25" customHeight="1" x14ac:dyDescent="0.3">
      <c r="A105" s="8"/>
      <c r="B105" s="11" t="s">
        <v>91</v>
      </c>
      <c r="H105" s="6"/>
      <c r="I105" s="23"/>
      <c r="J105" s="7"/>
    </row>
    <row r="106" spans="1:10" ht="14.25" customHeight="1" x14ac:dyDescent="0.3">
      <c r="A106" s="8"/>
      <c r="B106" s="9" t="s">
        <v>92</v>
      </c>
      <c r="H106" s="6">
        <v>1720.82</v>
      </c>
      <c r="I106" s="23">
        <v>1783.39</v>
      </c>
      <c r="J106" s="7">
        <v>1702.46</v>
      </c>
    </row>
    <row r="107" spans="1:10" ht="14.25" customHeight="1" x14ac:dyDescent="0.3">
      <c r="A107" s="8"/>
      <c r="B107" s="9" t="s">
        <v>93</v>
      </c>
      <c r="H107" s="6" t="s">
        <v>32</v>
      </c>
      <c r="I107" s="23"/>
      <c r="J107" s="7"/>
    </row>
    <row r="108" spans="1:10" ht="14.25" customHeight="1" x14ac:dyDescent="0.3">
      <c r="A108" s="8"/>
      <c r="B108" s="11" t="s">
        <v>94</v>
      </c>
      <c r="H108" s="6"/>
      <c r="I108" s="23"/>
      <c r="J108" s="7"/>
    </row>
    <row r="109" spans="1:10" ht="14.25" customHeight="1" x14ac:dyDescent="0.3">
      <c r="A109" s="8"/>
      <c r="B109" s="9" t="s">
        <v>92</v>
      </c>
      <c r="H109" s="6">
        <v>-163.63</v>
      </c>
      <c r="I109" s="23">
        <v>376.56</v>
      </c>
      <c r="J109" s="7">
        <v>553.04999999999995</v>
      </c>
    </row>
    <row r="110" spans="1:10" ht="14.25" customHeight="1" x14ac:dyDescent="0.3">
      <c r="A110" s="8"/>
      <c r="B110" s="9" t="s">
        <v>93</v>
      </c>
      <c r="H110" s="6"/>
      <c r="I110" s="23"/>
      <c r="J110" s="7"/>
    </row>
    <row r="111" spans="1:10" ht="14.25" customHeight="1" x14ac:dyDescent="0.3">
      <c r="A111" s="8"/>
      <c r="B111" s="11" t="s">
        <v>95</v>
      </c>
      <c r="H111" s="6"/>
      <c r="I111" s="23"/>
      <c r="J111" s="7"/>
    </row>
    <row r="112" spans="1:10" ht="14.25" customHeight="1" x14ac:dyDescent="0.3">
      <c r="A112" s="8"/>
      <c r="B112" s="9" t="s">
        <v>92</v>
      </c>
      <c r="H112" s="6">
        <v>1557.19</v>
      </c>
      <c r="I112" s="23">
        <v>2159.9499999999998</v>
      </c>
      <c r="J112" s="7">
        <v>2255.5100000000002</v>
      </c>
    </row>
    <row r="113" spans="1:10" ht="14.25" customHeight="1" x14ac:dyDescent="0.3">
      <c r="A113" s="8"/>
      <c r="B113" s="9" t="s">
        <v>93</v>
      </c>
      <c r="H113" s="6"/>
      <c r="I113" s="23"/>
      <c r="J113" s="7"/>
    </row>
    <row r="114" spans="1:10" ht="14.25" customHeight="1" x14ac:dyDescent="0.3">
      <c r="A114" s="14" t="s">
        <v>96</v>
      </c>
      <c r="H114" s="6"/>
      <c r="I114" s="23"/>
      <c r="J114" s="7"/>
    </row>
    <row r="115" spans="1:10" ht="14.25" customHeight="1" x14ac:dyDescent="0.3">
      <c r="A115" s="8"/>
      <c r="B115" s="9" t="s">
        <v>97</v>
      </c>
      <c r="H115" s="6">
        <v>5.63</v>
      </c>
      <c r="I115" s="23">
        <v>6.02</v>
      </c>
      <c r="J115" s="7">
        <v>6.91</v>
      </c>
    </row>
    <row r="116" spans="1:10" ht="14.25" customHeight="1" x14ac:dyDescent="0.3">
      <c r="A116" s="15"/>
      <c r="B116" s="17" t="s">
        <v>98</v>
      </c>
      <c r="C116" s="17"/>
      <c r="D116" s="17"/>
      <c r="E116" s="17"/>
      <c r="F116" s="17"/>
      <c r="G116" s="17"/>
      <c r="H116" s="25">
        <v>5.63</v>
      </c>
      <c r="I116" s="26">
        <v>6.01</v>
      </c>
      <c r="J116" s="27">
        <v>6.91</v>
      </c>
    </row>
    <row r="117" spans="1:10" ht="14.25" customHeight="1" x14ac:dyDescent="0.25"/>
    <row r="118" spans="1:10" ht="14.25" customHeight="1" x14ac:dyDescent="0.25"/>
    <row r="119" spans="1:10" ht="14.25" customHeight="1" x14ac:dyDescent="0.25">
      <c r="A119" s="108" t="s">
        <v>343</v>
      </c>
      <c r="B119" s="109"/>
      <c r="C119" s="109"/>
      <c r="D119" s="109"/>
      <c r="E119" s="109"/>
      <c r="F119" s="109"/>
      <c r="G119" s="109"/>
      <c r="H119" s="109"/>
      <c r="I119" s="109"/>
      <c r="J119" s="110"/>
    </row>
    <row r="120" spans="1:10" ht="14.25" customHeight="1" x14ac:dyDescent="0.25"/>
    <row r="121" spans="1:10" ht="14.25" customHeight="1" x14ac:dyDescent="0.35">
      <c r="A121" s="76" t="s">
        <v>32</v>
      </c>
    </row>
    <row r="122" spans="1:10" ht="14.25" customHeight="1" x14ac:dyDescent="0.3">
      <c r="A122" s="1"/>
      <c r="B122" s="2"/>
      <c r="C122" s="2"/>
      <c r="D122" s="2"/>
      <c r="E122" s="2"/>
      <c r="F122" s="2"/>
      <c r="G122" s="2"/>
      <c r="H122" s="3" t="s">
        <v>350</v>
      </c>
      <c r="I122" s="3" t="s">
        <v>347</v>
      </c>
      <c r="J122" s="4" t="s">
        <v>0</v>
      </c>
    </row>
    <row r="123" spans="1:10" ht="14.25" customHeight="1" x14ac:dyDescent="0.3">
      <c r="A123" s="14" t="s">
        <v>99</v>
      </c>
      <c r="H123" s="6"/>
      <c r="I123" s="23"/>
      <c r="J123" s="7"/>
    </row>
    <row r="124" spans="1:10" ht="14.25" customHeight="1" x14ac:dyDescent="0.3">
      <c r="A124" s="8"/>
      <c r="B124" s="9" t="s">
        <v>100</v>
      </c>
      <c r="H124" s="6">
        <v>2080.36</v>
      </c>
      <c r="I124" s="23">
        <v>2155.2600000000002</v>
      </c>
      <c r="J124" s="7">
        <v>2132.73</v>
      </c>
    </row>
    <row r="125" spans="1:10" ht="14.25" customHeight="1" x14ac:dyDescent="0.3">
      <c r="A125" s="8"/>
      <c r="B125" s="11" t="s">
        <v>101</v>
      </c>
      <c r="H125" s="6"/>
      <c r="I125" s="23"/>
      <c r="J125" s="7"/>
    </row>
    <row r="126" spans="1:10" ht="14.25" customHeight="1" x14ac:dyDescent="0.3">
      <c r="A126" s="8"/>
      <c r="B126" s="9" t="s">
        <v>102</v>
      </c>
      <c r="H126" s="6"/>
      <c r="I126" s="23"/>
      <c r="J126" s="7"/>
    </row>
    <row r="127" spans="1:10" ht="14.25" customHeight="1" x14ac:dyDescent="0.3">
      <c r="A127" s="8"/>
      <c r="C127" s="9" t="s">
        <v>103</v>
      </c>
      <c r="H127" s="6">
        <v>203.85</v>
      </c>
      <c r="I127" s="23">
        <v>209.93</v>
      </c>
      <c r="J127" s="7">
        <v>236.29</v>
      </c>
    </row>
    <row r="128" spans="1:10" ht="14.25" customHeight="1" x14ac:dyDescent="0.3">
      <c r="A128" s="8"/>
      <c r="C128" s="9" t="s">
        <v>104</v>
      </c>
      <c r="H128" s="6">
        <v>9.75</v>
      </c>
      <c r="I128" s="23">
        <v>-10.17</v>
      </c>
      <c r="J128" s="7">
        <v>-10.26</v>
      </c>
    </row>
    <row r="129" spans="1:10" ht="14.25" customHeight="1" x14ac:dyDescent="0.3">
      <c r="A129" s="8"/>
      <c r="C129" s="9" t="s">
        <v>105</v>
      </c>
      <c r="H129" s="6">
        <v>4.2699999999999996</v>
      </c>
      <c r="I129" s="23">
        <v>3.2</v>
      </c>
      <c r="J129" s="7">
        <v>5.4</v>
      </c>
    </row>
    <row r="130" spans="1:10" ht="14.25" customHeight="1" x14ac:dyDescent="0.3">
      <c r="A130" s="8"/>
      <c r="C130" s="9" t="s">
        <v>106</v>
      </c>
      <c r="H130" s="6">
        <v>19.79</v>
      </c>
      <c r="I130" s="23">
        <v>2.2799999999999998</v>
      </c>
      <c r="J130" s="7">
        <v>6.46</v>
      </c>
    </row>
    <row r="131" spans="1:10" ht="14.25" customHeight="1" x14ac:dyDescent="0.3">
      <c r="A131" s="8"/>
      <c r="C131" s="9" t="s">
        <v>107</v>
      </c>
      <c r="H131" s="6"/>
      <c r="I131" s="23"/>
      <c r="J131" s="7">
        <v>10.62</v>
      </c>
    </row>
    <row r="132" spans="1:10" ht="14.25" customHeight="1" x14ac:dyDescent="0.3">
      <c r="A132" s="8"/>
      <c r="C132" s="9" t="s">
        <v>108</v>
      </c>
      <c r="H132" s="6">
        <v>17</v>
      </c>
      <c r="I132" s="23">
        <v>-5.48</v>
      </c>
      <c r="J132" s="7">
        <v>3.05</v>
      </c>
    </row>
    <row r="133" spans="1:10" ht="14.25" customHeight="1" x14ac:dyDescent="0.3">
      <c r="A133" s="8"/>
      <c r="C133" s="9" t="s">
        <v>109</v>
      </c>
      <c r="H133" s="6">
        <v>-0.72</v>
      </c>
      <c r="I133" s="23">
        <v>0.06</v>
      </c>
      <c r="J133" s="7">
        <v>-1.07</v>
      </c>
    </row>
    <row r="134" spans="1:10" ht="14.25" customHeight="1" x14ac:dyDescent="0.3">
      <c r="A134" s="8"/>
      <c r="C134" s="9" t="s">
        <v>110</v>
      </c>
      <c r="H134" s="6">
        <v>6.09</v>
      </c>
      <c r="I134" s="23">
        <v>11.96</v>
      </c>
      <c r="J134" s="7">
        <v>20.16</v>
      </c>
    </row>
    <row r="135" spans="1:10" ht="14.25" customHeight="1" x14ac:dyDescent="0.3">
      <c r="A135" s="8"/>
      <c r="C135" s="9" t="s">
        <v>111</v>
      </c>
      <c r="H135" s="6">
        <v>77.06</v>
      </c>
      <c r="I135" s="23">
        <v>60.19</v>
      </c>
      <c r="J135" s="7">
        <v>6.03</v>
      </c>
    </row>
    <row r="136" spans="1:10" ht="14.25" customHeight="1" x14ac:dyDescent="0.3">
      <c r="A136" s="8"/>
      <c r="B136" s="9" t="s">
        <v>112</v>
      </c>
      <c r="H136" s="6">
        <v>126.63</v>
      </c>
      <c r="I136" s="23">
        <v>110.16</v>
      </c>
      <c r="J136" s="7">
        <v>175.74</v>
      </c>
    </row>
    <row r="137" spans="1:10" ht="14.25" customHeight="1" x14ac:dyDescent="0.3">
      <c r="A137" s="8"/>
      <c r="B137" s="9" t="s">
        <v>113</v>
      </c>
      <c r="H137" s="6">
        <v>7.63</v>
      </c>
      <c r="I137" s="23">
        <v>1.97</v>
      </c>
      <c r="J137" s="7">
        <v>-1.24</v>
      </c>
    </row>
    <row r="138" spans="1:10" ht="14.25" customHeight="1" x14ac:dyDescent="0.3">
      <c r="A138" s="8"/>
      <c r="B138" s="9" t="s">
        <v>114</v>
      </c>
      <c r="H138" s="6">
        <v>-14.02</v>
      </c>
      <c r="I138" s="23">
        <v>-10.9</v>
      </c>
      <c r="J138" s="7">
        <v>-48.15</v>
      </c>
    </row>
    <row r="139" spans="1:10" ht="14.25" customHeight="1" x14ac:dyDescent="0.3">
      <c r="A139" s="8"/>
      <c r="B139" s="9" t="s">
        <v>115</v>
      </c>
      <c r="H139" s="6"/>
      <c r="I139" s="23">
        <v>-39.79</v>
      </c>
      <c r="J139" s="7"/>
    </row>
    <row r="140" spans="1:10" ht="14.25" customHeight="1" x14ac:dyDescent="0.3">
      <c r="A140" s="8"/>
      <c r="B140" s="9" t="s">
        <v>116</v>
      </c>
      <c r="H140" s="6"/>
      <c r="I140" s="23">
        <v>-15.38</v>
      </c>
      <c r="J140" s="7"/>
    </row>
    <row r="141" spans="1:10" ht="14.25" customHeight="1" x14ac:dyDescent="0.3">
      <c r="A141" s="8"/>
      <c r="B141" s="9" t="s">
        <v>117</v>
      </c>
      <c r="H141" s="6">
        <v>-0.53</v>
      </c>
      <c r="I141" s="23">
        <v>-0.62</v>
      </c>
      <c r="J141" s="7">
        <v>-5.83</v>
      </c>
    </row>
    <row r="142" spans="1:10" ht="14.25" customHeight="1" x14ac:dyDescent="0.3">
      <c r="A142" s="8"/>
      <c r="B142" s="9" t="s">
        <v>118</v>
      </c>
      <c r="H142" s="6">
        <v>-35.049999999999997</v>
      </c>
      <c r="I142" s="23">
        <v>-59.58</v>
      </c>
      <c r="J142" s="7">
        <v>-95.56</v>
      </c>
    </row>
    <row r="143" spans="1:10" ht="14.25" customHeight="1" x14ac:dyDescent="0.3">
      <c r="A143" s="8"/>
      <c r="B143" s="9" t="s">
        <v>119</v>
      </c>
      <c r="H143" s="6">
        <v>0.01</v>
      </c>
      <c r="I143" s="23">
        <v>-0.28000000000000003</v>
      </c>
      <c r="J143" s="7"/>
    </row>
    <row r="144" spans="1:10" ht="14.25" customHeight="1" x14ac:dyDescent="0.3">
      <c r="A144" s="8"/>
      <c r="B144" s="9" t="s">
        <v>120</v>
      </c>
      <c r="H144" s="6">
        <v>-42.09</v>
      </c>
      <c r="I144" s="23" t="s">
        <v>32</v>
      </c>
      <c r="J144" s="7" t="s">
        <v>32</v>
      </c>
    </row>
    <row r="145" spans="1:10" ht="14.25" customHeight="1" x14ac:dyDescent="0.3">
      <c r="A145" s="8"/>
      <c r="B145" s="9" t="s">
        <v>121</v>
      </c>
      <c r="H145" s="6">
        <v>11.96</v>
      </c>
      <c r="I145" s="23">
        <v>21.47</v>
      </c>
      <c r="J145" s="7">
        <v>41.39</v>
      </c>
    </row>
    <row r="146" spans="1:10" ht="14.25" customHeight="1" x14ac:dyDescent="0.3">
      <c r="A146" s="8"/>
      <c r="H146" s="6">
        <f t="shared" ref="H146:J146" si="30">SUM(H127:H145)</f>
        <v>391.62999999999994</v>
      </c>
      <c r="I146" s="23">
        <f t="shared" si="30"/>
        <v>279.0200000000001</v>
      </c>
      <c r="J146" s="7">
        <f t="shared" si="30"/>
        <v>343.03000000000003</v>
      </c>
    </row>
    <row r="147" spans="1:10" ht="14.25" customHeight="1" x14ac:dyDescent="0.3">
      <c r="A147" s="8"/>
      <c r="B147" s="9" t="s">
        <v>122</v>
      </c>
      <c r="H147" s="6">
        <f t="shared" ref="H147:J147" si="31">SUM(H124,H146)</f>
        <v>2471.9900000000002</v>
      </c>
      <c r="I147" s="23">
        <f t="shared" si="31"/>
        <v>2434.2800000000002</v>
      </c>
      <c r="J147" s="7">
        <f t="shared" si="31"/>
        <v>2475.7600000000002</v>
      </c>
    </row>
    <row r="148" spans="1:10" ht="14.25" customHeight="1" x14ac:dyDescent="0.3">
      <c r="A148" s="8"/>
      <c r="B148" s="11" t="s">
        <v>123</v>
      </c>
      <c r="H148" s="6"/>
      <c r="I148" s="23"/>
      <c r="J148" s="7"/>
    </row>
    <row r="149" spans="1:10" ht="14.25" customHeight="1" x14ac:dyDescent="0.3">
      <c r="A149" s="8"/>
      <c r="C149" s="9" t="s">
        <v>124</v>
      </c>
      <c r="H149" s="6">
        <v>-70.349999999999994</v>
      </c>
      <c r="I149" s="23">
        <v>-384.17</v>
      </c>
      <c r="J149" s="7">
        <v>555</v>
      </c>
    </row>
    <row r="150" spans="1:10" ht="14.25" customHeight="1" x14ac:dyDescent="0.3">
      <c r="A150" s="8"/>
      <c r="C150" s="9" t="s">
        <v>125</v>
      </c>
      <c r="H150" s="6">
        <v>81.44</v>
      </c>
      <c r="I150" s="23">
        <v>-88.89</v>
      </c>
      <c r="J150" s="7">
        <v>-165.16</v>
      </c>
    </row>
    <row r="151" spans="1:10" ht="14.25" customHeight="1" x14ac:dyDescent="0.3">
      <c r="A151" s="8"/>
      <c r="C151" s="9" t="s">
        <v>126</v>
      </c>
      <c r="H151" s="6">
        <v>-0.52</v>
      </c>
      <c r="I151" s="23">
        <v>0.02</v>
      </c>
      <c r="J151" s="7"/>
    </row>
    <row r="152" spans="1:10" ht="14.25" customHeight="1" x14ac:dyDescent="0.3">
      <c r="A152" s="8"/>
      <c r="C152" s="9" t="s">
        <v>127</v>
      </c>
      <c r="H152" s="6">
        <v>114.53</v>
      </c>
      <c r="I152" s="23">
        <v>30.69</v>
      </c>
      <c r="J152" s="7">
        <v>8.0299999999999994</v>
      </c>
    </row>
    <row r="153" spans="1:10" ht="14.25" customHeight="1" x14ac:dyDescent="0.3">
      <c r="A153" s="8"/>
      <c r="C153" s="9" t="s">
        <v>128</v>
      </c>
      <c r="H153" s="6">
        <v>2.09</v>
      </c>
      <c r="I153" s="23">
        <v>-1.7</v>
      </c>
      <c r="J153" s="7">
        <v>8.69</v>
      </c>
    </row>
    <row r="154" spans="1:10" ht="14.25" customHeight="1" x14ac:dyDescent="0.3">
      <c r="A154" s="8"/>
      <c r="C154" s="9" t="s">
        <v>129</v>
      </c>
      <c r="H154" s="6">
        <v>22.53</v>
      </c>
      <c r="I154" s="23">
        <v>-96.97</v>
      </c>
      <c r="J154" s="7">
        <v>56.4</v>
      </c>
    </row>
    <row r="155" spans="1:10" ht="14.25" customHeight="1" x14ac:dyDescent="0.3">
      <c r="A155" s="8"/>
      <c r="C155" s="9" t="s">
        <v>130</v>
      </c>
      <c r="H155" s="6">
        <v>-325.83</v>
      </c>
      <c r="I155" s="23">
        <v>83.21</v>
      </c>
      <c r="J155" s="7">
        <v>-370.03</v>
      </c>
    </row>
    <row r="156" spans="1:10" ht="14.25" customHeight="1" x14ac:dyDescent="0.3">
      <c r="A156" s="8"/>
      <c r="C156" s="9" t="s">
        <v>131</v>
      </c>
      <c r="H156" s="6">
        <v>115.47</v>
      </c>
      <c r="I156" s="23">
        <v>-74.98</v>
      </c>
      <c r="J156" s="7">
        <v>4.05</v>
      </c>
    </row>
    <row r="157" spans="1:10" ht="14.25" customHeight="1" x14ac:dyDescent="0.3">
      <c r="A157" s="8"/>
      <c r="C157" s="9" t="s">
        <v>132</v>
      </c>
      <c r="H157" s="6">
        <v>15.43</v>
      </c>
      <c r="I157" s="23">
        <v>-3.38</v>
      </c>
      <c r="J157" s="7">
        <v>-3.64</v>
      </c>
    </row>
    <row r="158" spans="1:10" ht="14.25" customHeight="1" x14ac:dyDescent="0.3">
      <c r="A158" s="8"/>
      <c r="H158" s="6">
        <f t="shared" ref="H158:J158" si="32">SUM(H149:H157)</f>
        <v>-45.209999999999958</v>
      </c>
      <c r="I158" s="23">
        <f t="shared" si="32"/>
        <v>-536.16999999999996</v>
      </c>
      <c r="J158" s="7">
        <f t="shared" si="32"/>
        <v>93.34</v>
      </c>
    </row>
    <row r="159" spans="1:10" ht="14.25" customHeight="1" x14ac:dyDescent="0.3">
      <c r="A159" s="8"/>
      <c r="B159" s="9" t="s">
        <v>133</v>
      </c>
      <c r="H159" s="6">
        <f t="shared" ref="H159:J159" si="33">SUM(H147,H158)</f>
        <v>2426.7800000000002</v>
      </c>
      <c r="I159" s="23">
        <f t="shared" si="33"/>
        <v>1898.1100000000001</v>
      </c>
      <c r="J159" s="7">
        <f t="shared" si="33"/>
        <v>2569.1000000000004</v>
      </c>
    </row>
    <row r="160" spans="1:10" ht="14.25" customHeight="1" x14ac:dyDescent="0.3">
      <c r="A160" s="8"/>
      <c r="B160" s="11" t="s">
        <v>134</v>
      </c>
      <c r="H160" s="6"/>
      <c r="I160" s="23"/>
      <c r="J160" s="7"/>
    </row>
    <row r="161" spans="1:10" ht="14.25" customHeight="1" x14ac:dyDescent="0.3">
      <c r="A161" s="8"/>
      <c r="B161" s="9" t="s">
        <v>135</v>
      </c>
      <c r="H161" s="6">
        <v>-397.15</v>
      </c>
      <c r="I161" s="23">
        <v>-447.54</v>
      </c>
      <c r="J161" s="7">
        <v>-418.45</v>
      </c>
    </row>
    <row r="162" spans="1:10" ht="14.25" customHeight="1" x14ac:dyDescent="0.3">
      <c r="A162" s="8"/>
      <c r="B162" s="11" t="s">
        <v>136</v>
      </c>
      <c r="H162" s="6">
        <f t="shared" ref="H162:J162" si="34">SUM(H159,H161)</f>
        <v>2029.63</v>
      </c>
      <c r="I162" s="23">
        <f t="shared" si="34"/>
        <v>1450.5700000000002</v>
      </c>
      <c r="J162" s="7">
        <f t="shared" si="34"/>
        <v>2150.6500000000005</v>
      </c>
    </row>
    <row r="163" spans="1:10" ht="14.25" customHeight="1" x14ac:dyDescent="0.3">
      <c r="A163" s="8"/>
      <c r="H163" s="6"/>
      <c r="I163" s="23"/>
      <c r="J163" s="7"/>
    </row>
    <row r="164" spans="1:10" ht="14.25" customHeight="1" x14ac:dyDescent="0.3">
      <c r="A164" s="14" t="s">
        <v>137</v>
      </c>
      <c r="H164" s="6"/>
      <c r="I164" s="23"/>
      <c r="J164" s="7"/>
    </row>
    <row r="165" spans="1:10" ht="14.25" customHeight="1" x14ac:dyDescent="0.3">
      <c r="A165" s="8"/>
      <c r="B165" s="9" t="s">
        <v>138</v>
      </c>
      <c r="H165" s="6">
        <v>-163.86</v>
      </c>
      <c r="I165" s="23">
        <v>2.78</v>
      </c>
      <c r="J165" s="7">
        <v>7.66</v>
      </c>
    </row>
    <row r="166" spans="1:10" ht="14.25" customHeight="1" x14ac:dyDescent="0.3">
      <c r="A166" s="8"/>
      <c r="B166" s="9" t="s">
        <v>139</v>
      </c>
      <c r="H166" s="6">
        <v>-136.08000000000001</v>
      </c>
      <c r="I166" s="23">
        <v>-279.3</v>
      </c>
      <c r="J166" s="7">
        <v>-227.4</v>
      </c>
    </row>
    <row r="167" spans="1:10" ht="14.25" customHeight="1" x14ac:dyDescent="0.3">
      <c r="A167" s="8"/>
      <c r="B167" s="9" t="s">
        <v>140</v>
      </c>
      <c r="H167" s="6"/>
      <c r="I167" s="23">
        <v>-165.64</v>
      </c>
      <c r="J167" s="7">
        <v>-674.88</v>
      </c>
    </row>
    <row r="168" spans="1:10" ht="14.25" customHeight="1" x14ac:dyDescent="0.3">
      <c r="A168" s="8"/>
      <c r="B168" s="9" t="s">
        <v>141</v>
      </c>
      <c r="H168" s="6">
        <v>72.260000000000005</v>
      </c>
      <c r="I168" s="23"/>
      <c r="J168" s="7">
        <v>25.2</v>
      </c>
    </row>
    <row r="169" spans="1:10" ht="14.25" customHeight="1" x14ac:dyDescent="0.3">
      <c r="A169" s="8"/>
      <c r="B169" s="9" t="s">
        <v>142</v>
      </c>
      <c r="H169" s="6">
        <v>34.950000000000003</v>
      </c>
      <c r="I169" s="23"/>
      <c r="J169" s="7"/>
    </row>
    <row r="170" spans="1:10" ht="14.25" customHeight="1" x14ac:dyDescent="0.3">
      <c r="A170" s="8"/>
      <c r="B170" s="9" t="s">
        <v>143</v>
      </c>
      <c r="H170" s="6">
        <v>18.079999999999998</v>
      </c>
      <c r="I170" s="23"/>
      <c r="J170" s="7"/>
    </row>
    <row r="171" spans="1:10" ht="14.25" customHeight="1" x14ac:dyDescent="0.3">
      <c r="A171" s="8"/>
      <c r="B171" s="9" t="s">
        <v>144</v>
      </c>
      <c r="H171" s="6"/>
      <c r="I171" s="23"/>
      <c r="J171" s="7"/>
    </row>
    <row r="172" spans="1:10" ht="14.25" customHeight="1" x14ac:dyDescent="0.3">
      <c r="A172" s="8"/>
      <c r="B172" s="9" t="s">
        <v>145</v>
      </c>
      <c r="H172" s="6"/>
      <c r="I172" s="23">
        <v>-387.37</v>
      </c>
      <c r="J172" s="7">
        <v>-988.01</v>
      </c>
    </row>
    <row r="173" spans="1:10" ht="14.25" customHeight="1" x14ac:dyDescent="0.3">
      <c r="A173" s="8"/>
      <c r="B173" s="9" t="s">
        <v>146</v>
      </c>
      <c r="H173" s="6">
        <v>-197.65</v>
      </c>
      <c r="I173" s="23">
        <v>78.650000000000006</v>
      </c>
      <c r="J173" s="7"/>
    </row>
    <row r="174" spans="1:10" ht="14.25" customHeight="1" x14ac:dyDescent="0.3">
      <c r="A174" s="8"/>
      <c r="B174" s="9" t="s">
        <v>147</v>
      </c>
      <c r="H174" s="6"/>
      <c r="I174" s="23"/>
      <c r="J174" s="7"/>
    </row>
    <row r="175" spans="1:10" ht="14.25" customHeight="1" x14ac:dyDescent="0.3">
      <c r="A175" s="8"/>
      <c r="B175" s="9" t="s">
        <v>148</v>
      </c>
      <c r="H175" s="6">
        <v>-2.5099999999999998</v>
      </c>
      <c r="I175" s="23">
        <v>-172.36</v>
      </c>
      <c r="J175" s="7">
        <v>-11.82</v>
      </c>
    </row>
    <row r="176" spans="1:10" ht="14.25" customHeight="1" x14ac:dyDescent="0.3">
      <c r="A176" s="8"/>
      <c r="B176" s="9" t="s">
        <v>149</v>
      </c>
      <c r="H176" s="6">
        <v>59.31</v>
      </c>
      <c r="I176" s="23">
        <v>59.01</v>
      </c>
      <c r="J176" s="7">
        <v>110.91</v>
      </c>
    </row>
    <row r="177" spans="1:10" ht="14.25" customHeight="1" x14ac:dyDescent="0.3">
      <c r="A177" s="8"/>
      <c r="B177" s="11" t="s">
        <v>150</v>
      </c>
      <c r="H177" s="6">
        <f t="shared" ref="H177:J177" si="35">SUM(H165:H176)</f>
        <v>-315.50000000000006</v>
      </c>
      <c r="I177" s="23">
        <f t="shared" si="35"/>
        <v>-864.23</v>
      </c>
      <c r="J177" s="7">
        <f t="shared" si="35"/>
        <v>-1758.3399999999997</v>
      </c>
    </row>
    <row r="178" spans="1:10" ht="14.25" customHeight="1" x14ac:dyDescent="0.3">
      <c r="A178" s="8"/>
      <c r="H178" s="6"/>
      <c r="I178" s="23"/>
      <c r="J178" s="7"/>
    </row>
    <row r="179" spans="1:10" ht="14.25" customHeight="1" x14ac:dyDescent="0.3">
      <c r="A179" s="14" t="s">
        <v>151</v>
      </c>
      <c r="H179" s="6"/>
      <c r="I179" s="23"/>
      <c r="J179" s="7"/>
    </row>
    <row r="180" spans="1:10" ht="14.25" customHeight="1" x14ac:dyDescent="0.3">
      <c r="A180" s="8"/>
      <c r="B180" s="9" t="s">
        <v>152</v>
      </c>
      <c r="H180" s="6">
        <v>0.02</v>
      </c>
      <c r="I180" s="23">
        <v>0.01</v>
      </c>
      <c r="J180" s="7">
        <v>0.01</v>
      </c>
    </row>
    <row r="181" spans="1:10" ht="14.25" customHeight="1" x14ac:dyDescent="0.3">
      <c r="A181" s="8"/>
      <c r="B181" s="9" t="s">
        <v>153</v>
      </c>
      <c r="H181" s="6">
        <v>-247.33</v>
      </c>
      <c r="I181" s="23"/>
      <c r="J181" s="7"/>
    </row>
    <row r="182" spans="1:10" ht="14.25" customHeight="1" x14ac:dyDescent="0.3">
      <c r="A182" s="8"/>
      <c r="B182" s="9" t="s">
        <v>154</v>
      </c>
      <c r="H182" s="6">
        <v>-1372.03</v>
      </c>
      <c r="I182" s="23">
        <v>535.24</v>
      </c>
      <c r="J182" s="7">
        <v>-223.64</v>
      </c>
    </row>
    <row r="183" spans="1:10" ht="14.25" customHeight="1" x14ac:dyDescent="0.3">
      <c r="A183" s="8"/>
      <c r="B183" s="9" t="s">
        <v>155</v>
      </c>
      <c r="H183" s="6"/>
      <c r="I183" s="23">
        <v>-755.08</v>
      </c>
      <c r="J183" s="7">
        <v>-410.72</v>
      </c>
    </row>
    <row r="184" spans="1:10" ht="14.25" customHeight="1" x14ac:dyDescent="0.3">
      <c r="A184" s="8"/>
      <c r="B184" s="9" t="s">
        <v>156</v>
      </c>
      <c r="H184" s="6">
        <v>-158.87</v>
      </c>
      <c r="I184" s="23">
        <v>-112.3</v>
      </c>
      <c r="J184" s="7">
        <v>-111.62</v>
      </c>
    </row>
    <row r="185" spans="1:10" ht="14.25" customHeight="1" x14ac:dyDescent="0.3">
      <c r="A185" s="8"/>
      <c r="B185" s="9" t="s">
        <v>157</v>
      </c>
      <c r="H185" s="6"/>
      <c r="I185" s="23" t="s">
        <v>32</v>
      </c>
      <c r="J185" s="7" t="s">
        <v>32</v>
      </c>
    </row>
    <row r="186" spans="1:10" ht="14.25" customHeight="1" x14ac:dyDescent="0.3">
      <c r="A186" s="8"/>
      <c r="B186" s="9" t="s">
        <v>158</v>
      </c>
      <c r="H186" s="6"/>
      <c r="I186" s="23" t="s">
        <v>32</v>
      </c>
      <c r="J186" s="7" t="s">
        <v>32</v>
      </c>
    </row>
    <row r="187" spans="1:10" ht="14.25" customHeight="1" x14ac:dyDescent="0.3">
      <c r="A187" s="8"/>
      <c r="B187" s="9" t="s">
        <v>159</v>
      </c>
      <c r="H187" s="6">
        <v>-31.31</v>
      </c>
      <c r="I187" s="23">
        <v>-40.65</v>
      </c>
      <c r="J187" s="7">
        <v>-40.619999999999997</v>
      </c>
    </row>
    <row r="188" spans="1:10" ht="14.25" customHeight="1" x14ac:dyDescent="0.3">
      <c r="A188" s="8"/>
      <c r="B188" s="9" t="s">
        <v>160</v>
      </c>
      <c r="H188" s="6">
        <v>-6.7</v>
      </c>
      <c r="I188" s="23">
        <v>-6.74</v>
      </c>
      <c r="J188" s="7">
        <v>-7.72</v>
      </c>
    </row>
    <row r="189" spans="1:10" ht="14.25" customHeight="1" x14ac:dyDescent="0.3">
      <c r="A189" s="8"/>
      <c r="B189" s="11" t="s">
        <v>161</v>
      </c>
      <c r="H189" s="6">
        <f t="shared" ref="H189:J189" si="36">SUM(H180:H188)</f>
        <v>-1816.22</v>
      </c>
      <c r="I189" s="23">
        <f t="shared" si="36"/>
        <v>-379.52000000000004</v>
      </c>
      <c r="J189" s="7">
        <f t="shared" si="36"/>
        <v>-794.31000000000006</v>
      </c>
    </row>
    <row r="190" spans="1:10" ht="14.25" customHeight="1" x14ac:dyDescent="0.3">
      <c r="A190" s="8"/>
      <c r="H190" s="6"/>
      <c r="I190" s="23"/>
      <c r="J190" s="7"/>
    </row>
    <row r="191" spans="1:10" ht="14.25" customHeight="1" x14ac:dyDescent="0.3">
      <c r="A191" s="8"/>
      <c r="B191" s="11" t="s">
        <v>162</v>
      </c>
      <c r="H191" s="6">
        <f t="shared" ref="H191:J191" si="37">SUM(H162,H177,H189)</f>
        <v>-102.08999999999992</v>
      </c>
      <c r="I191" s="23">
        <f t="shared" si="37"/>
        <v>206.82000000000011</v>
      </c>
      <c r="J191" s="7">
        <f t="shared" si="37"/>
        <v>-401.9999999999992</v>
      </c>
    </row>
    <row r="192" spans="1:10" ht="14.25" customHeight="1" x14ac:dyDescent="0.3">
      <c r="A192" s="8"/>
      <c r="H192" s="6"/>
      <c r="I192" s="23"/>
      <c r="J192" s="7"/>
    </row>
    <row r="193" spans="1:10" ht="14.25" customHeight="1" x14ac:dyDescent="0.3">
      <c r="A193" s="8"/>
      <c r="B193" s="11" t="s">
        <v>163</v>
      </c>
      <c r="H193" s="6"/>
      <c r="I193" s="23"/>
      <c r="J193" s="7"/>
    </row>
    <row r="194" spans="1:10" ht="14.25" customHeight="1" x14ac:dyDescent="0.3">
      <c r="A194" s="8"/>
      <c r="B194" s="9" t="s">
        <v>164</v>
      </c>
      <c r="H194" s="6">
        <v>602.87</v>
      </c>
      <c r="I194" s="23">
        <v>524.13</v>
      </c>
      <c r="J194" s="7">
        <v>750.92</v>
      </c>
    </row>
    <row r="195" spans="1:10" ht="14.25" customHeight="1" x14ac:dyDescent="0.3">
      <c r="A195" s="8"/>
      <c r="B195" s="11" t="s">
        <v>165</v>
      </c>
      <c r="H195" s="6">
        <v>-1.91</v>
      </c>
      <c r="I195" s="23">
        <v>-0.36</v>
      </c>
      <c r="J195" s="7">
        <v>-0.06</v>
      </c>
    </row>
    <row r="196" spans="1:10" ht="14.25" customHeight="1" x14ac:dyDescent="0.3">
      <c r="A196" s="8"/>
      <c r="B196" s="9" t="s">
        <v>166</v>
      </c>
      <c r="H196" s="6">
        <v>24.9</v>
      </c>
      <c r="I196" s="23">
        <v>20.27</v>
      </c>
      <c r="J196" s="7">
        <v>3.94</v>
      </c>
    </row>
    <row r="197" spans="1:10" ht="14.25" customHeight="1" x14ac:dyDescent="0.3">
      <c r="A197" s="8"/>
      <c r="B197" s="9" t="s">
        <v>167</v>
      </c>
      <c r="H197" s="6">
        <v>524.13</v>
      </c>
      <c r="I197" s="23">
        <v>750.92</v>
      </c>
      <c r="J197" s="7">
        <v>357.62</v>
      </c>
    </row>
    <row r="198" spans="1:10" ht="14.25" customHeight="1" x14ac:dyDescent="0.3">
      <c r="A198" s="8"/>
      <c r="B198" s="9" t="s">
        <v>165</v>
      </c>
      <c r="H198" s="6">
        <v>-0.36</v>
      </c>
      <c r="I198" s="23">
        <v>-0.06</v>
      </c>
      <c r="J198" s="7">
        <v>-4.82</v>
      </c>
    </row>
    <row r="199" spans="1:10" ht="14.25" customHeight="1" x14ac:dyDescent="0.3">
      <c r="A199" s="8"/>
      <c r="B199" s="11" t="s">
        <v>168</v>
      </c>
      <c r="C199" s="11"/>
      <c r="H199" s="12">
        <v>-102.09</v>
      </c>
      <c r="I199" s="23">
        <v>206.82</v>
      </c>
      <c r="J199" s="7">
        <v>-402</v>
      </c>
    </row>
    <row r="200" spans="1:10" ht="14.25" customHeight="1" x14ac:dyDescent="0.3">
      <c r="A200" s="8"/>
      <c r="B200" s="11" t="s">
        <v>169</v>
      </c>
      <c r="H200" s="6">
        <v>3516.44</v>
      </c>
      <c r="I200" s="23">
        <v>1767.96</v>
      </c>
      <c r="J200" s="7">
        <v>1607.6</v>
      </c>
    </row>
    <row r="201" spans="1:10" ht="14.25" customHeight="1" x14ac:dyDescent="0.3">
      <c r="A201" s="8"/>
      <c r="B201" s="9" t="s">
        <v>170</v>
      </c>
      <c r="H201" s="6">
        <v>-1619.36</v>
      </c>
      <c r="I201" s="23">
        <v>-219.84</v>
      </c>
      <c r="J201" s="7">
        <v>-634.36</v>
      </c>
    </row>
    <row r="202" spans="1:10" ht="14.25" customHeight="1" x14ac:dyDescent="0.3">
      <c r="A202" s="8"/>
      <c r="B202" s="9" t="s">
        <v>171</v>
      </c>
      <c r="H202" s="6">
        <v>-129.12</v>
      </c>
      <c r="I202" s="23">
        <v>59.48</v>
      </c>
      <c r="J202" s="7">
        <v>55.9</v>
      </c>
    </row>
    <row r="203" spans="1:10" ht="14.25" customHeight="1" x14ac:dyDescent="0.3">
      <c r="A203" s="15"/>
      <c r="B203" s="16" t="s">
        <v>172</v>
      </c>
      <c r="C203" s="17"/>
      <c r="D203" s="17"/>
      <c r="E203" s="17"/>
      <c r="F203" s="17"/>
      <c r="G203" s="17"/>
      <c r="H203" s="18">
        <f t="shared" ref="H203:J203" si="38">SUM(H200:H202)</f>
        <v>1767.96</v>
      </c>
      <c r="I203" s="28">
        <f t="shared" si="38"/>
        <v>1607.6000000000001</v>
      </c>
      <c r="J203" s="19">
        <f t="shared" si="38"/>
        <v>1029.1399999999999</v>
      </c>
    </row>
    <row r="204" spans="1:10" ht="14.25" customHeight="1" x14ac:dyDescent="0.25"/>
    <row r="205" spans="1:10" ht="14.25" customHeight="1" x14ac:dyDescent="0.25"/>
    <row r="206" spans="1:10" ht="14.25" customHeight="1" x14ac:dyDescent="0.25"/>
    <row r="207" spans="1:10" ht="14.25" customHeight="1" x14ac:dyDescent="0.25"/>
    <row r="208" spans="1:10"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3:J3"/>
    <mergeCell ref="A66:J66"/>
    <mergeCell ref="A119:J11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2"/>
  <sheetViews>
    <sheetView showGridLines="0" zoomScale="84" zoomScaleNormal="115" workbookViewId="0">
      <selection activeCell="B15" sqref="B15"/>
    </sheetView>
  </sheetViews>
  <sheetFormatPr defaultColWidth="12.59765625" defaultRowHeight="15" customHeight="1" x14ac:dyDescent="0.25"/>
  <cols>
    <col min="1" max="1" width="66.69921875" customWidth="1"/>
    <col min="2" max="2" width="14.19921875" customWidth="1"/>
    <col min="3" max="3" width="14.3984375" customWidth="1"/>
    <col min="4" max="4" width="13.3984375" customWidth="1"/>
    <col min="5" max="5" width="7.69921875" customWidth="1"/>
    <col min="6" max="6" width="16.3984375" customWidth="1"/>
    <col min="7" max="7" width="17.19921875" customWidth="1"/>
    <col min="8" max="8" width="16.8984375" customWidth="1"/>
    <col min="9" max="26" width="7.59765625" customWidth="1"/>
  </cols>
  <sheetData>
    <row r="2" spans="1:26" ht="14.25" customHeight="1" x14ac:dyDescent="0.3">
      <c r="A2" s="111" t="s">
        <v>344</v>
      </c>
      <c r="B2" s="112"/>
      <c r="C2" s="112"/>
      <c r="D2" s="113"/>
      <c r="E2" s="23"/>
      <c r="F2" s="23"/>
      <c r="G2" s="23"/>
      <c r="H2" s="23"/>
      <c r="I2" s="23"/>
      <c r="J2" s="23"/>
      <c r="K2" s="23"/>
      <c r="L2" s="23"/>
      <c r="M2" s="23"/>
      <c r="N2" s="23"/>
      <c r="O2" s="23"/>
      <c r="P2" s="23"/>
      <c r="Q2" s="23"/>
      <c r="R2" s="23"/>
      <c r="S2" s="23"/>
      <c r="T2" s="23"/>
      <c r="U2" s="23"/>
      <c r="V2" s="23"/>
      <c r="W2" s="23"/>
      <c r="X2" s="23"/>
      <c r="Y2" s="23"/>
      <c r="Z2" s="23"/>
    </row>
    <row r="3" spans="1:26" ht="14.25" customHeight="1" x14ac:dyDescent="0.3">
      <c r="A3" s="86"/>
      <c r="B3" s="87"/>
      <c r="C3" s="87"/>
      <c r="D3" s="87"/>
      <c r="E3" s="23"/>
      <c r="F3" s="23"/>
      <c r="G3" s="23"/>
      <c r="H3" s="23"/>
      <c r="I3" s="23"/>
      <c r="J3" s="23"/>
      <c r="K3" s="23"/>
      <c r="L3" s="23"/>
      <c r="M3" s="23"/>
      <c r="N3" s="23"/>
      <c r="O3" s="23"/>
      <c r="P3" s="23"/>
      <c r="Q3" s="23"/>
      <c r="R3" s="23"/>
      <c r="S3" s="23"/>
      <c r="T3" s="23"/>
      <c r="U3" s="23"/>
      <c r="V3" s="23"/>
      <c r="W3" s="23"/>
      <c r="X3" s="23"/>
      <c r="Y3" s="23"/>
      <c r="Z3" s="23"/>
    </row>
    <row r="4" spans="1:26" ht="14.25" customHeight="1" x14ac:dyDescent="0.3">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25" customHeight="1" x14ac:dyDescent="0.3">
      <c r="A5" s="29" t="s">
        <v>173</v>
      </c>
      <c r="B5" s="30" t="s">
        <v>348</v>
      </c>
      <c r="C5" s="31" t="s">
        <v>349</v>
      </c>
      <c r="D5" s="32" t="s">
        <v>174</v>
      </c>
      <c r="E5" s="23"/>
      <c r="F5" s="23"/>
      <c r="G5" s="23"/>
      <c r="H5" s="23"/>
      <c r="I5" s="23"/>
      <c r="J5" s="23"/>
      <c r="K5" s="23"/>
      <c r="L5" s="23"/>
      <c r="M5" s="23"/>
      <c r="N5" s="23"/>
      <c r="O5" s="23"/>
      <c r="P5" s="23"/>
      <c r="Q5" s="23"/>
      <c r="R5" s="23"/>
      <c r="S5" s="23"/>
      <c r="T5" s="23"/>
      <c r="U5" s="23"/>
      <c r="V5" s="23"/>
      <c r="W5" s="23"/>
      <c r="X5" s="23"/>
      <c r="Y5" s="23"/>
      <c r="Z5" s="23"/>
    </row>
    <row r="6" spans="1:26" ht="14.25" customHeight="1" x14ac:dyDescent="0.3">
      <c r="A6" s="33" t="s">
        <v>175</v>
      </c>
      <c r="B6" s="34"/>
      <c r="C6" s="35"/>
      <c r="D6" s="34"/>
      <c r="E6" s="23"/>
      <c r="F6" s="23"/>
      <c r="G6" s="23"/>
      <c r="H6" s="23"/>
      <c r="I6" s="23"/>
      <c r="J6" s="23"/>
      <c r="K6" s="23"/>
      <c r="L6" s="23"/>
      <c r="M6" s="23"/>
      <c r="N6" s="23"/>
      <c r="O6" s="23"/>
      <c r="P6" s="23"/>
      <c r="Q6" s="23"/>
      <c r="R6" s="23"/>
      <c r="S6" s="23"/>
      <c r="T6" s="23"/>
      <c r="U6" s="23"/>
      <c r="V6" s="23"/>
      <c r="W6" s="23"/>
      <c r="X6" s="23"/>
      <c r="Y6" s="23"/>
      <c r="Z6" s="23"/>
    </row>
    <row r="7" spans="1:26" ht="14.25" customHeight="1" x14ac:dyDescent="0.3">
      <c r="A7" s="36" t="s">
        <v>176</v>
      </c>
      <c r="B7" s="37"/>
      <c r="C7" s="23"/>
      <c r="D7" s="37"/>
      <c r="E7" s="23"/>
      <c r="F7" s="23"/>
      <c r="G7" s="23"/>
      <c r="H7" s="23"/>
      <c r="I7" s="23"/>
      <c r="J7" s="23"/>
      <c r="K7" s="23"/>
      <c r="L7" s="23"/>
      <c r="M7" s="23"/>
      <c r="N7" s="23"/>
      <c r="O7" s="23"/>
      <c r="P7" s="23"/>
      <c r="Q7" s="23"/>
      <c r="R7" s="23"/>
      <c r="S7" s="23"/>
      <c r="T7" s="23"/>
      <c r="U7" s="23"/>
      <c r="V7" s="23"/>
      <c r="W7" s="23"/>
      <c r="X7" s="23"/>
      <c r="Y7" s="23"/>
      <c r="Z7" s="23"/>
    </row>
    <row r="8" spans="1:26" ht="14.25" customHeight="1" x14ac:dyDescent="0.3">
      <c r="A8" s="38" t="s">
        <v>177</v>
      </c>
      <c r="B8" s="37">
        <v>177.23</v>
      </c>
      <c r="C8" s="23">
        <v>177.2</v>
      </c>
      <c r="D8" s="37">
        <v>177.18</v>
      </c>
      <c r="E8" s="23"/>
      <c r="F8" s="23"/>
      <c r="G8" s="23"/>
      <c r="H8" s="23"/>
      <c r="I8" s="23"/>
      <c r="J8" s="23"/>
      <c r="K8" s="23"/>
      <c r="L8" s="23"/>
      <c r="M8" s="23"/>
      <c r="N8" s="23"/>
      <c r="O8" s="23"/>
      <c r="P8" s="23"/>
      <c r="Q8" s="23"/>
      <c r="R8" s="23"/>
      <c r="S8" s="23"/>
      <c r="T8" s="23"/>
      <c r="U8" s="23"/>
      <c r="V8" s="23"/>
      <c r="W8" s="23"/>
      <c r="X8" s="23"/>
      <c r="Y8" s="23"/>
      <c r="Z8" s="23"/>
    </row>
    <row r="9" spans="1:26" ht="14.25" customHeight="1" x14ac:dyDescent="0.3">
      <c r="A9" s="36" t="s">
        <v>178</v>
      </c>
      <c r="B9" s="39">
        <v>177.23</v>
      </c>
      <c r="C9" s="24">
        <v>177.2</v>
      </c>
      <c r="D9" s="39">
        <v>177.18</v>
      </c>
      <c r="E9" s="23"/>
      <c r="F9" s="23"/>
      <c r="G9" s="23"/>
      <c r="H9" s="23"/>
      <c r="I9" s="23"/>
      <c r="J9" s="23"/>
      <c r="K9" s="23"/>
      <c r="L9" s="23"/>
      <c r="M9" s="23"/>
      <c r="N9" s="23"/>
      <c r="O9" s="23"/>
      <c r="P9" s="23"/>
      <c r="Q9" s="23"/>
      <c r="R9" s="23"/>
      <c r="S9" s="23"/>
      <c r="T9" s="23"/>
      <c r="U9" s="23"/>
      <c r="V9" s="23"/>
      <c r="W9" s="23"/>
      <c r="X9" s="23"/>
      <c r="Y9" s="23"/>
      <c r="Z9" s="23"/>
    </row>
    <row r="10" spans="1:26" ht="14.25" customHeight="1" x14ac:dyDescent="0.3">
      <c r="A10" s="38" t="s">
        <v>179</v>
      </c>
      <c r="B10" s="94">
        <v>7246.06</v>
      </c>
      <c r="C10" s="23">
        <v>6738.17</v>
      </c>
      <c r="D10" s="94">
        <v>6109.7</v>
      </c>
      <c r="E10" s="23"/>
      <c r="F10" s="23"/>
      <c r="G10" s="23"/>
      <c r="H10" s="23"/>
      <c r="I10" s="23"/>
      <c r="J10" s="23"/>
      <c r="K10" s="23"/>
      <c r="L10" s="23"/>
      <c r="M10" s="23"/>
      <c r="N10" s="23"/>
      <c r="O10" s="23"/>
      <c r="P10" s="23"/>
      <c r="Q10" s="23"/>
      <c r="R10" s="23"/>
      <c r="S10" s="23"/>
      <c r="T10" s="23"/>
      <c r="U10" s="23"/>
      <c r="V10" s="23"/>
      <c r="W10" s="23"/>
      <c r="X10" s="23"/>
      <c r="Y10" s="23"/>
      <c r="Z10" s="23"/>
    </row>
    <row r="11" spans="1:26" ht="14.25" customHeight="1" x14ac:dyDescent="0.3">
      <c r="A11" s="36" t="s">
        <v>180</v>
      </c>
      <c r="B11" s="39">
        <v>7246.06</v>
      </c>
      <c r="C11" s="24">
        <v>6738.17</v>
      </c>
      <c r="D11" s="39">
        <v>6109.7</v>
      </c>
      <c r="E11" s="23"/>
      <c r="F11" s="23"/>
      <c r="G11" s="23"/>
      <c r="H11" s="23"/>
      <c r="I11" s="23"/>
      <c r="J11" s="23"/>
      <c r="K11" s="23"/>
      <c r="L11" s="23"/>
      <c r="M11" s="23"/>
      <c r="N11" s="23"/>
      <c r="O11" s="23"/>
      <c r="P11" s="23"/>
      <c r="Q11" s="23"/>
      <c r="R11" s="23"/>
      <c r="S11" s="23"/>
      <c r="T11" s="23"/>
      <c r="U11" s="23"/>
      <c r="V11" s="23"/>
      <c r="W11" s="23"/>
      <c r="X11" s="23"/>
      <c r="Y11" s="23"/>
      <c r="Z11" s="23"/>
    </row>
    <row r="12" spans="1:26" ht="14.25" customHeight="1" x14ac:dyDescent="0.3">
      <c r="A12" s="36" t="s">
        <v>181</v>
      </c>
      <c r="B12" s="39">
        <f t="shared" ref="B12:D12" si="0">SUM(B9+B11)</f>
        <v>7423.29</v>
      </c>
      <c r="C12" s="24">
        <f t="shared" si="0"/>
        <v>6915.37</v>
      </c>
      <c r="D12" s="39">
        <f t="shared" si="0"/>
        <v>6286.88</v>
      </c>
      <c r="E12" s="23"/>
      <c r="F12" s="23"/>
      <c r="G12" s="23"/>
      <c r="H12" s="23"/>
      <c r="I12" s="23"/>
      <c r="J12" s="23"/>
      <c r="K12" s="23"/>
      <c r="L12" s="23"/>
      <c r="M12" s="23"/>
      <c r="N12" s="23"/>
      <c r="O12" s="23"/>
      <c r="P12" s="23"/>
      <c r="Q12" s="23"/>
      <c r="R12" s="23"/>
      <c r="S12" s="23"/>
      <c r="T12" s="23"/>
      <c r="U12" s="23"/>
      <c r="V12" s="23"/>
      <c r="W12" s="23"/>
      <c r="X12" s="23"/>
      <c r="Y12" s="23"/>
      <c r="Z12" s="23"/>
    </row>
    <row r="13" spans="1:26" ht="14.25" customHeight="1" x14ac:dyDescent="0.3">
      <c r="A13" s="36" t="s">
        <v>182</v>
      </c>
      <c r="B13" s="39"/>
      <c r="C13" s="24"/>
      <c r="D13" s="39"/>
      <c r="E13" s="23"/>
      <c r="F13" s="23"/>
      <c r="G13" s="23"/>
      <c r="H13" s="23"/>
      <c r="I13" s="23"/>
      <c r="J13" s="23"/>
      <c r="K13" s="23"/>
      <c r="L13" s="23"/>
      <c r="M13" s="23"/>
      <c r="N13" s="23"/>
      <c r="O13" s="23"/>
      <c r="P13" s="23"/>
      <c r="Q13" s="23"/>
      <c r="R13" s="23"/>
      <c r="S13" s="23"/>
      <c r="T13" s="23"/>
      <c r="U13" s="23"/>
      <c r="V13" s="23"/>
      <c r="W13" s="23"/>
      <c r="X13" s="23"/>
      <c r="Y13" s="23"/>
      <c r="Z13" s="23"/>
    </row>
    <row r="14" spans="1:26" ht="14.25" customHeight="1" x14ac:dyDescent="0.3">
      <c r="A14" s="38" t="s">
        <v>183</v>
      </c>
      <c r="B14" s="37">
        <v>249.42</v>
      </c>
      <c r="C14" s="23">
        <v>498.93</v>
      </c>
      <c r="D14" s="37">
        <v>249.45</v>
      </c>
      <c r="E14" s="23"/>
      <c r="F14" s="23"/>
      <c r="G14" s="23"/>
      <c r="H14" s="23"/>
      <c r="I14" s="23"/>
      <c r="J14" s="23"/>
      <c r="K14" s="23"/>
      <c r="L14" s="23"/>
      <c r="M14" s="23"/>
      <c r="N14" s="23"/>
      <c r="O14" s="23"/>
      <c r="P14" s="23"/>
      <c r="Q14" s="23"/>
      <c r="R14" s="23"/>
      <c r="S14" s="23"/>
      <c r="T14" s="23"/>
      <c r="U14" s="23"/>
      <c r="V14" s="23"/>
      <c r="W14" s="23"/>
      <c r="X14" s="23"/>
      <c r="Y14" s="23"/>
      <c r="Z14" s="23"/>
    </row>
    <row r="15" spans="1:26" ht="14.25" customHeight="1" x14ac:dyDescent="0.3">
      <c r="A15" s="38" t="s">
        <v>184</v>
      </c>
      <c r="B15" s="37">
        <v>133.25</v>
      </c>
      <c r="C15" s="23">
        <v>100.5</v>
      </c>
      <c r="D15" s="37">
        <v>76.760000000000005</v>
      </c>
      <c r="E15" s="23"/>
      <c r="F15" s="23"/>
      <c r="G15" s="23"/>
      <c r="H15" s="23"/>
      <c r="I15" s="23"/>
      <c r="J15" s="23"/>
      <c r="K15" s="23"/>
      <c r="L15" s="23"/>
      <c r="M15" s="23"/>
      <c r="N15" s="23"/>
      <c r="O15" s="23"/>
      <c r="P15" s="23"/>
      <c r="Q15" s="23"/>
      <c r="R15" s="23"/>
      <c r="S15" s="23"/>
      <c r="T15" s="23"/>
      <c r="U15" s="23"/>
      <c r="V15" s="23"/>
      <c r="W15" s="23"/>
      <c r="X15" s="23"/>
      <c r="Y15" s="23"/>
      <c r="Z15" s="23"/>
    </row>
    <row r="16" spans="1:26" ht="14.25" customHeight="1" x14ac:dyDescent="0.3">
      <c r="A16" s="38" t="s">
        <v>185</v>
      </c>
      <c r="B16" s="37">
        <v>74.319999999999993</v>
      </c>
      <c r="C16" s="23">
        <v>66.94</v>
      </c>
      <c r="D16" s="37">
        <v>50.15</v>
      </c>
      <c r="E16" s="23"/>
      <c r="F16" s="23"/>
      <c r="G16" s="23"/>
      <c r="H16" s="23"/>
      <c r="I16" s="23"/>
      <c r="J16" s="23"/>
      <c r="K16" s="23"/>
      <c r="L16" s="23"/>
      <c r="M16" s="23"/>
      <c r="N16" s="23"/>
      <c r="O16" s="23"/>
      <c r="P16" s="23"/>
      <c r="Q16" s="23"/>
      <c r="R16" s="23"/>
      <c r="S16" s="23"/>
      <c r="T16" s="23"/>
      <c r="U16" s="23"/>
      <c r="V16" s="23"/>
      <c r="W16" s="23"/>
      <c r="X16" s="23"/>
      <c r="Y16" s="23"/>
      <c r="Z16" s="23"/>
    </row>
    <row r="17" spans="1:26" ht="14.25" customHeight="1" x14ac:dyDescent="0.3">
      <c r="A17" s="38" t="s">
        <v>186</v>
      </c>
      <c r="B17" s="37">
        <v>62.58</v>
      </c>
      <c r="C17" s="23">
        <v>60.04</v>
      </c>
      <c r="D17" s="37">
        <v>57.68</v>
      </c>
      <c r="E17" s="23"/>
      <c r="F17" s="23"/>
      <c r="G17" s="23"/>
      <c r="H17" s="23"/>
      <c r="I17" s="23"/>
      <c r="J17" s="23"/>
      <c r="K17" s="23"/>
      <c r="L17" s="23"/>
      <c r="M17" s="23"/>
      <c r="N17" s="23"/>
      <c r="O17" s="23"/>
      <c r="P17" s="23"/>
      <c r="Q17" s="23"/>
      <c r="R17" s="23"/>
      <c r="S17" s="23"/>
      <c r="T17" s="23"/>
      <c r="U17" s="23"/>
      <c r="V17" s="23"/>
      <c r="W17" s="23"/>
      <c r="X17" s="23"/>
      <c r="Y17" s="23"/>
      <c r="Z17" s="23"/>
    </row>
    <row r="18" spans="1:26" ht="14.25" customHeight="1" x14ac:dyDescent="0.3">
      <c r="A18" s="36" t="s">
        <v>187</v>
      </c>
      <c r="B18" s="39">
        <f t="shared" ref="B18:D18" si="1">SUM(B14:B17)</f>
        <v>519.56999999999994</v>
      </c>
      <c r="C18" s="24">
        <f t="shared" si="1"/>
        <v>726.41000000000008</v>
      </c>
      <c r="D18" s="39">
        <f t="shared" si="1"/>
        <v>434.03999999999996</v>
      </c>
      <c r="E18" s="23"/>
      <c r="F18" s="23"/>
      <c r="G18" s="23"/>
      <c r="H18" s="23"/>
      <c r="I18" s="23"/>
      <c r="J18" s="23"/>
      <c r="K18" s="23"/>
      <c r="L18" s="23"/>
      <c r="M18" s="23"/>
      <c r="N18" s="23"/>
      <c r="O18" s="23"/>
      <c r="P18" s="23"/>
      <c r="Q18" s="23"/>
      <c r="R18" s="23"/>
      <c r="S18" s="23"/>
      <c r="T18" s="23"/>
      <c r="U18" s="23"/>
      <c r="V18" s="23"/>
      <c r="W18" s="23"/>
      <c r="X18" s="23"/>
      <c r="Y18" s="23"/>
      <c r="Z18" s="23"/>
    </row>
    <row r="19" spans="1:26" ht="14.25" customHeight="1" x14ac:dyDescent="0.3">
      <c r="A19" s="36" t="s">
        <v>188</v>
      </c>
      <c r="B19" s="39"/>
      <c r="C19" s="24"/>
      <c r="D19" s="39"/>
      <c r="E19" s="23"/>
      <c r="F19" s="23"/>
      <c r="G19" s="23"/>
      <c r="H19" s="23"/>
      <c r="I19" s="23"/>
      <c r="J19" s="23"/>
      <c r="K19" s="23"/>
      <c r="L19" s="23"/>
      <c r="M19" s="23"/>
      <c r="N19" s="23"/>
      <c r="O19" s="23"/>
      <c r="P19" s="23"/>
      <c r="Q19" s="23"/>
      <c r="R19" s="23"/>
      <c r="S19" s="23"/>
      <c r="T19" s="23"/>
      <c r="U19" s="23"/>
      <c r="V19" s="23"/>
      <c r="W19" s="23"/>
      <c r="X19" s="23"/>
      <c r="Y19" s="23"/>
      <c r="Z19" s="23"/>
    </row>
    <row r="20" spans="1:26" ht="14.25" customHeight="1" x14ac:dyDescent="0.3">
      <c r="A20" s="38" t="s">
        <v>189</v>
      </c>
      <c r="B20" s="37">
        <v>35.380000000000003</v>
      </c>
      <c r="C20" s="23">
        <v>198.99</v>
      </c>
      <c r="D20" s="37">
        <v>307.76</v>
      </c>
      <c r="E20" s="23"/>
      <c r="F20" s="23"/>
      <c r="G20" s="23"/>
      <c r="H20" s="23"/>
      <c r="I20" s="23"/>
      <c r="J20" s="23"/>
      <c r="K20" s="23"/>
      <c r="L20" s="23"/>
      <c r="M20" s="23"/>
      <c r="N20" s="23"/>
      <c r="O20" s="23"/>
      <c r="P20" s="23"/>
      <c r="Q20" s="23"/>
      <c r="R20" s="23"/>
      <c r="S20" s="23"/>
      <c r="T20" s="23"/>
      <c r="U20" s="23"/>
      <c r="V20" s="23"/>
      <c r="W20" s="23"/>
      <c r="X20" s="23"/>
      <c r="Y20" s="23"/>
      <c r="Z20" s="23"/>
    </row>
    <row r="21" spans="1:26" ht="14.25" customHeight="1" x14ac:dyDescent="0.3">
      <c r="A21" s="38" t="s">
        <v>190</v>
      </c>
      <c r="B21" s="37">
        <v>2341.9699999999998</v>
      </c>
      <c r="C21" s="23">
        <v>2058.9299999999998</v>
      </c>
      <c r="D21" s="37">
        <v>1818.72</v>
      </c>
      <c r="E21" s="23"/>
      <c r="F21" s="23"/>
      <c r="G21" s="23"/>
      <c r="H21" s="23"/>
      <c r="I21" s="23"/>
      <c r="J21" s="23"/>
      <c r="K21" s="23"/>
      <c r="L21" s="23"/>
      <c r="M21" s="23"/>
      <c r="N21" s="23"/>
      <c r="O21" s="23"/>
      <c r="P21" s="23"/>
      <c r="Q21" s="23"/>
      <c r="R21" s="23"/>
      <c r="S21" s="23"/>
      <c r="T21" s="23"/>
      <c r="U21" s="23"/>
      <c r="V21" s="23"/>
      <c r="W21" s="23"/>
      <c r="X21" s="23"/>
      <c r="Y21" s="23"/>
      <c r="Z21" s="23"/>
    </row>
    <row r="22" spans="1:26" ht="14.25" customHeight="1" x14ac:dyDescent="0.3">
      <c r="A22" s="38" t="s">
        <v>191</v>
      </c>
      <c r="B22" s="37">
        <v>521.11</v>
      </c>
      <c r="C22" s="23">
        <v>471.48</v>
      </c>
      <c r="D22" s="37">
        <v>364.63</v>
      </c>
      <c r="E22" s="23"/>
      <c r="F22" s="23"/>
      <c r="G22" s="23"/>
      <c r="H22" s="23"/>
      <c r="I22" s="23"/>
      <c r="J22" s="23"/>
      <c r="K22" s="23"/>
      <c r="L22" s="23"/>
      <c r="M22" s="23"/>
      <c r="N22" s="23"/>
      <c r="O22" s="23"/>
      <c r="P22" s="23"/>
      <c r="Q22" s="23"/>
      <c r="R22" s="23"/>
      <c r="S22" s="23"/>
      <c r="T22" s="23"/>
      <c r="U22" s="23"/>
      <c r="V22" s="23"/>
      <c r="W22" s="23"/>
      <c r="X22" s="23"/>
      <c r="Y22" s="23"/>
      <c r="Z22" s="23"/>
    </row>
    <row r="23" spans="1:26" ht="14.25" customHeight="1" x14ac:dyDescent="0.3">
      <c r="A23" s="38" t="s">
        <v>192</v>
      </c>
      <c r="B23" s="37">
        <v>164.15</v>
      </c>
      <c r="C23" s="23">
        <v>161.63</v>
      </c>
      <c r="D23" s="37">
        <v>140.41</v>
      </c>
      <c r="E23" s="23"/>
      <c r="F23" s="23"/>
      <c r="G23" s="23"/>
      <c r="H23" s="23"/>
      <c r="I23" s="23"/>
      <c r="J23" s="23"/>
      <c r="K23" s="23"/>
      <c r="L23" s="23"/>
      <c r="M23" s="23"/>
      <c r="N23" s="23"/>
      <c r="O23" s="23"/>
      <c r="P23" s="23"/>
      <c r="Q23" s="23"/>
      <c r="R23" s="23"/>
      <c r="S23" s="23"/>
      <c r="T23" s="23"/>
      <c r="U23" s="23"/>
      <c r="V23" s="23"/>
      <c r="W23" s="23"/>
      <c r="X23" s="23"/>
      <c r="Y23" s="23"/>
      <c r="Z23" s="23"/>
    </row>
    <row r="24" spans="1:26" ht="14.25" customHeight="1" x14ac:dyDescent="0.3">
      <c r="A24" s="36" t="s">
        <v>193</v>
      </c>
      <c r="B24" s="39">
        <f t="shared" ref="B24:D24" si="2">SUM(B20:B23)</f>
        <v>3062.61</v>
      </c>
      <c r="C24" s="24">
        <f t="shared" si="2"/>
        <v>2891.03</v>
      </c>
      <c r="D24" s="39">
        <f t="shared" si="2"/>
        <v>2631.52</v>
      </c>
      <c r="E24" s="23"/>
      <c r="F24" s="23"/>
      <c r="G24" s="23"/>
      <c r="H24" s="23"/>
      <c r="I24" s="23"/>
      <c r="J24" s="23"/>
      <c r="K24" s="23"/>
      <c r="L24" s="23"/>
      <c r="M24" s="23"/>
      <c r="N24" s="23"/>
      <c r="O24" s="23"/>
      <c r="P24" s="23"/>
      <c r="Q24" s="23"/>
      <c r="R24" s="23"/>
      <c r="S24" s="23"/>
      <c r="T24" s="23"/>
      <c r="U24" s="23"/>
      <c r="V24" s="23"/>
      <c r="W24" s="23"/>
      <c r="X24" s="23"/>
      <c r="Y24" s="23"/>
      <c r="Z24" s="23"/>
    </row>
    <row r="25" spans="1:26" ht="14.25" customHeight="1" x14ac:dyDescent="0.3">
      <c r="A25" s="36" t="s">
        <v>194</v>
      </c>
      <c r="B25" s="39">
        <f t="shared" ref="B25:D25" si="3">SUM(B12+B18+B24)</f>
        <v>11005.47</v>
      </c>
      <c r="C25" s="24">
        <f t="shared" si="3"/>
        <v>10532.81</v>
      </c>
      <c r="D25" s="39">
        <f t="shared" si="3"/>
        <v>9352.44</v>
      </c>
      <c r="E25" s="23"/>
      <c r="F25" s="23"/>
      <c r="G25" s="23"/>
      <c r="H25" s="23"/>
      <c r="I25" s="23"/>
      <c r="J25" s="23"/>
      <c r="K25" s="23"/>
      <c r="L25" s="23"/>
      <c r="M25" s="23"/>
      <c r="N25" s="23"/>
      <c r="O25" s="23"/>
      <c r="P25" s="23"/>
      <c r="Q25" s="23"/>
      <c r="R25" s="23"/>
      <c r="S25" s="23"/>
      <c r="T25" s="23"/>
      <c r="U25" s="23"/>
      <c r="V25" s="23"/>
      <c r="W25" s="23"/>
      <c r="X25" s="23"/>
      <c r="Y25" s="23"/>
      <c r="Z25" s="23"/>
    </row>
    <row r="26" spans="1:26" ht="14.25" customHeight="1" x14ac:dyDescent="0.3">
      <c r="A26" s="36" t="s">
        <v>195</v>
      </c>
      <c r="B26" s="37"/>
      <c r="C26" s="23"/>
      <c r="D26" s="37"/>
      <c r="E26" s="23"/>
      <c r="F26" s="23"/>
      <c r="G26" s="23"/>
      <c r="H26" s="23"/>
      <c r="I26" s="23"/>
      <c r="J26" s="23"/>
      <c r="K26" s="23"/>
      <c r="L26" s="23"/>
      <c r="M26" s="23"/>
      <c r="N26" s="23"/>
      <c r="O26" s="23"/>
      <c r="P26" s="23"/>
      <c r="Q26" s="23"/>
      <c r="R26" s="23"/>
      <c r="S26" s="23"/>
      <c r="T26" s="23"/>
      <c r="U26" s="23"/>
      <c r="V26" s="23"/>
      <c r="W26" s="23"/>
      <c r="X26" s="23"/>
      <c r="Y26" s="23"/>
      <c r="Z26" s="23"/>
    </row>
    <row r="27" spans="1:26" ht="14.25" customHeight="1" x14ac:dyDescent="0.3">
      <c r="A27" s="36" t="s">
        <v>196</v>
      </c>
      <c r="B27" s="37"/>
      <c r="C27" s="23"/>
      <c r="D27" s="37"/>
      <c r="E27" s="23"/>
      <c r="F27" s="23"/>
      <c r="G27" s="23"/>
      <c r="H27" s="23"/>
      <c r="I27" s="23"/>
      <c r="J27" s="23"/>
      <c r="K27" s="23"/>
      <c r="L27" s="23"/>
      <c r="M27" s="23"/>
      <c r="N27" s="23"/>
      <c r="O27" s="23"/>
      <c r="P27" s="23"/>
      <c r="Q27" s="23"/>
      <c r="R27" s="23"/>
      <c r="S27" s="23"/>
      <c r="T27" s="23"/>
      <c r="U27" s="23"/>
      <c r="V27" s="23"/>
      <c r="W27" s="23"/>
      <c r="X27" s="23"/>
      <c r="Y27" s="23"/>
      <c r="Z27" s="23"/>
    </row>
    <row r="28" spans="1:26" ht="14.25" customHeight="1" x14ac:dyDescent="0.3">
      <c r="A28" s="38" t="s">
        <v>197</v>
      </c>
      <c r="B28" s="37">
        <v>1989.33</v>
      </c>
      <c r="C28" s="23">
        <v>1832.7</v>
      </c>
      <c r="D28" s="37">
        <v>1595.58</v>
      </c>
      <c r="E28" s="23"/>
      <c r="F28" s="23"/>
      <c r="G28" s="23"/>
      <c r="H28" s="23"/>
      <c r="I28" s="23"/>
      <c r="J28" s="23"/>
      <c r="K28" s="23"/>
      <c r="L28" s="23"/>
      <c r="M28" s="23"/>
      <c r="N28" s="23"/>
      <c r="O28" s="23"/>
      <c r="P28" s="23"/>
      <c r="Q28" s="23"/>
      <c r="R28" s="23"/>
      <c r="S28" s="23"/>
      <c r="T28" s="23"/>
      <c r="U28" s="23"/>
      <c r="V28" s="23"/>
      <c r="W28" s="23"/>
      <c r="X28" s="23"/>
      <c r="Y28" s="23"/>
      <c r="Z28" s="23"/>
    </row>
    <row r="29" spans="1:26" ht="14.25" customHeight="1" x14ac:dyDescent="0.3">
      <c r="A29" s="38" t="s">
        <v>198</v>
      </c>
      <c r="B29" s="37">
        <v>48.51</v>
      </c>
      <c r="C29" s="23">
        <v>23.8</v>
      </c>
      <c r="D29" s="37">
        <v>21.01</v>
      </c>
      <c r="E29" s="23"/>
      <c r="F29" s="23"/>
      <c r="G29" s="23"/>
      <c r="H29" s="23"/>
      <c r="I29" s="23"/>
      <c r="J29" s="23"/>
      <c r="K29" s="23"/>
      <c r="L29" s="23"/>
      <c r="M29" s="23"/>
      <c r="N29" s="23"/>
      <c r="O29" s="23"/>
      <c r="P29" s="23"/>
      <c r="Q29" s="23"/>
      <c r="R29" s="23"/>
      <c r="S29" s="23"/>
      <c r="T29" s="23"/>
      <c r="U29" s="23"/>
      <c r="V29" s="23"/>
      <c r="W29" s="23"/>
      <c r="X29" s="23"/>
      <c r="Y29" s="23"/>
      <c r="Z29" s="23"/>
    </row>
    <row r="30" spans="1:26" ht="14.25" customHeight="1" x14ac:dyDescent="0.3">
      <c r="A30" s="38" t="s">
        <v>199</v>
      </c>
      <c r="B30" s="37">
        <v>134.66</v>
      </c>
      <c r="C30" s="23">
        <v>161.54</v>
      </c>
      <c r="D30" s="37">
        <v>109.43</v>
      </c>
      <c r="E30" s="23"/>
      <c r="F30" s="23"/>
      <c r="G30" s="23"/>
      <c r="H30" s="23"/>
      <c r="I30" s="23"/>
      <c r="J30" s="23"/>
      <c r="K30" s="23"/>
      <c r="L30" s="23"/>
      <c r="M30" s="23"/>
      <c r="N30" s="23"/>
      <c r="O30" s="23"/>
      <c r="P30" s="23"/>
      <c r="Q30" s="23"/>
      <c r="R30" s="23"/>
      <c r="S30" s="23"/>
      <c r="T30" s="23"/>
      <c r="U30" s="23"/>
      <c r="V30" s="23"/>
      <c r="W30" s="23"/>
      <c r="X30" s="23"/>
      <c r="Y30" s="23"/>
      <c r="Z30" s="23"/>
    </row>
    <row r="31" spans="1:26" ht="14.25" customHeight="1" x14ac:dyDescent="0.3">
      <c r="A31" s="38" t="s">
        <v>200</v>
      </c>
      <c r="B31" s="37">
        <v>0</v>
      </c>
      <c r="C31" s="23">
        <v>44.39</v>
      </c>
      <c r="D31" s="37">
        <v>45.38</v>
      </c>
      <c r="E31" s="23"/>
      <c r="F31" s="23"/>
      <c r="G31" s="23"/>
      <c r="H31" s="23"/>
      <c r="I31" s="23"/>
      <c r="J31" s="23"/>
      <c r="K31" s="23"/>
      <c r="L31" s="23"/>
      <c r="M31" s="23"/>
      <c r="N31" s="23"/>
      <c r="O31" s="23"/>
      <c r="P31" s="23"/>
      <c r="Q31" s="23"/>
      <c r="R31" s="23"/>
      <c r="S31" s="23"/>
      <c r="T31" s="23"/>
      <c r="U31" s="23"/>
      <c r="V31" s="23"/>
      <c r="W31" s="23"/>
      <c r="X31" s="23"/>
      <c r="Y31" s="23"/>
      <c r="Z31" s="23"/>
    </row>
    <row r="32" spans="1:26" ht="14.25" customHeight="1" x14ac:dyDescent="0.3">
      <c r="A32" s="36" t="s">
        <v>201</v>
      </c>
      <c r="B32" s="39">
        <f t="shared" ref="B32:D32" si="4">SUM(B28:B31)</f>
        <v>2172.5</v>
      </c>
      <c r="C32" s="24">
        <f t="shared" si="4"/>
        <v>2062.4299999999998</v>
      </c>
      <c r="D32" s="39">
        <f t="shared" si="4"/>
        <v>1771.4</v>
      </c>
      <c r="E32" s="23"/>
      <c r="F32" s="23"/>
      <c r="G32" s="23"/>
      <c r="H32" s="23"/>
      <c r="I32" s="23"/>
      <c r="J32" s="23"/>
      <c r="K32" s="23"/>
      <c r="L32" s="23"/>
      <c r="M32" s="23"/>
      <c r="N32" s="23"/>
      <c r="O32" s="23"/>
      <c r="P32" s="23"/>
      <c r="Q32" s="23"/>
      <c r="R32" s="23"/>
      <c r="S32" s="23"/>
      <c r="T32" s="23"/>
      <c r="U32" s="23"/>
      <c r="V32" s="23"/>
      <c r="W32" s="23"/>
      <c r="X32" s="23"/>
      <c r="Y32" s="23"/>
      <c r="Z32" s="23"/>
    </row>
    <row r="33" spans="1:26" ht="14.25" customHeight="1" x14ac:dyDescent="0.3">
      <c r="A33" s="38" t="s">
        <v>202</v>
      </c>
      <c r="B33" s="37">
        <v>4730.47</v>
      </c>
      <c r="C33" s="23">
        <v>4888.3</v>
      </c>
      <c r="D33" s="37">
        <v>5202.5200000000004</v>
      </c>
      <c r="E33" s="23"/>
      <c r="F33" s="23"/>
      <c r="G33" s="23"/>
      <c r="H33" s="23"/>
      <c r="I33" s="23"/>
      <c r="J33" s="23"/>
      <c r="K33" s="23"/>
      <c r="L33" s="23"/>
      <c r="M33" s="23"/>
      <c r="N33" s="23"/>
      <c r="O33" s="23"/>
      <c r="P33" s="23"/>
      <c r="Q33" s="23"/>
      <c r="R33" s="23"/>
      <c r="S33" s="23"/>
      <c r="T33" s="23"/>
      <c r="U33" s="23"/>
      <c r="V33" s="23"/>
      <c r="W33" s="23"/>
      <c r="X33" s="23"/>
      <c r="Y33" s="23"/>
      <c r="Z33" s="23"/>
    </row>
    <row r="34" spans="1:26" ht="14.25" customHeight="1" x14ac:dyDescent="0.3">
      <c r="A34" s="38" t="s">
        <v>203</v>
      </c>
      <c r="B34" s="37">
        <v>0</v>
      </c>
      <c r="C34" s="23">
        <v>0</v>
      </c>
      <c r="D34" s="37">
        <v>0</v>
      </c>
      <c r="E34" s="23"/>
      <c r="F34" s="23"/>
      <c r="G34" s="23"/>
      <c r="H34" s="23"/>
      <c r="I34" s="23"/>
      <c r="J34" s="23"/>
      <c r="K34" s="23"/>
      <c r="L34" s="23"/>
      <c r="M34" s="23"/>
      <c r="N34" s="23"/>
      <c r="O34" s="23"/>
      <c r="P34" s="23"/>
      <c r="Q34" s="23"/>
      <c r="R34" s="23"/>
      <c r="S34" s="23"/>
      <c r="T34" s="23"/>
      <c r="U34" s="23"/>
      <c r="V34" s="23"/>
      <c r="W34" s="23"/>
      <c r="X34" s="23"/>
      <c r="Y34" s="23"/>
      <c r="Z34" s="23"/>
    </row>
    <row r="35" spans="1:26" ht="14.25" customHeight="1" x14ac:dyDescent="0.3">
      <c r="A35" s="38" t="s">
        <v>204</v>
      </c>
      <c r="B35" s="37">
        <v>25.71</v>
      </c>
      <c r="C35" s="23">
        <v>38.56</v>
      </c>
      <c r="D35" s="37">
        <v>51.41</v>
      </c>
      <c r="E35" s="23"/>
      <c r="F35" s="23"/>
      <c r="G35" s="23"/>
      <c r="H35" s="23"/>
      <c r="I35" s="23"/>
      <c r="J35" s="23"/>
      <c r="K35" s="23"/>
      <c r="L35" s="23"/>
      <c r="M35" s="23"/>
      <c r="N35" s="23"/>
      <c r="O35" s="23"/>
      <c r="P35" s="23"/>
      <c r="Q35" s="23"/>
      <c r="R35" s="23"/>
      <c r="S35" s="23"/>
      <c r="T35" s="23"/>
      <c r="U35" s="23"/>
      <c r="V35" s="23"/>
      <c r="W35" s="23"/>
      <c r="X35" s="23"/>
      <c r="Y35" s="23"/>
      <c r="Z35" s="23"/>
    </row>
    <row r="36" spans="1:26" ht="14.25" customHeight="1" x14ac:dyDescent="0.3">
      <c r="A36" s="38" t="s">
        <v>205</v>
      </c>
      <c r="B36" s="37">
        <v>146.69</v>
      </c>
      <c r="C36" s="23">
        <v>111.15</v>
      </c>
      <c r="D36" s="37">
        <v>95.83</v>
      </c>
      <c r="E36" s="23"/>
      <c r="F36" s="23"/>
      <c r="G36" s="23"/>
      <c r="H36" s="23"/>
      <c r="I36" s="23"/>
      <c r="J36" s="23"/>
      <c r="K36" s="23"/>
      <c r="L36" s="23"/>
      <c r="M36" s="23"/>
      <c r="N36" s="23"/>
      <c r="O36" s="23"/>
      <c r="P36" s="23"/>
      <c r="Q36" s="23"/>
      <c r="R36" s="23"/>
      <c r="S36" s="23"/>
      <c r="T36" s="23"/>
      <c r="U36" s="23"/>
      <c r="V36" s="23"/>
      <c r="W36" s="23"/>
      <c r="X36" s="23"/>
      <c r="Y36" s="23"/>
      <c r="Z36" s="23"/>
    </row>
    <row r="37" spans="1:26" ht="14.25" customHeight="1" x14ac:dyDescent="0.3">
      <c r="A37" s="36" t="s">
        <v>206</v>
      </c>
      <c r="B37" s="39">
        <f t="shared" ref="B37:D37" si="5">SUM(B32:B36)</f>
        <v>7075.37</v>
      </c>
      <c r="C37" s="24">
        <f t="shared" si="5"/>
        <v>7100.44</v>
      </c>
      <c r="D37" s="39">
        <f t="shared" si="5"/>
        <v>7121.16</v>
      </c>
      <c r="E37" s="23"/>
      <c r="F37" s="23"/>
      <c r="G37" s="23"/>
      <c r="H37" s="23"/>
      <c r="I37" s="23"/>
      <c r="J37" s="23"/>
      <c r="K37" s="23"/>
      <c r="L37" s="23"/>
      <c r="M37" s="23"/>
      <c r="N37" s="23"/>
      <c r="O37" s="23"/>
      <c r="P37" s="23"/>
      <c r="Q37" s="23"/>
      <c r="R37" s="23"/>
      <c r="S37" s="23"/>
      <c r="T37" s="23"/>
      <c r="U37" s="23"/>
      <c r="V37" s="23"/>
      <c r="W37" s="23"/>
      <c r="X37" s="23"/>
      <c r="Y37" s="23"/>
      <c r="Z37" s="23"/>
    </row>
    <row r="38" spans="1:26" ht="14.25" customHeight="1" x14ac:dyDescent="0.3">
      <c r="A38" s="36" t="s">
        <v>207</v>
      </c>
      <c r="B38" s="39"/>
      <c r="C38" s="24"/>
      <c r="D38" s="39"/>
      <c r="E38" s="23"/>
      <c r="F38" s="23"/>
      <c r="G38" s="23"/>
      <c r="H38" s="23"/>
      <c r="I38" s="23"/>
      <c r="J38" s="23"/>
      <c r="K38" s="23"/>
      <c r="L38" s="23"/>
      <c r="M38" s="23"/>
      <c r="N38" s="23"/>
      <c r="O38" s="23"/>
      <c r="P38" s="23"/>
      <c r="Q38" s="23"/>
      <c r="R38" s="23"/>
      <c r="S38" s="23"/>
      <c r="T38" s="23"/>
      <c r="U38" s="23"/>
      <c r="V38" s="23"/>
      <c r="W38" s="23"/>
      <c r="X38" s="23"/>
      <c r="Y38" s="23"/>
      <c r="Z38" s="23"/>
    </row>
    <row r="39" spans="1:26" ht="14.25" customHeight="1" x14ac:dyDescent="0.3">
      <c r="A39" s="38" t="s">
        <v>208</v>
      </c>
      <c r="B39" s="37">
        <v>1628.36</v>
      </c>
      <c r="C39" s="23">
        <v>1260.17</v>
      </c>
      <c r="D39" s="37">
        <v>272.52999999999997</v>
      </c>
      <c r="E39" s="23"/>
      <c r="F39" s="23"/>
      <c r="G39" s="23"/>
      <c r="H39" s="23"/>
      <c r="I39" s="23"/>
      <c r="J39" s="23"/>
      <c r="K39" s="23"/>
      <c r="L39" s="23"/>
      <c r="M39" s="23"/>
      <c r="N39" s="23"/>
      <c r="O39" s="23"/>
      <c r="P39" s="23"/>
      <c r="Q39" s="23"/>
      <c r="R39" s="23"/>
      <c r="S39" s="23"/>
      <c r="T39" s="23"/>
      <c r="U39" s="23"/>
      <c r="V39" s="23"/>
      <c r="W39" s="23"/>
      <c r="X39" s="23"/>
      <c r="Y39" s="23"/>
      <c r="Z39" s="23"/>
    </row>
    <row r="40" spans="1:26" ht="14.25" customHeight="1" x14ac:dyDescent="0.3">
      <c r="A40" s="38" t="s">
        <v>209</v>
      </c>
      <c r="B40" s="37">
        <v>1288.07</v>
      </c>
      <c r="C40" s="23">
        <v>1149.8800000000001</v>
      </c>
      <c r="D40" s="37">
        <v>1223.77</v>
      </c>
      <c r="E40" s="23"/>
      <c r="F40" s="23"/>
      <c r="G40" s="23"/>
      <c r="H40" s="23"/>
      <c r="I40" s="23"/>
      <c r="J40" s="23"/>
      <c r="K40" s="23"/>
      <c r="L40" s="23"/>
      <c r="M40" s="23"/>
      <c r="N40" s="23"/>
      <c r="O40" s="23"/>
      <c r="P40" s="23"/>
      <c r="Q40" s="23"/>
      <c r="R40" s="23"/>
      <c r="S40" s="23"/>
      <c r="T40" s="23"/>
      <c r="U40" s="23"/>
      <c r="V40" s="23"/>
      <c r="W40" s="23"/>
      <c r="X40" s="23"/>
      <c r="Y40" s="23"/>
      <c r="Z40" s="23"/>
    </row>
    <row r="41" spans="1:26" ht="14.25" customHeight="1" x14ac:dyDescent="0.3">
      <c r="A41" s="38" t="s">
        <v>210</v>
      </c>
      <c r="B41" s="37">
        <v>600.58000000000004</v>
      </c>
      <c r="C41" s="23">
        <v>719.21</v>
      </c>
      <c r="D41" s="37">
        <v>561.17999999999995</v>
      </c>
      <c r="E41" s="23"/>
      <c r="F41" s="23"/>
      <c r="G41" s="23"/>
      <c r="H41" s="23"/>
      <c r="I41" s="23"/>
      <c r="J41" s="23"/>
      <c r="K41" s="23"/>
      <c r="L41" s="23"/>
      <c r="M41" s="23"/>
      <c r="N41" s="23"/>
      <c r="O41" s="23"/>
      <c r="P41" s="23"/>
      <c r="Q41" s="23"/>
      <c r="R41" s="23"/>
      <c r="S41" s="23"/>
      <c r="T41" s="23"/>
      <c r="U41" s="23"/>
      <c r="V41" s="23"/>
      <c r="W41" s="23"/>
      <c r="X41" s="23"/>
      <c r="Y41" s="23"/>
      <c r="Z41" s="23"/>
    </row>
    <row r="42" spans="1:26" ht="14.25" customHeight="1" x14ac:dyDescent="0.3">
      <c r="A42" s="38" t="s">
        <v>211</v>
      </c>
      <c r="B42" s="37">
        <v>133.02000000000001</v>
      </c>
      <c r="C42" s="23">
        <v>71.11</v>
      </c>
      <c r="D42" s="37">
        <v>33.4</v>
      </c>
      <c r="E42" s="23"/>
      <c r="F42" s="23"/>
      <c r="G42" s="23"/>
      <c r="H42" s="23"/>
      <c r="I42" s="23"/>
      <c r="J42" s="23"/>
      <c r="K42" s="23"/>
      <c r="L42" s="23"/>
      <c r="M42" s="23"/>
      <c r="N42" s="23"/>
      <c r="O42" s="23"/>
      <c r="P42" s="23"/>
      <c r="Q42" s="23"/>
      <c r="R42" s="23"/>
      <c r="S42" s="23"/>
      <c r="T42" s="23"/>
      <c r="U42" s="23"/>
      <c r="V42" s="23"/>
      <c r="W42" s="23"/>
      <c r="X42" s="23"/>
      <c r="Y42" s="23"/>
      <c r="Z42" s="23"/>
    </row>
    <row r="43" spans="1:26" ht="14.25" customHeight="1" x14ac:dyDescent="0.3">
      <c r="A43" s="38" t="s">
        <v>212</v>
      </c>
      <c r="B43" s="37">
        <v>12.85</v>
      </c>
      <c r="C43" s="23">
        <v>12.85</v>
      </c>
      <c r="D43" s="37">
        <v>12.85</v>
      </c>
      <c r="E43" s="23"/>
      <c r="F43" s="23"/>
      <c r="G43" s="23"/>
      <c r="H43" s="23"/>
      <c r="I43" s="23"/>
      <c r="J43" s="23"/>
      <c r="K43" s="23"/>
      <c r="L43" s="23"/>
      <c r="M43" s="23"/>
      <c r="N43" s="23"/>
      <c r="O43" s="23"/>
      <c r="P43" s="23"/>
      <c r="Q43" s="23"/>
      <c r="R43" s="23"/>
      <c r="S43" s="23"/>
      <c r="T43" s="23"/>
      <c r="U43" s="23"/>
      <c r="V43" s="23"/>
      <c r="W43" s="23"/>
      <c r="X43" s="23"/>
      <c r="Y43" s="23"/>
      <c r="Z43" s="23"/>
    </row>
    <row r="44" spans="1:26" ht="14.25" customHeight="1" x14ac:dyDescent="0.3">
      <c r="A44" s="38" t="s">
        <v>213</v>
      </c>
      <c r="B44" s="37">
        <v>267.22000000000003</v>
      </c>
      <c r="C44" s="23">
        <v>219.15</v>
      </c>
      <c r="D44" s="37">
        <v>127.55</v>
      </c>
      <c r="E44" s="23"/>
      <c r="F44" s="23"/>
      <c r="G44" s="23"/>
      <c r="H44" s="23"/>
      <c r="I44" s="23"/>
      <c r="J44" s="23"/>
      <c r="K44" s="23"/>
      <c r="L44" s="23"/>
      <c r="M44" s="23"/>
      <c r="N44" s="23"/>
      <c r="O44" s="23"/>
      <c r="P44" s="23"/>
      <c r="Q44" s="23"/>
      <c r="R44" s="23"/>
      <c r="S44" s="23"/>
      <c r="T44" s="23"/>
      <c r="U44" s="23"/>
      <c r="V44" s="23"/>
      <c r="W44" s="23"/>
      <c r="X44" s="23"/>
      <c r="Y44" s="23"/>
      <c r="Z44" s="23"/>
    </row>
    <row r="45" spans="1:26" ht="14.25" customHeight="1" x14ac:dyDescent="0.3">
      <c r="A45" s="36" t="s">
        <v>214</v>
      </c>
      <c r="B45" s="39">
        <f t="shared" ref="B45:D45" si="6">SUM(B39:B44)</f>
        <v>3930.0999999999995</v>
      </c>
      <c r="C45" s="24">
        <f t="shared" si="6"/>
        <v>3432.3700000000003</v>
      </c>
      <c r="D45" s="39">
        <f t="shared" si="6"/>
        <v>2231.2800000000002</v>
      </c>
      <c r="E45" s="23"/>
      <c r="F45" s="23"/>
      <c r="G45" s="23"/>
      <c r="H45" s="23"/>
      <c r="I45" s="23"/>
      <c r="J45" s="23"/>
      <c r="K45" s="23"/>
      <c r="L45" s="23"/>
      <c r="M45" s="23"/>
      <c r="N45" s="23"/>
      <c r="O45" s="23"/>
      <c r="P45" s="23"/>
      <c r="Q45" s="23"/>
      <c r="R45" s="23"/>
      <c r="S45" s="23"/>
      <c r="T45" s="23"/>
      <c r="U45" s="23"/>
      <c r="V45" s="23"/>
      <c r="W45" s="23"/>
      <c r="X45" s="23"/>
      <c r="Y45" s="23"/>
      <c r="Z45" s="23"/>
    </row>
    <row r="46" spans="1:26" ht="14.25" customHeight="1" x14ac:dyDescent="0.3">
      <c r="A46" s="40" t="s">
        <v>215</v>
      </c>
      <c r="B46" s="41">
        <f t="shared" ref="B46:D46" si="7">SUM(B37+B45)</f>
        <v>11005.47</v>
      </c>
      <c r="C46" s="42">
        <f t="shared" si="7"/>
        <v>10532.81</v>
      </c>
      <c r="D46" s="41">
        <f t="shared" si="7"/>
        <v>9352.44</v>
      </c>
      <c r="E46" s="23"/>
      <c r="F46" s="23"/>
      <c r="G46" s="23"/>
      <c r="H46" s="23"/>
      <c r="I46" s="23"/>
      <c r="J46" s="23"/>
      <c r="K46" s="23"/>
      <c r="L46" s="23"/>
      <c r="M46" s="23"/>
      <c r="N46" s="23"/>
      <c r="O46" s="23"/>
      <c r="P46" s="23"/>
      <c r="Q46" s="23"/>
      <c r="R46" s="23"/>
      <c r="S46" s="23"/>
      <c r="T46" s="23"/>
      <c r="U46" s="23"/>
      <c r="V46" s="23"/>
      <c r="W46" s="23"/>
      <c r="X46" s="23"/>
      <c r="Y46" s="23"/>
      <c r="Z46" s="23"/>
    </row>
    <row r="47" spans="1:26" ht="14.25" customHeight="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4.25" customHeight="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4.25" customHeight="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4.25" customHeight="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4.25" customHeight="1" x14ac:dyDescent="0.3">
      <c r="A51" s="111" t="s">
        <v>342</v>
      </c>
      <c r="B51" s="112"/>
      <c r="C51" s="112"/>
      <c r="D51" s="113"/>
      <c r="E51" s="23"/>
      <c r="F51" s="23"/>
      <c r="G51" s="23"/>
      <c r="H51" s="23"/>
      <c r="I51" s="23"/>
      <c r="J51" s="23"/>
      <c r="K51" s="23"/>
      <c r="L51" s="23"/>
      <c r="M51" s="23"/>
      <c r="N51" s="23"/>
      <c r="O51" s="23"/>
      <c r="P51" s="23"/>
      <c r="Q51" s="23"/>
      <c r="R51" s="23"/>
      <c r="S51" s="23"/>
      <c r="T51" s="23"/>
      <c r="U51" s="23"/>
      <c r="V51" s="23"/>
      <c r="W51" s="23"/>
      <c r="X51" s="23"/>
      <c r="Y51" s="23"/>
      <c r="Z51" s="23"/>
    </row>
    <row r="52" spans="1:26" ht="14.25" customHeight="1"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4.25" customHeight="1"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4.25" customHeight="1" x14ac:dyDescent="0.3">
      <c r="A54" s="29" t="s">
        <v>173</v>
      </c>
      <c r="B54" s="43" t="s">
        <v>348</v>
      </c>
      <c r="C54" s="31" t="s">
        <v>349</v>
      </c>
      <c r="D54" s="32" t="s">
        <v>174</v>
      </c>
      <c r="E54" s="23"/>
      <c r="F54" s="23"/>
      <c r="G54" s="23"/>
      <c r="H54" s="23"/>
      <c r="I54" s="23"/>
      <c r="J54" s="23"/>
      <c r="K54" s="23"/>
      <c r="L54" s="23"/>
      <c r="M54" s="23"/>
      <c r="N54" s="23"/>
      <c r="O54" s="23"/>
      <c r="P54" s="23"/>
      <c r="Q54" s="23"/>
      <c r="R54" s="23"/>
      <c r="S54" s="23"/>
      <c r="T54" s="23"/>
      <c r="U54" s="23"/>
      <c r="V54" s="23"/>
      <c r="W54" s="23"/>
      <c r="X54" s="23"/>
      <c r="Y54" s="23"/>
      <c r="Z54" s="23"/>
    </row>
    <row r="55" spans="1:26" ht="14.25" customHeight="1" x14ac:dyDescent="0.3">
      <c r="A55" s="33" t="s">
        <v>216</v>
      </c>
      <c r="B55" s="44"/>
      <c r="C55" s="45"/>
      <c r="D55" s="44"/>
      <c r="E55" s="23"/>
      <c r="F55" s="23"/>
      <c r="G55" s="23"/>
      <c r="H55" s="23"/>
      <c r="I55" s="23"/>
      <c r="J55" s="23"/>
      <c r="K55" s="23"/>
      <c r="L55" s="23"/>
      <c r="M55" s="23"/>
      <c r="N55" s="23"/>
      <c r="O55" s="23"/>
      <c r="P55" s="23"/>
      <c r="Q55" s="23"/>
      <c r="R55" s="23"/>
      <c r="S55" s="23"/>
      <c r="T55" s="23"/>
      <c r="U55" s="23"/>
      <c r="V55" s="23"/>
      <c r="W55" s="23"/>
      <c r="X55" s="23"/>
      <c r="Y55" s="23"/>
      <c r="Z55" s="23"/>
    </row>
    <row r="56" spans="1:26" ht="14.25" customHeight="1" x14ac:dyDescent="0.3">
      <c r="A56" s="36" t="s">
        <v>217</v>
      </c>
      <c r="B56" s="39">
        <v>9070.7099999999991</v>
      </c>
      <c r="C56" s="24">
        <v>9010.58</v>
      </c>
      <c r="D56" s="39">
        <v>8597.66</v>
      </c>
      <c r="E56" s="23"/>
      <c r="F56" s="23"/>
      <c r="G56" s="23"/>
      <c r="H56" s="23"/>
      <c r="I56" s="23"/>
      <c r="J56" s="23"/>
      <c r="K56" s="23"/>
      <c r="L56" s="23"/>
      <c r="M56" s="23"/>
      <c r="N56" s="23"/>
      <c r="O56" s="23"/>
      <c r="P56" s="23"/>
      <c r="Q56" s="23"/>
      <c r="R56" s="23"/>
      <c r="S56" s="23"/>
      <c r="T56" s="23"/>
      <c r="U56" s="23"/>
      <c r="V56" s="23"/>
      <c r="W56" s="23"/>
      <c r="X56" s="23"/>
      <c r="Y56" s="23"/>
      <c r="Z56" s="23"/>
    </row>
    <row r="57" spans="1:26" ht="14.25" customHeight="1" x14ac:dyDescent="0.3">
      <c r="A57" s="38" t="s">
        <v>218</v>
      </c>
      <c r="B57" s="37">
        <v>0</v>
      </c>
      <c r="C57" s="23">
        <v>0</v>
      </c>
      <c r="D57" s="37">
        <v>0</v>
      </c>
      <c r="E57" s="23"/>
      <c r="F57" s="23"/>
      <c r="G57" s="23"/>
      <c r="H57" s="23"/>
      <c r="I57" s="23"/>
      <c r="J57" s="23"/>
      <c r="K57" s="23"/>
      <c r="L57" s="23"/>
      <c r="M57" s="23"/>
      <c r="N57" s="23"/>
      <c r="O57" s="23"/>
      <c r="P57" s="23"/>
      <c r="Q57" s="23"/>
      <c r="R57" s="23"/>
      <c r="S57" s="23"/>
      <c r="T57" s="23"/>
      <c r="U57" s="23"/>
      <c r="V57" s="23"/>
      <c r="W57" s="23"/>
      <c r="X57" s="23"/>
      <c r="Y57" s="23"/>
      <c r="Z57" s="23"/>
    </row>
    <row r="58" spans="1:26" ht="14.25" customHeight="1" x14ac:dyDescent="0.3">
      <c r="A58" s="38" t="s">
        <v>219</v>
      </c>
      <c r="B58" s="37">
        <v>9070.7099999999991</v>
      </c>
      <c r="C58" s="23">
        <v>9010.58</v>
      </c>
      <c r="D58" s="37">
        <v>8597.66</v>
      </c>
      <c r="E58" s="23"/>
      <c r="F58" s="23"/>
      <c r="G58" s="23"/>
      <c r="H58" s="23"/>
      <c r="I58" s="23"/>
      <c r="J58" s="23"/>
      <c r="K58" s="23"/>
      <c r="L58" s="23"/>
      <c r="M58" s="23"/>
      <c r="N58" s="23"/>
      <c r="O58" s="23"/>
      <c r="P58" s="23"/>
      <c r="Q58" s="23"/>
      <c r="R58" s="23"/>
      <c r="S58" s="23"/>
      <c r="T58" s="23"/>
      <c r="U58" s="23"/>
      <c r="V58" s="23"/>
      <c r="W58" s="23"/>
      <c r="X58" s="23"/>
      <c r="Y58" s="23"/>
      <c r="Z58" s="23"/>
    </row>
    <row r="59" spans="1:26" ht="14.25" customHeight="1" x14ac:dyDescent="0.3">
      <c r="A59" s="36" t="s">
        <v>220</v>
      </c>
      <c r="B59" s="39">
        <v>9070.7099999999991</v>
      </c>
      <c r="C59" s="24">
        <v>9135.6</v>
      </c>
      <c r="D59" s="39">
        <v>8684.35</v>
      </c>
      <c r="E59" s="23"/>
      <c r="F59" s="23"/>
      <c r="G59" s="23"/>
      <c r="H59" s="23"/>
      <c r="I59" s="23"/>
      <c r="J59" s="23"/>
      <c r="K59" s="23"/>
      <c r="L59" s="23"/>
      <c r="M59" s="23"/>
      <c r="N59" s="23"/>
      <c r="O59" s="23"/>
      <c r="P59" s="23"/>
      <c r="Q59" s="23"/>
      <c r="R59" s="23"/>
      <c r="S59" s="23"/>
      <c r="T59" s="23"/>
      <c r="U59" s="23"/>
      <c r="V59" s="23"/>
      <c r="W59" s="23"/>
      <c r="X59" s="23"/>
      <c r="Y59" s="23"/>
      <c r="Z59" s="23"/>
    </row>
    <row r="60" spans="1:26" ht="14.25" customHeight="1" x14ac:dyDescent="0.3">
      <c r="A60" s="38" t="s">
        <v>221</v>
      </c>
      <c r="B60" s="37">
        <v>451.94</v>
      </c>
      <c r="C60" s="23">
        <v>417.62</v>
      </c>
      <c r="D60" s="37">
        <v>392.17</v>
      </c>
      <c r="E60" s="23"/>
      <c r="F60" s="23"/>
      <c r="G60" s="23"/>
      <c r="H60" s="23"/>
      <c r="I60" s="23"/>
      <c r="J60" s="23"/>
      <c r="K60" s="23"/>
      <c r="L60" s="23"/>
      <c r="M60" s="23"/>
      <c r="N60" s="23"/>
      <c r="O60" s="23"/>
      <c r="P60" s="23"/>
      <c r="Q60" s="23"/>
      <c r="R60" s="23"/>
      <c r="S60" s="23"/>
      <c r="T60" s="23"/>
      <c r="U60" s="23"/>
      <c r="V60" s="23"/>
      <c r="W60" s="23"/>
      <c r="X60" s="23"/>
      <c r="Y60" s="23"/>
      <c r="Z60" s="23"/>
    </row>
    <row r="61" spans="1:26" ht="14.25" customHeight="1" x14ac:dyDescent="0.3">
      <c r="A61" s="36" t="s">
        <v>222</v>
      </c>
      <c r="B61" s="39">
        <v>9522.65</v>
      </c>
      <c r="C61" s="24">
        <v>9553.2199999999993</v>
      </c>
      <c r="D61" s="39">
        <v>9076.52</v>
      </c>
      <c r="E61" s="23"/>
      <c r="F61" s="23"/>
      <c r="G61" s="23"/>
      <c r="H61" s="23"/>
      <c r="I61" s="23"/>
      <c r="J61" s="23"/>
      <c r="K61" s="23"/>
      <c r="L61" s="23"/>
      <c r="M61" s="23"/>
      <c r="N61" s="23"/>
      <c r="O61" s="23"/>
      <c r="P61" s="23"/>
      <c r="Q61" s="23"/>
      <c r="R61" s="23"/>
      <c r="S61" s="23"/>
      <c r="T61" s="23"/>
      <c r="U61" s="23"/>
      <c r="V61" s="23"/>
      <c r="W61" s="23"/>
      <c r="X61" s="23"/>
      <c r="Y61" s="23"/>
      <c r="Z61" s="23"/>
    </row>
    <row r="62" spans="1:26" ht="14.25" customHeight="1" x14ac:dyDescent="0.3">
      <c r="A62" s="36" t="s">
        <v>223</v>
      </c>
      <c r="B62" s="39"/>
      <c r="C62" s="24"/>
      <c r="D62" s="39"/>
      <c r="E62" s="23"/>
      <c r="F62" s="88">
        <v>2025</v>
      </c>
      <c r="G62" s="92">
        <v>2024</v>
      </c>
      <c r="H62" s="89">
        <v>2023</v>
      </c>
      <c r="I62" s="23"/>
      <c r="J62" s="23"/>
      <c r="K62" s="23"/>
      <c r="L62" s="23"/>
      <c r="M62" s="23"/>
      <c r="N62" s="23"/>
      <c r="O62" s="23"/>
      <c r="P62" s="23"/>
      <c r="Q62" s="23"/>
      <c r="R62" s="23"/>
      <c r="S62" s="23"/>
      <c r="T62" s="23"/>
      <c r="U62" s="23"/>
      <c r="V62" s="23"/>
      <c r="W62" s="23"/>
      <c r="X62" s="23"/>
      <c r="Y62" s="23"/>
      <c r="Z62" s="23"/>
    </row>
    <row r="63" spans="1:26" ht="14.25" customHeight="1" x14ac:dyDescent="0.3">
      <c r="A63" s="38" t="s">
        <v>224</v>
      </c>
      <c r="B63" s="37">
        <v>3270.74</v>
      </c>
      <c r="C63" s="23">
        <v>3300.25</v>
      </c>
      <c r="D63" s="37">
        <v>3481.46</v>
      </c>
      <c r="E63" s="23"/>
      <c r="F63" s="88" t="s">
        <v>225</v>
      </c>
      <c r="G63" s="92" t="s">
        <v>225</v>
      </c>
      <c r="H63" s="89" t="s">
        <v>225</v>
      </c>
      <c r="I63" s="23"/>
      <c r="J63" s="23"/>
      <c r="K63" s="23"/>
      <c r="L63" s="23"/>
      <c r="M63" s="23"/>
      <c r="N63" s="23"/>
      <c r="O63" s="23"/>
      <c r="P63" s="23"/>
      <c r="Q63" s="23"/>
      <c r="R63" s="23"/>
      <c r="S63" s="23"/>
      <c r="T63" s="23"/>
      <c r="U63" s="23"/>
      <c r="V63" s="23"/>
      <c r="W63" s="23"/>
      <c r="X63" s="23"/>
      <c r="Y63" s="23"/>
      <c r="Z63" s="23"/>
    </row>
    <row r="64" spans="1:26" ht="14.25" customHeight="1" x14ac:dyDescent="0.3">
      <c r="A64" s="38" t="s">
        <v>226</v>
      </c>
      <c r="B64" s="37">
        <v>1678.41</v>
      </c>
      <c r="C64" s="23">
        <v>1579.05</v>
      </c>
      <c r="D64" s="37">
        <v>1398.53</v>
      </c>
      <c r="E64" s="23"/>
      <c r="F64" s="90">
        <f t="shared" ref="F64:H64" si="8">B63+B64+B66</f>
        <v>4962.0499999999993</v>
      </c>
      <c r="G64" s="93">
        <f t="shared" si="8"/>
        <v>4928.4800000000005</v>
      </c>
      <c r="H64" s="91">
        <f t="shared" si="8"/>
        <v>4855.01</v>
      </c>
      <c r="I64" s="23"/>
      <c r="J64" s="23"/>
      <c r="K64" s="23"/>
      <c r="L64" s="23"/>
      <c r="M64" s="23"/>
      <c r="N64" s="23"/>
      <c r="O64" s="23"/>
      <c r="P64" s="23"/>
      <c r="Q64" s="23"/>
      <c r="R64" s="23"/>
      <c r="S64" s="23"/>
      <c r="T64" s="23"/>
      <c r="U64" s="23"/>
      <c r="V64" s="23"/>
      <c r="W64" s="23"/>
      <c r="X64" s="23"/>
      <c r="Y64" s="23"/>
      <c r="Z64" s="23"/>
    </row>
    <row r="65" spans="1:26" ht="14.25" customHeight="1" x14ac:dyDescent="0.3">
      <c r="A65" s="38" t="s">
        <v>227</v>
      </c>
      <c r="B65" s="37">
        <v>0</v>
      </c>
      <c r="C65" s="23">
        <v>0</v>
      </c>
      <c r="D65" s="37">
        <v>0</v>
      </c>
      <c r="E65" s="23"/>
      <c r="F65" s="23"/>
      <c r="G65" s="23"/>
      <c r="H65" s="23"/>
      <c r="I65" s="23"/>
      <c r="J65" s="23"/>
      <c r="K65" s="23"/>
      <c r="L65" s="23"/>
      <c r="M65" s="23"/>
      <c r="N65" s="23"/>
      <c r="O65" s="23"/>
      <c r="P65" s="23"/>
      <c r="Q65" s="23"/>
      <c r="R65" s="23"/>
      <c r="S65" s="23"/>
      <c r="T65" s="23"/>
      <c r="U65" s="23"/>
      <c r="V65" s="23"/>
      <c r="W65" s="23"/>
      <c r="X65" s="23"/>
      <c r="Y65" s="23"/>
      <c r="Z65" s="23"/>
    </row>
    <row r="66" spans="1:26" ht="14.25" customHeight="1" x14ac:dyDescent="0.3">
      <c r="A66" s="38" t="s">
        <v>228</v>
      </c>
      <c r="B66" s="37">
        <v>12.9</v>
      </c>
      <c r="C66" s="23">
        <v>49.18</v>
      </c>
      <c r="D66" s="37">
        <v>-24.98</v>
      </c>
      <c r="E66" s="23"/>
      <c r="F66" s="23"/>
      <c r="G66" s="23"/>
      <c r="H66" s="23"/>
      <c r="I66" s="23"/>
      <c r="J66" s="23"/>
      <c r="K66" s="23"/>
      <c r="L66" s="23"/>
      <c r="M66" s="23"/>
      <c r="N66" s="23"/>
      <c r="O66" s="23"/>
      <c r="P66" s="23"/>
      <c r="Q66" s="23"/>
      <c r="R66" s="23"/>
      <c r="S66" s="23"/>
      <c r="T66" s="23"/>
      <c r="U66" s="23"/>
      <c r="V66" s="23"/>
      <c r="W66" s="23"/>
      <c r="X66" s="23"/>
      <c r="Y66" s="23"/>
      <c r="Z66" s="23"/>
    </row>
    <row r="67" spans="1:26" ht="14.25" customHeight="1" x14ac:dyDescent="0.3">
      <c r="A67" s="38" t="s">
        <v>229</v>
      </c>
      <c r="B67" s="37">
        <v>776.86</v>
      </c>
      <c r="C67" s="23">
        <v>782.14</v>
      </c>
      <c r="D67" s="37">
        <v>725.96</v>
      </c>
      <c r="E67" s="23"/>
      <c r="F67" s="23"/>
      <c r="G67" s="23"/>
      <c r="H67" s="23"/>
      <c r="I67" s="23"/>
      <c r="J67" s="23"/>
      <c r="K67" s="23"/>
      <c r="L67" s="23"/>
      <c r="M67" s="23"/>
      <c r="N67" s="23"/>
      <c r="O67" s="23"/>
      <c r="P67" s="23"/>
      <c r="Q67" s="23"/>
      <c r="R67" s="23"/>
      <c r="S67" s="23"/>
      <c r="T67" s="23"/>
      <c r="U67" s="23"/>
      <c r="V67" s="23"/>
      <c r="W67" s="23"/>
      <c r="X67" s="23"/>
      <c r="Y67" s="23"/>
      <c r="Z67" s="23"/>
    </row>
    <row r="68" spans="1:26" ht="14.25" customHeight="1" x14ac:dyDescent="0.3">
      <c r="A68" s="38" t="s">
        <v>230</v>
      </c>
      <c r="B68" s="37">
        <v>99.58</v>
      </c>
      <c r="C68" s="23">
        <v>81.14</v>
      </c>
      <c r="D68" s="37">
        <v>46.37</v>
      </c>
      <c r="E68" s="23"/>
      <c r="F68" s="23"/>
      <c r="G68" s="23"/>
      <c r="H68" s="23"/>
      <c r="I68" s="23"/>
      <c r="J68" s="23"/>
      <c r="K68" s="23"/>
      <c r="L68" s="23"/>
      <c r="M68" s="23"/>
      <c r="N68" s="23"/>
      <c r="O68" s="23"/>
      <c r="P68" s="23"/>
      <c r="Q68" s="23"/>
      <c r="R68" s="23"/>
      <c r="S68" s="23"/>
      <c r="T68" s="23"/>
      <c r="U68" s="23"/>
      <c r="V68" s="23"/>
      <c r="W68" s="23"/>
      <c r="X68" s="23"/>
      <c r="Y68" s="23"/>
      <c r="Z68" s="23"/>
    </row>
    <row r="69" spans="1:26" ht="14.25" customHeight="1" x14ac:dyDescent="0.3">
      <c r="A69" s="38" t="s">
        <v>231</v>
      </c>
      <c r="B69" s="37">
        <v>250.93</v>
      </c>
      <c r="C69" s="23">
        <v>208.86</v>
      </c>
      <c r="D69" s="37">
        <v>188.29</v>
      </c>
      <c r="E69" s="23"/>
      <c r="F69" s="23"/>
      <c r="G69" s="23"/>
      <c r="H69" s="23"/>
      <c r="I69" s="23"/>
      <c r="J69" s="23"/>
      <c r="K69" s="23"/>
      <c r="L69" s="23"/>
      <c r="M69" s="23"/>
      <c r="N69" s="23"/>
      <c r="O69" s="23"/>
      <c r="P69" s="23"/>
      <c r="Q69" s="23"/>
      <c r="R69" s="23"/>
      <c r="S69" s="23"/>
      <c r="T69" s="23"/>
      <c r="U69" s="23"/>
      <c r="V69" s="23"/>
      <c r="W69" s="23"/>
      <c r="X69" s="23"/>
      <c r="Y69" s="23"/>
      <c r="Z69" s="23"/>
    </row>
    <row r="70" spans="1:26" ht="14.25" customHeight="1" x14ac:dyDescent="0.3">
      <c r="A70" s="38" t="s">
        <v>69</v>
      </c>
      <c r="B70" s="37">
        <v>1624.89</v>
      </c>
      <c r="C70" s="23">
        <v>1585.9</v>
      </c>
      <c r="D70" s="37">
        <v>1402.57</v>
      </c>
      <c r="E70" s="23"/>
      <c r="F70" s="23"/>
      <c r="G70" s="23"/>
      <c r="H70" s="23"/>
      <c r="I70" s="23"/>
      <c r="J70" s="23"/>
      <c r="K70" s="23"/>
      <c r="L70" s="23"/>
      <c r="M70" s="23"/>
      <c r="N70" s="23"/>
      <c r="O70" s="23"/>
      <c r="P70" s="23"/>
      <c r="Q70" s="23"/>
      <c r="R70" s="23"/>
      <c r="S70" s="23"/>
      <c r="T70" s="23"/>
      <c r="U70" s="23"/>
      <c r="V70" s="23"/>
      <c r="W70" s="23"/>
      <c r="X70" s="23"/>
      <c r="Y70" s="23"/>
      <c r="Z70" s="23"/>
    </row>
    <row r="71" spans="1:26" ht="14.25" customHeight="1" x14ac:dyDescent="0.3">
      <c r="A71" s="36" t="s">
        <v>70</v>
      </c>
      <c r="B71" s="39">
        <v>7714.31</v>
      </c>
      <c r="C71" s="24">
        <v>7586.52</v>
      </c>
      <c r="D71" s="39">
        <v>7218.2</v>
      </c>
      <c r="E71" s="23"/>
      <c r="F71" s="23"/>
      <c r="G71" s="23"/>
      <c r="H71" s="23"/>
      <c r="I71" s="23"/>
      <c r="J71" s="23"/>
      <c r="K71" s="23"/>
      <c r="L71" s="23"/>
      <c r="M71" s="23"/>
      <c r="N71" s="23"/>
      <c r="O71" s="23"/>
      <c r="P71" s="23"/>
      <c r="Q71" s="23"/>
      <c r="R71" s="23"/>
      <c r="S71" s="23"/>
      <c r="T71" s="23"/>
      <c r="U71" s="23"/>
      <c r="V71" s="23"/>
      <c r="W71" s="23"/>
      <c r="X71" s="23"/>
      <c r="Y71" s="23"/>
      <c r="Z71" s="23"/>
    </row>
    <row r="72" spans="1:26" ht="14.25" customHeight="1" x14ac:dyDescent="0.3">
      <c r="A72" s="36" t="s">
        <v>232</v>
      </c>
      <c r="B72" s="39">
        <v>1808.34</v>
      </c>
      <c r="C72" s="24">
        <v>1966.7</v>
      </c>
      <c r="D72" s="39">
        <v>1858.32</v>
      </c>
      <c r="E72" s="23"/>
      <c r="F72" s="23"/>
      <c r="G72" s="23"/>
      <c r="H72" s="23"/>
      <c r="I72" s="23"/>
      <c r="J72" s="23"/>
      <c r="K72" s="23"/>
      <c r="L72" s="23"/>
      <c r="M72" s="23"/>
      <c r="N72" s="23"/>
      <c r="O72" s="23"/>
      <c r="P72" s="23"/>
      <c r="Q72" s="23"/>
      <c r="R72" s="23"/>
      <c r="S72" s="23"/>
      <c r="T72" s="23"/>
      <c r="U72" s="23"/>
      <c r="V72" s="23"/>
      <c r="W72" s="23"/>
      <c r="X72" s="23"/>
      <c r="Y72" s="23"/>
      <c r="Z72" s="23"/>
    </row>
    <row r="73" spans="1:26" ht="14.25" customHeight="1" x14ac:dyDescent="0.3">
      <c r="A73" s="38" t="s">
        <v>233</v>
      </c>
      <c r="B73" s="37">
        <v>0</v>
      </c>
      <c r="C73" s="23">
        <v>0</v>
      </c>
      <c r="D73" s="37">
        <v>-29.65</v>
      </c>
      <c r="E73" s="23"/>
      <c r="F73" s="23"/>
      <c r="G73" s="23"/>
      <c r="H73" s="23"/>
      <c r="I73" s="23"/>
      <c r="J73" s="23"/>
      <c r="K73" s="23"/>
      <c r="L73" s="23"/>
      <c r="M73" s="23"/>
      <c r="N73" s="23"/>
      <c r="O73" s="23"/>
      <c r="P73" s="23"/>
      <c r="Q73" s="23"/>
      <c r="R73" s="23"/>
      <c r="S73" s="23"/>
      <c r="T73" s="23"/>
      <c r="U73" s="23"/>
      <c r="V73" s="23"/>
      <c r="W73" s="23"/>
      <c r="X73" s="23"/>
      <c r="Y73" s="23"/>
      <c r="Z73" s="23"/>
    </row>
    <row r="74" spans="1:26" ht="14.25" customHeight="1" x14ac:dyDescent="0.3">
      <c r="A74" s="36" t="s">
        <v>234</v>
      </c>
      <c r="B74" s="39">
        <v>1808.34</v>
      </c>
      <c r="C74" s="24">
        <v>1966.7</v>
      </c>
      <c r="D74" s="39">
        <v>1828.67</v>
      </c>
      <c r="E74" s="23"/>
      <c r="F74" s="23"/>
      <c r="G74" s="23"/>
      <c r="H74" s="23"/>
      <c r="I74" s="23"/>
      <c r="J74" s="23"/>
      <c r="K74" s="23"/>
      <c r="L74" s="23"/>
      <c r="M74" s="23"/>
      <c r="N74" s="23"/>
      <c r="O74" s="23"/>
      <c r="P74" s="23"/>
      <c r="Q74" s="23"/>
      <c r="R74" s="23"/>
      <c r="S74" s="23"/>
      <c r="T74" s="23"/>
      <c r="U74" s="23"/>
      <c r="V74" s="23"/>
      <c r="W74" s="23"/>
      <c r="X74" s="23"/>
      <c r="Y74" s="23"/>
      <c r="Z74" s="23"/>
    </row>
    <row r="75" spans="1:26" ht="14.25" customHeight="1" x14ac:dyDescent="0.3">
      <c r="A75" s="36" t="s">
        <v>235</v>
      </c>
      <c r="B75" s="39"/>
      <c r="C75" s="24"/>
      <c r="D75" s="39"/>
      <c r="E75" s="23"/>
      <c r="F75" s="23"/>
      <c r="G75" s="23"/>
      <c r="H75" s="23"/>
      <c r="I75" s="23"/>
      <c r="J75" s="23"/>
      <c r="K75" s="23"/>
      <c r="L75" s="23"/>
      <c r="M75" s="23"/>
      <c r="N75" s="23"/>
      <c r="O75" s="23"/>
      <c r="P75" s="23"/>
      <c r="Q75" s="23"/>
      <c r="R75" s="23"/>
      <c r="S75" s="23"/>
      <c r="T75" s="23"/>
      <c r="U75" s="23"/>
      <c r="V75" s="23"/>
      <c r="W75" s="23"/>
      <c r="X75" s="23"/>
      <c r="Y75" s="23"/>
      <c r="Z75" s="23"/>
    </row>
    <row r="76" spans="1:26" ht="14.25" customHeight="1" x14ac:dyDescent="0.3">
      <c r="A76" s="38" t="s">
        <v>236</v>
      </c>
      <c r="B76" s="37">
        <v>405.12</v>
      </c>
      <c r="C76" s="23">
        <v>443.8</v>
      </c>
      <c r="D76" s="37">
        <v>423.86</v>
      </c>
      <c r="E76" s="23"/>
      <c r="F76" s="23"/>
      <c r="G76" s="23"/>
      <c r="H76" s="23"/>
      <c r="I76" s="23"/>
      <c r="J76" s="23"/>
      <c r="K76" s="23"/>
      <c r="L76" s="23"/>
      <c r="M76" s="23"/>
      <c r="N76" s="23"/>
      <c r="O76" s="23"/>
      <c r="P76" s="23"/>
      <c r="Q76" s="23"/>
      <c r="R76" s="23"/>
      <c r="S76" s="23"/>
      <c r="T76" s="23"/>
      <c r="U76" s="23"/>
      <c r="V76" s="23"/>
      <c r="W76" s="23"/>
      <c r="X76" s="23"/>
      <c r="Y76" s="23"/>
      <c r="Z76" s="23"/>
    </row>
    <row r="77" spans="1:26" ht="14.25" customHeight="1" x14ac:dyDescent="0.3">
      <c r="A77" s="38" t="s">
        <v>237</v>
      </c>
      <c r="B77" s="37">
        <v>0</v>
      </c>
      <c r="C77" s="23">
        <v>0</v>
      </c>
      <c r="D77" s="37">
        <v>0</v>
      </c>
      <c r="E77" s="23"/>
      <c r="F77" s="23"/>
      <c r="G77" s="23"/>
      <c r="H77" s="23"/>
      <c r="I77" s="23"/>
      <c r="J77" s="23"/>
      <c r="K77" s="23"/>
      <c r="L77" s="23"/>
      <c r="M77" s="23"/>
      <c r="N77" s="23"/>
      <c r="O77" s="23"/>
      <c r="P77" s="23"/>
      <c r="Q77" s="23"/>
      <c r="R77" s="23"/>
      <c r="S77" s="23"/>
      <c r="T77" s="23"/>
      <c r="U77" s="23"/>
      <c r="V77" s="23"/>
      <c r="W77" s="23"/>
      <c r="X77" s="23"/>
      <c r="Y77" s="23"/>
      <c r="Z77" s="23"/>
    </row>
    <row r="78" spans="1:26" ht="14.25" customHeight="1" x14ac:dyDescent="0.3">
      <c r="A78" s="38" t="s">
        <v>238</v>
      </c>
      <c r="B78" s="37">
        <v>0</v>
      </c>
      <c r="C78" s="23">
        <v>13.69</v>
      </c>
      <c r="D78" s="37">
        <v>31.55</v>
      </c>
      <c r="E78" s="23"/>
      <c r="F78" s="23"/>
      <c r="G78" s="23"/>
      <c r="H78" s="23"/>
      <c r="I78" s="23"/>
      <c r="J78" s="23"/>
      <c r="K78" s="23"/>
      <c r="L78" s="23"/>
      <c r="M78" s="23"/>
      <c r="N78" s="23"/>
      <c r="O78" s="23"/>
      <c r="P78" s="23"/>
      <c r="Q78" s="23"/>
      <c r="R78" s="23"/>
      <c r="S78" s="23"/>
      <c r="T78" s="23"/>
      <c r="U78" s="23"/>
      <c r="V78" s="23"/>
      <c r="W78" s="23"/>
      <c r="X78" s="23"/>
      <c r="Y78" s="23"/>
      <c r="Z78" s="23"/>
    </row>
    <row r="79" spans="1:26" ht="14.25" customHeight="1" x14ac:dyDescent="0.3">
      <c r="A79" s="38" t="s">
        <v>239</v>
      </c>
      <c r="B79" s="37">
        <v>0</v>
      </c>
      <c r="C79" s="23">
        <v>0</v>
      </c>
      <c r="D79" s="37">
        <v>0</v>
      </c>
      <c r="E79" s="23"/>
      <c r="F79" s="23"/>
      <c r="G79" s="23"/>
      <c r="H79" s="23"/>
      <c r="I79" s="23"/>
      <c r="J79" s="23"/>
      <c r="K79" s="23"/>
      <c r="L79" s="23"/>
      <c r="M79" s="23"/>
      <c r="N79" s="23"/>
      <c r="O79" s="23"/>
      <c r="P79" s="23"/>
      <c r="Q79" s="23"/>
      <c r="R79" s="23"/>
      <c r="S79" s="23"/>
      <c r="T79" s="23"/>
      <c r="U79" s="23"/>
      <c r="V79" s="23"/>
      <c r="W79" s="23"/>
      <c r="X79" s="23"/>
      <c r="Y79" s="23"/>
      <c r="Z79" s="23"/>
    </row>
    <row r="80" spans="1:26" ht="14.25" customHeight="1" x14ac:dyDescent="0.3">
      <c r="A80" s="36" t="s">
        <v>79</v>
      </c>
      <c r="B80" s="39">
        <v>405.12</v>
      </c>
      <c r="C80" s="24">
        <v>457.49</v>
      </c>
      <c r="D80" s="39">
        <v>455.41</v>
      </c>
      <c r="E80" s="23"/>
      <c r="F80" s="23"/>
      <c r="G80" s="23"/>
      <c r="H80" s="23"/>
      <c r="I80" s="23"/>
      <c r="J80" s="23"/>
      <c r="K80" s="23"/>
      <c r="L80" s="23"/>
      <c r="M80" s="23"/>
      <c r="N80" s="23"/>
      <c r="O80" s="23"/>
      <c r="P80" s="23"/>
      <c r="Q80" s="23"/>
      <c r="R80" s="23"/>
      <c r="S80" s="23"/>
      <c r="T80" s="23"/>
      <c r="U80" s="23"/>
      <c r="V80" s="23"/>
      <c r="W80" s="23"/>
      <c r="X80" s="23"/>
      <c r="Y80" s="23"/>
      <c r="Z80" s="23"/>
    </row>
    <row r="81" spans="1:26" ht="14.25" customHeight="1" x14ac:dyDescent="0.3">
      <c r="A81" s="36" t="s">
        <v>240</v>
      </c>
      <c r="B81" s="39">
        <v>1403.22</v>
      </c>
      <c r="C81" s="24">
        <v>1509.21</v>
      </c>
      <c r="D81" s="39">
        <v>1373.26</v>
      </c>
      <c r="E81" s="23"/>
      <c r="F81" s="23"/>
      <c r="G81" s="23"/>
      <c r="H81" s="23"/>
      <c r="I81" s="23"/>
      <c r="J81" s="23"/>
      <c r="K81" s="23"/>
      <c r="L81" s="23"/>
      <c r="M81" s="23"/>
      <c r="N81" s="23"/>
      <c r="O81" s="23"/>
      <c r="P81" s="23"/>
      <c r="Q81" s="23"/>
      <c r="R81" s="23"/>
      <c r="S81" s="23"/>
      <c r="T81" s="23"/>
      <c r="U81" s="23"/>
      <c r="V81" s="23"/>
      <c r="W81" s="23"/>
      <c r="X81" s="23"/>
      <c r="Y81" s="23"/>
      <c r="Z81" s="23"/>
    </row>
    <row r="82" spans="1:26" ht="14.25" customHeight="1" x14ac:dyDescent="0.3">
      <c r="A82" s="36" t="s">
        <v>241</v>
      </c>
      <c r="B82" s="39">
        <v>1403.22</v>
      </c>
      <c r="C82" s="24">
        <v>1509.21</v>
      </c>
      <c r="D82" s="39">
        <v>1373.26</v>
      </c>
      <c r="E82" s="23"/>
      <c r="F82" s="23"/>
      <c r="G82" s="23"/>
      <c r="H82" s="23"/>
      <c r="I82" s="23"/>
      <c r="J82" s="23"/>
      <c r="K82" s="23"/>
      <c r="L82" s="23"/>
      <c r="M82" s="23"/>
      <c r="N82" s="23"/>
      <c r="O82" s="23"/>
      <c r="P82" s="23"/>
      <c r="Q82" s="23"/>
      <c r="R82" s="23"/>
      <c r="S82" s="23"/>
      <c r="T82" s="23"/>
      <c r="U82" s="23"/>
      <c r="V82" s="23"/>
      <c r="W82" s="23"/>
      <c r="X82" s="23"/>
      <c r="Y82" s="23"/>
      <c r="Z82" s="23"/>
    </row>
    <row r="83" spans="1:26" ht="14.25" customHeight="1" x14ac:dyDescent="0.3">
      <c r="A83" s="36" t="s">
        <v>242</v>
      </c>
      <c r="B83" s="39">
        <v>1403.22</v>
      </c>
      <c r="C83" s="24">
        <v>1509.21</v>
      </c>
      <c r="D83" s="39">
        <v>1373.26</v>
      </c>
      <c r="E83" s="23"/>
      <c r="F83" s="23"/>
      <c r="G83" s="23"/>
      <c r="H83" s="23"/>
      <c r="I83" s="23"/>
      <c r="J83" s="23"/>
      <c r="K83" s="23"/>
      <c r="L83" s="23"/>
      <c r="M83" s="23"/>
      <c r="N83" s="23"/>
      <c r="O83" s="23"/>
      <c r="P83" s="23"/>
      <c r="Q83" s="23"/>
      <c r="R83" s="23"/>
      <c r="S83" s="23"/>
      <c r="T83" s="23"/>
      <c r="U83" s="23"/>
      <c r="V83" s="23"/>
      <c r="W83" s="23"/>
      <c r="X83" s="23"/>
      <c r="Y83" s="23"/>
      <c r="Z83" s="23"/>
    </row>
    <row r="84" spans="1:26" ht="14.25" customHeight="1" x14ac:dyDescent="0.3">
      <c r="A84" s="36" t="s">
        <v>243</v>
      </c>
      <c r="B84" s="39">
        <v>7.92</v>
      </c>
      <c r="C84" s="24">
        <v>8.52</v>
      </c>
      <c r="D84" s="39">
        <v>7.75</v>
      </c>
      <c r="E84" s="23"/>
      <c r="F84" s="23"/>
      <c r="G84" s="23"/>
      <c r="H84" s="23"/>
      <c r="I84" s="23"/>
      <c r="J84" s="23"/>
      <c r="K84" s="23"/>
      <c r="L84" s="23"/>
      <c r="M84" s="23"/>
      <c r="N84" s="23"/>
      <c r="O84" s="23"/>
      <c r="P84" s="23"/>
      <c r="Q84" s="23"/>
      <c r="R84" s="23"/>
      <c r="S84" s="23"/>
      <c r="T84" s="23"/>
      <c r="U84" s="23"/>
      <c r="V84" s="23"/>
      <c r="W84" s="23"/>
      <c r="X84" s="23"/>
      <c r="Y84" s="23"/>
      <c r="Z84" s="23"/>
    </row>
    <row r="85" spans="1:26" ht="14.25" customHeight="1" x14ac:dyDescent="0.3">
      <c r="A85" s="40" t="s">
        <v>244</v>
      </c>
      <c r="B85" s="41">
        <v>7.9</v>
      </c>
      <c r="C85" s="42">
        <v>8.5</v>
      </c>
      <c r="D85" s="41">
        <v>7.73</v>
      </c>
      <c r="E85" s="23"/>
      <c r="F85" s="23"/>
      <c r="G85" s="23"/>
      <c r="H85" s="23"/>
      <c r="I85" s="23"/>
      <c r="J85" s="23"/>
      <c r="K85" s="23"/>
      <c r="L85" s="23"/>
      <c r="M85" s="23"/>
      <c r="N85" s="23"/>
      <c r="O85" s="23"/>
      <c r="P85" s="23"/>
      <c r="Q85" s="23"/>
      <c r="R85" s="23"/>
      <c r="S85" s="23"/>
      <c r="T85" s="23"/>
      <c r="U85" s="23"/>
      <c r="V85" s="23"/>
      <c r="W85" s="23"/>
      <c r="X85" s="23"/>
      <c r="Y85" s="23"/>
      <c r="Z85" s="23"/>
    </row>
    <row r="86" spans="1:26" ht="14.25" customHeight="1"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4.25" customHeight="1"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4.25" customHeight="1"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4.25" customHeight="1"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4.25" customHeight="1" x14ac:dyDescent="0.3">
      <c r="A90" s="111" t="s">
        <v>345</v>
      </c>
      <c r="B90" s="112"/>
      <c r="C90" s="112"/>
      <c r="D90" s="113"/>
      <c r="E90" s="23"/>
      <c r="F90" s="23"/>
      <c r="G90" s="23"/>
      <c r="H90" s="23"/>
      <c r="I90" s="23"/>
      <c r="J90" s="23"/>
      <c r="K90" s="23"/>
      <c r="L90" s="23"/>
      <c r="M90" s="23"/>
      <c r="N90" s="23"/>
      <c r="O90" s="23"/>
      <c r="P90" s="23"/>
      <c r="Q90" s="23"/>
      <c r="R90" s="23"/>
      <c r="S90" s="23"/>
      <c r="T90" s="23"/>
      <c r="U90" s="23"/>
      <c r="V90" s="23"/>
      <c r="W90" s="23"/>
      <c r="X90" s="23"/>
      <c r="Y90" s="23"/>
      <c r="Z90" s="23"/>
    </row>
    <row r="91" spans="1:26" ht="14.25" customHeight="1"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4.25" customHeight="1"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4.25" customHeight="1" x14ac:dyDescent="0.3">
      <c r="A93" s="46" t="s">
        <v>173</v>
      </c>
      <c r="B93" s="47">
        <v>45747</v>
      </c>
      <c r="C93" s="48">
        <v>45382</v>
      </c>
      <c r="D93" s="49">
        <v>45016</v>
      </c>
      <c r="E93" s="23"/>
      <c r="F93" s="23"/>
      <c r="G93" s="23"/>
      <c r="H93" s="23"/>
      <c r="I93" s="23"/>
      <c r="J93" s="23"/>
      <c r="K93" s="23"/>
      <c r="L93" s="23"/>
      <c r="M93" s="23"/>
      <c r="N93" s="23"/>
      <c r="O93" s="23"/>
      <c r="P93" s="23"/>
      <c r="Q93" s="23"/>
      <c r="R93" s="23"/>
      <c r="S93" s="23"/>
      <c r="T93" s="23"/>
      <c r="U93" s="23"/>
      <c r="V93" s="23"/>
      <c r="W93" s="23"/>
      <c r="X93" s="23"/>
      <c r="Y93" s="23"/>
      <c r="Z93" s="23"/>
    </row>
    <row r="94" spans="1:26" ht="14.25" customHeight="1" x14ac:dyDescent="0.3">
      <c r="A94" s="33" t="s">
        <v>245</v>
      </c>
      <c r="B94" s="50"/>
      <c r="C94" s="51"/>
      <c r="D94" s="52"/>
      <c r="E94" s="23"/>
      <c r="F94" s="23"/>
      <c r="G94" s="23"/>
      <c r="H94" s="23"/>
      <c r="I94" s="23"/>
      <c r="J94" s="23"/>
      <c r="K94" s="23"/>
      <c r="L94" s="23"/>
      <c r="M94" s="23"/>
      <c r="N94" s="23"/>
      <c r="O94" s="23"/>
      <c r="P94" s="23"/>
      <c r="Q94" s="23"/>
      <c r="R94" s="23"/>
      <c r="S94" s="23"/>
      <c r="T94" s="23"/>
      <c r="U94" s="23"/>
      <c r="V94" s="23"/>
      <c r="W94" s="23"/>
      <c r="X94" s="23"/>
      <c r="Y94" s="23"/>
      <c r="Z94" s="23"/>
    </row>
    <row r="95" spans="1:26" ht="14.25" customHeight="1" x14ac:dyDescent="0.3">
      <c r="A95" s="36" t="s">
        <v>246</v>
      </c>
      <c r="B95" s="53">
        <v>1828.67</v>
      </c>
      <c r="C95" s="54">
        <v>1896.31</v>
      </c>
      <c r="D95" s="55">
        <v>1683.31</v>
      </c>
      <c r="E95" s="23"/>
      <c r="F95" s="23"/>
      <c r="G95" s="23"/>
      <c r="H95" s="23"/>
      <c r="I95" s="23"/>
      <c r="J95" s="23"/>
      <c r="K95" s="23"/>
      <c r="L95" s="23"/>
      <c r="M95" s="23"/>
      <c r="N95" s="23"/>
      <c r="O95" s="23"/>
      <c r="P95" s="23"/>
      <c r="Q95" s="23"/>
      <c r="R95" s="23"/>
      <c r="S95" s="23"/>
      <c r="T95" s="23"/>
      <c r="U95" s="23"/>
      <c r="V95" s="23"/>
      <c r="W95" s="23"/>
      <c r="X95" s="23"/>
      <c r="Y95" s="23"/>
      <c r="Z95" s="23"/>
    </row>
    <row r="96" spans="1:26" ht="14.25" customHeight="1" x14ac:dyDescent="0.3">
      <c r="A96" s="38" t="s">
        <v>247</v>
      </c>
      <c r="B96" s="56"/>
      <c r="C96" s="57"/>
      <c r="D96" s="58"/>
      <c r="E96" s="23"/>
      <c r="F96" s="23"/>
      <c r="G96" s="23"/>
      <c r="H96" s="23"/>
      <c r="I96" s="23"/>
      <c r="J96" s="23"/>
      <c r="K96" s="23"/>
      <c r="L96" s="23"/>
      <c r="M96" s="23"/>
      <c r="N96" s="23"/>
      <c r="O96" s="23"/>
      <c r="P96" s="23"/>
      <c r="Q96" s="23"/>
      <c r="R96" s="23"/>
      <c r="S96" s="23"/>
      <c r="T96" s="23"/>
      <c r="U96" s="23"/>
      <c r="V96" s="23"/>
      <c r="W96" s="23"/>
      <c r="X96" s="23"/>
      <c r="Y96" s="23"/>
      <c r="Z96" s="23"/>
    </row>
    <row r="97" spans="1:26" ht="14.25" customHeight="1" x14ac:dyDescent="0.3">
      <c r="A97" s="38" t="s">
        <v>248</v>
      </c>
      <c r="B97" s="56">
        <v>188.29</v>
      </c>
      <c r="C97" s="57">
        <v>160.38999999999999</v>
      </c>
      <c r="D97" s="58">
        <v>143.4</v>
      </c>
      <c r="E97" s="23"/>
      <c r="F97" s="23"/>
      <c r="G97" s="23"/>
      <c r="H97" s="23"/>
      <c r="I97" s="23"/>
      <c r="J97" s="23"/>
      <c r="K97" s="23"/>
      <c r="L97" s="23"/>
      <c r="M97" s="23"/>
      <c r="N97" s="23"/>
      <c r="O97" s="23"/>
      <c r="P97" s="23"/>
      <c r="Q97" s="23"/>
      <c r="R97" s="23"/>
      <c r="S97" s="23"/>
      <c r="T97" s="23"/>
      <c r="U97" s="23"/>
      <c r="V97" s="23"/>
      <c r="W97" s="23"/>
      <c r="X97" s="23"/>
      <c r="Y97" s="23"/>
      <c r="Z97" s="23"/>
    </row>
    <row r="98" spans="1:26" ht="14.25" customHeight="1" x14ac:dyDescent="0.3">
      <c r="A98" s="38" t="s">
        <v>249</v>
      </c>
      <c r="B98" s="56">
        <v>-16.53</v>
      </c>
      <c r="C98" s="57">
        <v>0.68</v>
      </c>
      <c r="D98" s="58">
        <v>-0.33</v>
      </c>
      <c r="E98" s="23"/>
      <c r="F98" s="23"/>
      <c r="G98" s="23"/>
      <c r="H98" s="23"/>
      <c r="I98" s="23"/>
      <c r="J98" s="23"/>
      <c r="K98" s="23"/>
      <c r="L98" s="23"/>
      <c r="M98" s="23"/>
      <c r="N98" s="23"/>
      <c r="O98" s="23"/>
      <c r="P98" s="23"/>
      <c r="Q98" s="23"/>
      <c r="R98" s="23"/>
      <c r="S98" s="23"/>
      <c r="T98" s="23"/>
      <c r="U98" s="23"/>
      <c r="V98" s="23"/>
      <c r="W98" s="23"/>
      <c r="X98" s="23"/>
      <c r="Y98" s="23"/>
      <c r="Z98" s="23"/>
    </row>
    <row r="99" spans="1:26" ht="14.25" customHeight="1" x14ac:dyDescent="0.3">
      <c r="A99" s="38" t="s">
        <v>250</v>
      </c>
      <c r="B99" s="56">
        <v>46.97</v>
      </c>
      <c r="C99" s="57">
        <v>31.46</v>
      </c>
      <c r="D99" s="58">
        <v>34.729999999999997</v>
      </c>
      <c r="E99" s="23"/>
      <c r="F99" s="23"/>
      <c r="G99" s="23"/>
      <c r="H99" s="23"/>
      <c r="I99" s="23"/>
      <c r="J99" s="23"/>
      <c r="K99" s="23"/>
      <c r="L99" s="23"/>
      <c r="M99" s="23"/>
      <c r="N99" s="23"/>
      <c r="O99" s="23"/>
      <c r="P99" s="23"/>
      <c r="Q99" s="23"/>
      <c r="R99" s="23"/>
      <c r="S99" s="23"/>
      <c r="T99" s="23"/>
      <c r="U99" s="23"/>
      <c r="V99" s="23"/>
      <c r="W99" s="23"/>
      <c r="X99" s="23"/>
      <c r="Y99" s="23"/>
      <c r="Z99" s="23"/>
    </row>
    <row r="100" spans="1:26" ht="14.25" customHeight="1" x14ac:dyDescent="0.3">
      <c r="A100" s="38" t="s">
        <v>251</v>
      </c>
      <c r="B100" s="56">
        <v>12</v>
      </c>
      <c r="C100" s="57">
        <v>11.5</v>
      </c>
      <c r="D100" s="58">
        <v>13.5</v>
      </c>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4.25" customHeight="1" x14ac:dyDescent="0.3">
      <c r="A101" s="38" t="s">
        <v>252</v>
      </c>
      <c r="B101" s="56">
        <v>4.74</v>
      </c>
      <c r="C101" s="57">
        <v>-7.41</v>
      </c>
      <c r="D101" s="58">
        <v>6.98</v>
      </c>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4.25" customHeight="1" x14ac:dyDescent="0.3">
      <c r="A102" s="38" t="s">
        <v>230</v>
      </c>
      <c r="B102" s="56">
        <v>46.37</v>
      </c>
      <c r="C102" s="57">
        <v>18.670000000000002</v>
      </c>
      <c r="D102" s="58">
        <v>9.14</v>
      </c>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4.25" customHeight="1" x14ac:dyDescent="0.3">
      <c r="A103" s="38" t="s">
        <v>253</v>
      </c>
      <c r="B103" s="56">
        <v>-298.02999999999997</v>
      </c>
      <c r="C103" s="57">
        <v>-266.94</v>
      </c>
      <c r="D103" s="58">
        <v>-222.23</v>
      </c>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4.25" customHeight="1" x14ac:dyDescent="0.3">
      <c r="A104" s="38" t="s">
        <v>254</v>
      </c>
      <c r="B104" s="56">
        <v>0.05</v>
      </c>
      <c r="C104" s="57">
        <v>-1.24</v>
      </c>
      <c r="D104" s="58">
        <v>1.1100000000000001</v>
      </c>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4.25" customHeight="1" x14ac:dyDescent="0.3">
      <c r="A105" s="38" t="s">
        <v>255</v>
      </c>
      <c r="B105" s="56">
        <v>-7.01</v>
      </c>
      <c r="C105" s="57">
        <v>-12.79</v>
      </c>
      <c r="D105" s="58">
        <v>2.34</v>
      </c>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4.25" customHeight="1" x14ac:dyDescent="0.3">
      <c r="A106" s="38" t="s">
        <v>256</v>
      </c>
      <c r="B106" s="56">
        <v>1.26</v>
      </c>
      <c r="C106" s="57">
        <v>-1.29</v>
      </c>
      <c r="D106" s="58">
        <v>0.76</v>
      </c>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4.25" customHeight="1" x14ac:dyDescent="0.3">
      <c r="A107" s="38" t="s">
        <v>257</v>
      </c>
      <c r="B107" s="56">
        <v>-23.6</v>
      </c>
      <c r="C107" s="57">
        <v>-11.15</v>
      </c>
      <c r="D107" s="58">
        <v>-15.82</v>
      </c>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4.25" customHeight="1" x14ac:dyDescent="0.3">
      <c r="A108" s="38" t="s">
        <v>258</v>
      </c>
      <c r="B108" s="56">
        <v>0</v>
      </c>
      <c r="C108" s="57">
        <v>-5.0199999999999996</v>
      </c>
      <c r="D108" s="58">
        <v>-12.26</v>
      </c>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4.25" customHeight="1" x14ac:dyDescent="0.3">
      <c r="A109" s="38" t="s">
        <v>259</v>
      </c>
      <c r="B109" s="56">
        <v>29.65</v>
      </c>
      <c r="C109" s="57">
        <v>0</v>
      </c>
      <c r="D109" s="58">
        <v>-0.42</v>
      </c>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4.25" customHeight="1" x14ac:dyDescent="0.3">
      <c r="A110" s="36" t="s">
        <v>260</v>
      </c>
      <c r="B110" s="53">
        <f t="shared" ref="B110:D110" si="9">SUM(B95:B109)</f>
        <v>1812.83</v>
      </c>
      <c r="C110" s="54">
        <f t="shared" si="9"/>
        <v>1813.1699999999998</v>
      </c>
      <c r="D110" s="55">
        <f t="shared" si="9"/>
        <v>1644.21</v>
      </c>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4.25" customHeight="1" x14ac:dyDescent="0.3">
      <c r="A111" s="36" t="s">
        <v>261</v>
      </c>
      <c r="B111" s="53"/>
      <c r="C111" s="54"/>
      <c r="D111" s="55"/>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4.25" customHeight="1" x14ac:dyDescent="0.3">
      <c r="A112" s="38" t="s">
        <v>262</v>
      </c>
      <c r="B112" s="56">
        <v>14.19</v>
      </c>
      <c r="C112" s="57">
        <v>-123.8</v>
      </c>
      <c r="D112" s="58">
        <v>-305.02</v>
      </c>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4.25" customHeight="1" x14ac:dyDescent="0.3">
      <c r="A113" s="38" t="s">
        <v>210</v>
      </c>
      <c r="B113" s="56">
        <v>-113.54</v>
      </c>
      <c r="C113" s="57">
        <v>-176</v>
      </c>
      <c r="D113" s="58">
        <v>94.27</v>
      </c>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4.25" customHeight="1" x14ac:dyDescent="0.3">
      <c r="A114" s="38" t="s">
        <v>263</v>
      </c>
      <c r="B114" s="56">
        <v>6.37</v>
      </c>
      <c r="C114" s="57">
        <v>6.89</v>
      </c>
      <c r="D114" s="58">
        <v>9.89</v>
      </c>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4.25" customHeight="1" x14ac:dyDescent="0.3">
      <c r="A115" s="38" t="s">
        <v>264</v>
      </c>
      <c r="B115" s="56">
        <v>-14.01</v>
      </c>
      <c r="C115" s="57">
        <v>19.03</v>
      </c>
      <c r="D115" s="58">
        <v>15.33</v>
      </c>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4.25" customHeight="1" x14ac:dyDescent="0.3">
      <c r="A116" s="38" t="s">
        <v>265</v>
      </c>
      <c r="B116" s="56">
        <v>237.83</v>
      </c>
      <c r="C116" s="57">
        <v>100.66</v>
      </c>
      <c r="D116" s="58">
        <v>448.92</v>
      </c>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4.25" customHeight="1" x14ac:dyDescent="0.3">
      <c r="A117" s="38" t="s">
        <v>266</v>
      </c>
      <c r="B117" s="56">
        <v>37.08</v>
      </c>
      <c r="C117" s="57">
        <v>15.93</v>
      </c>
      <c r="D117" s="58">
        <v>49.07</v>
      </c>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4.25" customHeight="1" x14ac:dyDescent="0.3">
      <c r="A118" s="38" t="s">
        <v>267</v>
      </c>
      <c r="B118" s="56">
        <v>13.51</v>
      </c>
      <c r="C118" s="57">
        <v>-7.48</v>
      </c>
      <c r="D118" s="58">
        <v>22.1</v>
      </c>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4.25" customHeight="1" x14ac:dyDescent="0.3">
      <c r="A119" s="36" t="s">
        <v>268</v>
      </c>
      <c r="B119" s="53">
        <f t="shared" ref="B119:D119" si="10">SUM(B110:B118)</f>
        <v>1994.2599999999998</v>
      </c>
      <c r="C119" s="54">
        <f t="shared" si="10"/>
        <v>1648.4</v>
      </c>
      <c r="D119" s="55">
        <f t="shared" si="10"/>
        <v>1978.77</v>
      </c>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4.25" customHeight="1" x14ac:dyDescent="0.3">
      <c r="A120" s="38" t="s">
        <v>269</v>
      </c>
      <c r="B120" s="56">
        <v>-432.35</v>
      </c>
      <c r="C120" s="57">
        <v>-328.45</v>
      </c>
      <c r="D120" s="58">
        <v>-274.60000000000002</v>
      </c>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4.25" customHeight="1" x14ac:dyDescent="0.3">
      <c r="A121" s="36" t="s">
        <v>270</v>
      </c>
      <c r="B121" s="53">
        <f t="shared" ref="B121:D121" si="11">SUM(B119:B120)</f>
        <v>1561.9099999999999</v>
      </c>
      <c r="C121" s="54">
        <f t="shared" si="11"/>
        <v>1319.95</v>
      </c>
      <c r="D121" s="55">
        <f t="shared" si="11"/>
        <v>1704.17</v>
      </c>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4.25" customHeight="1" x14ac:dyDescent="0.3">
      <c r="A122" s="36" t="s">
        <v>271</v>
      </c>
      <c r="B122" s="53"/>
      <c r="C122" s="54"/>
      <c r="D122" s="55"/>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4.25" customHeight="1" x14ac:dyDescent="0.3">
      <c r="A123" s="38" t="s">
        <v>272</v>
      </c>
      <c r="B123" s="56">
        <v>-410.05</v>
      </c>
      <c r="C123" s="57">
        <v>-296.77</v>
      </c>
      <c r="D123" s="58">
        <v>-249.9</v>
      </c>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4.25" customHeight="1" x14ac:dyDescent="0.3">
      <c r="A124" s="38" t="s">
        <v>273</v>
      </c>
      <c r="B124" s="56">
        <v>21.38</v>
      </c>
      <c r="C124" s="57">
        <v>2.2200000000000002</v>
      </c>
      <c r="D124" s="58">
        <v>2.11</v>
      </c>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4.25" customHeight="1" x14ac:dyDescent="0.3">
      <c r="A125" s="38" t="s">
        <v>274</v>
      </c>
      <c r="B125" s="56">
        <v>-481.32</v>
      </c>
      <c r="C125" s="57">
        <v>-0.01</v>
      </c>
      <c r="D125" s="58">
        <v>0</v>
      </c>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4.25" customHeight="1" x14ac:dyDescent="0.3">
      <c r="A126" s="38" t="s">
        <v>275</v>
      </c>
      <c r="B126" s="56">
        <v>-3964.84</v>
      </c>
      <c r="C126" s="57">
        <v>-6241.33</v>
      </c>
      <c r="D126" s="58">
        <v>-7276.63</v>
      </c>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4.25" customHeight="1" x14ac:dyDescent="0.3">
      <c r="A127" s="38" t="s">
        <v>276</v>
      </c>
      <c r="B127" s="56">
        <v>3945.74</v>
      </c>
      <c r="C127" s="57">
        <v>5532.68</v>
      </c>
      <c r="D127" s="58">
        <v>6172.48</v>
      </c>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4.25" customHeight="1" x14ac:dyDescent="0.3">
      <c r="A128" s="38" t="s">
        <v>277</v>
      </c>
      <c r="B128" s="56">
        <v>334.78</v>
      </c>
      <c r="C128" s="57">
        <v>320.41000000000003</v>
      </c>
      <c r="D128" s="58">
        <v>230.54</v>
      </c>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4.25" customHeight="1" x14ac:dyDescent="0.3">
      <c r="A129" s="38" t="s">
        <v>278</v>
      </c>
      <c r="B129" s="56">
        <v>-64.260000000000005</v>
      </c>
      <c r="C129" s="57">
        <v>0</v>
      </c>
      <c r="D129" s="58">
        <v>0</v>
      </c>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4.25" customHeight="1" x14ac:dyDescent="0.3">
      <c r="A130" s="36" t="s">
        <v>279</v>
      </c>
      <c r="B130" s="53">
        <f t="shared" ref="B130:D130" si="12">SUM(B123:B129)</f>
        <v>-618.57000000000016</v>
      </c>
      <c r="C130" s="54">
        <f t="shared" si="12"/>
        <v>-682.79999999999905</v>
      </c>
      <c r="D130" s="55">
        <f t="shared" si="12"/>
        <v>-1121.4000000000005</v>
      </c>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4.25" customHeight="1" x14ac:dyDescent="0.3">
      <c r="A131" s="36" t="s">
        <v>280</v>
      </c>
      <c r="B131" s="53"/>
      <c r="C131" s="54"/>
      <c r="D131" s="55"/>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4.25" customHeight="1" x14ac:dyDescent="0.3">
      <c r="A132" s="38" t="s">
        <v>281</v>
      </c>
      <c r="B132" s="56">
        <v>0.39</v>
      </c>
      <c r="C132" s="57">
        <v>0.05</v>
      </c>
      <c r="D132" s="58">
        <v>0.03</v>
      </c>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4.25" customHeight="1" x14ac:dyDescent="0.3">
      <c r="A133" s="38" t="s">
        <v>282</v>
      </c>
      <c r="B133" s="56">
        <v>0</v>
      </c>
      <c r="C133" s="57">
        <v>248.95</v>
      </c>
      <c r="D133" s="58">
        <v>-25</v>
      </c>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4.25" customHeight="1" x14ac:dyDescent="0.3">
      <c r="A134" s="38" t="s">
        <v>283</v>
      </c>
      <c r="B134" s="56">
        <v>45.89</v>
      </c>
      <c r="C134" s="57">
        <v>114.28</v>
      </c>
      <c r="D134" s="58">
        <v>82.94</v>
      </c>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4.25" customHeight="1" x14ac:dyDescent="0.3">
      <c r="A135" s="38" t="s">
        <v>284</v>
      </c>
      <c r="B135" s="56">
        <v>-19.100000000000001</v>
      </c>
      <c r="C135" s="57">
        <v>-12.74</v>
      </c>
      <c r="D135" s="58">
        <v>-12.15</v>
      </c>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4.25" customHeight="1" x14ac:dyDescent="0.3">
      <c r="A136" s="38" t="s">
        <v>285</v>
      </c>
      <c r="B136" s="56">
        <v>-4.8499999999999996</v>
      </c>
      <c r="C136" s="57">
        <v>-4.32</v>
      </c>
      <c r="D136" s="58">
        <v>-3.01</v>
      </c>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4.25" customHeight="1" x14ac:dyDescent="0.3">
      <c r="A137" s="38" t="s">
        <v>286</v>
      </c>
      <c r="B137" s="56">
        <v>-921.31</v>
      </c>
      <c r="C137" s="57">
        <v>-972.32</v>
      </c>
      <c r="D137" s="58">
        <v>-592.09</v>
      </c>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4.25" customHeight="1" x14ac:dyDescent="0.3">
      <c r="A138" s="38" t="s">
        <v>287</v>
      </c>
      <c r="B138" s="56">
        <v>-40.85</v>
      </c>
      <c r="C138" s="57">
        <v>-8.69</v>
      </c>
      <c r="D138" s="58">
        <v>-5.76</v>
      </c>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4.25" customHeight="1" x14ac:dyDescent="0.3">
      <c r="A139" s="36" t="s">
        <v>288</v>
      </c>
      <c r="B139" s="53">
        <f t="shared" ref="B139:D139" si="13">SUM(B132:B138)</f>
        <v>-939.82999999999993</v>
      </c>
      <c r="C139" s="54">
        <f t="shared" si="13"/>
        <v>-634.79000000000019</v>
      </c>
      <c r="D139" s="55">
        <f t="shared" si="13"/>
        <v>-555.04</v>
      </c>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4.25" customHeight="1" x14ac:dyDescent="0.3">
      <c r="A140" s="38"/>
      <c r="B140" s="56"/>
      <c r="C140" s="57"/>
      <c r="D140" s="58"/>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4.25" customHeight="1" x14ac:dyDescent="0.3">
      <c r="A141" s="38" t="s">
        <v>289</v>
      </c>
      <c r="B141" s="56">
        <f t="shared" ref="B141:D141" si="14">SUM(B121+B130+B139)</f>
        <v>3.5099999999997635</v>
      </c>
      <c r="C141" s="57">
        <f t="shared" si="14"/>
        <v>2.3600000000008095</v>
      </c>
      <c r="D141" s="58">
        <f t="shared" si="14"/>
        <v>27.729999999999563</v>
      </c>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4.25" customHeight="1" x14ac:dyDescent="0.3">
      <c r="A142" s="38" t="s">
        <v>290</v>
      </c>
      <c r="B142" s="56">
        <v>10.47</v>
      </c>
      <c r="C142" s="57">
        <v>7.01</v>
      </c>
      <c r="D142" s="58">
        <v>-21.75</v>
      </c>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4.25" customHeight="1" x14ac:dyDescent="0.3">
      <c r="A143" s="38" t="s">
        <v>291</v>
      </c>
      <c r="B143" s="56">
        <v>1.37</v>
      </c>
      <c r="C143" s="57">
        <v>10.47</v>
      </c>
      <c r="D143" s="58">
        <v>1.03</v>
      </c>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4.25" customHeight="1" x14ac:dyDescent="0.3">
      <c r="A144" s="59" t="s">
        <v>292</v>
      </c>
      <c r="B144" s="60">
        <f t="shared" ref="B144:D144" si="15">SUM(B141:B143)</f>
        <v>15.349999999999763</v>
      </c>
      <c r="C144" s="61">
        <f t="shared" si="15"/>
        <v>19.84000000000081</v>
      </c>
      <c r="D144" s="62">
        <f t="shared" si="15"/>
        <v>7.0099999999995637</v>
      </c>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4.25" customHeight="1"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4.25" customHeight="1"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4.25" customHeight="1"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4.25" customHeight="1"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4.25" customHeight="1"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4.25" customHeight="1"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4.25" customHeight="1"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4.25" customHeight="1"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4.25" customHeight="1"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4.25" customHeight="1"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4.25" customHeight="1" x14ac:dyDescent="0.3">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4.25" customHeight="1" x14ac:dyDescent="0.3">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4.25" customHeight="1" x14ac:dyDescent="0.3">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4.25" customHeight="1" x14ac:dyDescent="0.3">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4.25" customHeight="1" x14ac:dyDescent="0.3">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4.25" customHeight="1" x14ac:dyDescent="0.3">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4.25" customHeight="1" x14ac:dyDescent="0.3">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4.25" customHeight="1" x14ac:dyDescent="0.3">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4.25" customHeight="1" x14ac:dyDescent="0.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4.25" customHeight="1" x14ac:dyDescent="0.3">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4.25" customHeight="1" x14ac:dyDescent="0.3">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4.25" customHeight="1" x14ac:dyDescent="0.3">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4.25" customHeight="1" x14ac:dyDescent="0.3">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4.25" customHeight="1" x14ac:dyDescent="0.3">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4.25" customHeight="1" x14ac:dyDescent="0.3">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4.25" customHeight="1" x14ac:dyDescent="0.3">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4.25" customHeight="1" x14ac:dyDescent="0.3">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4.25" customHeight="1" x14ac:dyDescent="0.3">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4.25" customHeight="1" x14ac:dyDescent="0.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4.25" customHeight="1" x14ac:dyDescent="0.3">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4.25" customHeight="1" x14ac:dyDescent="0.3">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4.25" customHeight="1" x14ac:dyDescent="0.3">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4.25" customHeight="1" x14ac:dyDescent="0.3">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4.25" customHeight="1" x14ac:dyDescent="0.3">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4.25" customHeight="1" x14ac:dyDescent="0.3">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4.25" customHeight="1" x14ac:dyDescent="0.3">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4.25" customHeight="1" x14ac:dyDescent="0.3">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4.25" customHeight="1" x14ac:dyDescent="0.3">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4.25" customHeight="1" x14ac:dyDescent="0.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4.25" customHeight="1" x14ac:dyDescent="0.3">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4.25" customHeight="1" x14ac:dyDescent="0.3">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4.25" customHeight="1" x14ac:dyDescent="0.3">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4.25" customHeight="1" x14ac:dyDescent="0.3">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4.25" customHeight="1" x14ac:dyDescent="0.3">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4.25" customHeight="1" x14ac:dyDescent="0.3">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4.25" customHeight="1" x14ac:dyDescent="0.3">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4.25" customHeight="1" x14ac:dyDescent="0.3">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4.25" customHeight="1" x14ac:dyDescent="0.3">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4.25" customHeight="1" x14ac:dyDescent="0.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4.25" customHeight="1" x14ac:dyDescent="0.3">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4.25" customHeight="1" x14ac:dyDescent="0.3">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4.25" customHeight="1" x14ac:dyDescent="0.3">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4.25" customHeight="1" x14ac:dyDescent="0.3">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4.25" customHeight="1" x14ac:dyDescent="0.3">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4.25" customHeight="1" x14ac:dyDescent="0.3">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4.25" customHeight="1" x14ac:dyDescent="0.3">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4.25" customHeight="1" x14ac:dyDescent="0.3">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4.25" customHeight="1" x14ac:dyDescent="0.3">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4.25" customHeight="1" x14ac:dyDescent="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4.25" customHeight="1" x14ac:dyDescent="0.3">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4.25" customHeight="1" x14ac:dyDescent="0.3">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4.25" customHeight="1" x14ac:dyDescent="0.3">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4.25" customHeight="1" x14ac:dyDescent="0.3">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4.25" customHeight="1" x14ac:dyDescent="0.3">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4.25" customHeight="1" x14ac:dyDescent="0.3">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4.25" customHeight="1" x14ac:dyDescent="0.3">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4.25" customHeight="1" x14ac:dyDescent="0.3">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4.25" customHeight="1" x14ac:dyDescent="0.3">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4.25" customHeight="1" x14ac:dyDescent="0.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4.25" customHeight="1" x14ac:dyDescent="0.3">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4.25" customHeight="1" x14ac:dyDescent="0.3">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4.25" customHeight="1" x14ac:dyDescent="0.3">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4.25" customHeight="1" x14ac:dyDescent="0.3">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25" customHeight="1" x14ac:dyDescent="0.3">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4.25" customHeight="1" x14ac:dyDescent="0.3">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4.25" customHeight="1" x14ac:dyDescent="0.3">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4.25" customHeight="1" x14ac:dyDescent="0.3">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4.25" customHeight="1" x14ac:dyDescent="0.3">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4.25" customHeight="1" x14ac:dyDescent="0.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4.25" customHeight="1" x14ac:dyDescent="0.3">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4.25" customHeight="1" x14ac:dyDescent="0.3">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4.25" customHeight="1" x14ac:dyDescent="0.3">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4.25" customHeight="1" x14ac:dyDescent="0.3">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4.25" customHeight="1" x14ac:dyDescent="0.3">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4.25" customHeight="1" x14ac:dyDescent="0.3">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4.25" customHeight="1" x14ac:dyDescent="0.3">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4.25" customHeight="1" x14ac:dyDescent="0.3">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4.25" customHeight="1" x14ac:dyDescent="0.3">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4.25" customHeight="1" x14ac:dyDescent="0.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4.25" customHeight="1" x14ac:dyDescent="0.3">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4.25" customHeight="1" x14ac:dyDescent="0.3">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4.25" customHeight="1" x14ac:dyDescent="0.3">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4.25" customHeight="1" x14ac:dyDescent="0.3">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4.25" customHeight="1" x14ac:dyDescent="0.3">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4.25" customHeight="1" x14ac:dyDescent="0.3">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4.25" customHeight="1" x14ac:dyDescent="0.3">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4.25" customHeight="1" x14ac:dyDescent="0.3">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4.25" customHeight="1" x14ac:dyDescent="0.3">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4.25" customHeight="1" x14ac:dyDescent="0.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4.25" customHeight="1" x14ac:dyDescent="0.3">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4.25" customHeight="1" x14ac:dyDescent="0.3">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4.25" customHeight="1" x14ac:dyDescent="0.3">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4.25" customHeight="1" x14ac:dyDescent="0.3">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4.25" customHeight="1" x14ac:dyDescent="0.3">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4.25" customHeight="1" x14ac:dyDescent="0.3">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4.25" customHeight="1" x14ac:dyDescent="0.3">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4.25" customHeight="1" x14ac:dyDescent="0.3">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4.25" customHeight="1" x14ac:dyDescent="0.3">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4.25" customHeight="1" x14ac:dyDescent="0.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4.25" customHeight="1" x14ac:dyDescent="0.3">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4.25" customHeight="1" x14ac:dyDescent="0.3">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4.25" customHeight="1" x14ac:dyDescent="0.3">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4.25" customHeight="1" x14ac:dyDescent="0.3">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4.25" customHeight="1" x14ac:dyDescent="0.3">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4.25" customHeight="1" x14ac:dyDescent="0.3">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4.25" customHeight="1" x14ac:dyDescent="0.3">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4.25" customHeight="1" x14ac:dyDescent="0.3">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4.25" customHeight="1" x14ac:dyDescent="0.3">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4.25" customHeight="1" x14ac:dyDescent="0.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4.25" customHeight="1" x14ac:dyDescent="0.3">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4.25" customHeight="1" x14ac:dyDescent="0.3">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4.25" customHeight="1" x14ac:dyDescent="0.3">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4.25" customHeight="1" x14ac:dyDescent="0.3">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4.25" customHeight="1" x14ac:dyDescent="0.3">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4.25" customHeight="1" x14ac:dyDescent="0.3">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4.25" customHeight="1" x14ac:dyDescent="0.3">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4.25" customHeight="1" x14ac:dyDescent="0.3">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4.25" customHeight="1" x14ac:dyDescent="0.3">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4.25" customHeight="1" x14ac:dyDescent="0.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4.25" customHeight="1" x14ac:dyDescent="0.3">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4.25" customHeight="1" x14ac:dyDescent="0.3">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4.25" customHeight="1" x14ac:dyDescent="0.3">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4.25" customHeight="1" x14ac:dyDescent="0.3">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4.25" customHeight="1" x14ac:dyDescent="0.3">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4.25" customHeight="1" x14ac:dyDescent="0.3">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4.25" customHeight="1" x14ac:dyDescent="0.3">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4.25" customHeight="1" x14ac:dyDescent="0.3">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4.25" customHeight="1" x14ac:dyDescent="0.3">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4.25" customHeight="1" x14ac:dyDescent="0.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4.25" customHeight="1" x14ac:dyDescent="0.3">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4.25" customHeight="1" x14ac:dyDescent="0.3">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4.25" customHeight="1" x14ac:dyDescent="0.3">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4.25" customHeight="1" x14ac:dyDescent="0.3">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4.25" customHeight="1" x14ac:dyDescent="0.3">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4.25" customHeight="1" x14ac:dyDescent="0.3">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4.25" customHeight="1" x14ac:dyDescent="0.3">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4.25" customHeight="1" x14ac:dyDescent="0.3">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4.25" customHeight="1" x14ac:dyDescent="0.3">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4.25" customHeight="1" x14ac:dyDescent="0.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4.25" customHeight="1" x14ac:dyDescent="0.3">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4.25" customHeight="1" x14ac:dyDescent="0.3">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4.25" customHeight="1" x14ac:dyDescent="0.3">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4.25" customHeight="1" x14ac:dyDescent="0.3">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4.25" customHeight="1" x14ac:dyDescent="0.3">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4.25" customHeight="1" x14ac:dyDescent="0.3">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4.25" customHeight="1" x14ac:dyDescent="0.3">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4.25" customHeight="1" x14ac:dyDescent="0.3">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4.25" customHeight="1" x14ac:dyDescent="0.3">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4.25" customHeight="1" x14ac:dyDescent="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4.25" customHeight="1" x14ac:dyDescent="0.3">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4.25" customHeight="1" x14ac:dyDescent="0.3">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4.25" customHeight="1" x14ac:dyDescent="0.3">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4.25" customHeight="1" x14ac:dyDescent="0.3">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4.25" customHeight="1" x14ac:dyDescent="0.3">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4.25" customHeight="1" x14ac:dyDescent="0.3">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4.25" customHeight="1" x14ac:dyDescent="0.3">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4.25" customHeight="1" x14ac:dyDescent="0.3">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4.25" customHeight="1" x14ac:dyDescent="0.3">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4.25" customHeight="1" x14ac:dyDescent="0.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4.25" customHeight="1" x14ac:dyDescent="0.3">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4.25" customHeight="1" x14ac:dyDescent="0.3">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4.25" customHeight="1" x14ac:dyDescent="0.3">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4.25" customHeight="1" x14ac:dyDescent="0.3">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4.25" customHeight="1" x14ac:dyDescent="0.3">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4.25" customHeight="1" x14ac:dyDescent="0.3">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4.25" customHeight="1" x14ac:dyDescent="0.3">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4.25" customHeight="1" x14ac:dyDescent="0.3">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4.25" customHeight="1" x14ac:dyDescent="0.3">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4.25" customHeight="1" x14ac:dyDescent="0.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4.25" customHeight="1" x14ac:dyDescent="0.3">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4.25" customHeight="1" x14ac:dyDescent="0.3">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4.25" customHeight="1" x14ac:dyDescent="0.3">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4.25" customHeight="1" x14ac:dyDescent="0.3">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4.25" customHeight="1" x14ac:dyDescent="0.3">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4.25" customHeight="1" x14ac:dyDescent="0.3">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4.25" customHeight="1" x14ac:dyDescent="0.3">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4.25" customHeight="1" x14ac:dyDescent="0.3">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4.25" customHeight="1" x14ac:dyDescent="0.3">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4.25" customHeight="1" x14ac:dyDescent="0.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4.25" customHeight="1" x14ac:dyDescent="0.3">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4.25" customHeight="1" x14ac:dyDescent="0.3">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4.25" customHeight="1" x14ac:dyDescent="0.3">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4.25" customHeight="1" x14ac:dyDescent="0.3">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4.25" customHeight="1" x14ac:dyDescent="0.3">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4.25" customHeight="1" x14ac:dyDescent="0.3">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4.25" customHeight="1" x14ac:dyDescent="0.3">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4.25" customHeight="1" x14ac:dyDescent="0.3">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4.25" customHeight="1" x14ac:dyDescent="0.3">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4.25" customHeight="1" x14ac:dyDescent="0.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4.25" customHeight="1" x14ac:dyDescent="0.3">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4.25" customHeight="1" x14ac:dyDescent="0.3">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4.25" customHeight="1" x14ac:dyDescent="0.3">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4.25" customHeight="1" x14ac:dyDescent="0.3">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4.25" customHeight="1" x14ac:dyDescent="0.3">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4.25" customHeight="1" x14ac:dyDescent="0.3">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4.25" customHeight="1" x14ac:dyDescent="0.3">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4.25" customHeight="1" x14ac:dyDescent="0.3">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4.25" customHeight="1" x14ac:dyDescent="0.3">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4.25" customHeight="1" x14ac:dyDescent="0.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4.25" customHeight="1" x14ac:dyDescent="0.3">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4.25" customHeight="1" x14ac:dyDescent="0.3">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4.25" customHeight="1" x14ac:dyDescent="0.3">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4.25" customHeight="1" x14ac:dyDescent="0.3">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4.25" customHeight="1" x14ac:dyDescent="0.3">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4.25" customHeight="1" x14ac:dyDescent="0.3">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4.25" customHeight="1" x14ac:dyDescent="0.3">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4.25" customHeight="1" x14ac:dyDescent="0.3">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4.25" customHeight="1" x14ac:dyDescent="0.3">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4.25" customHeight="1" x14ac:dyDescent="0.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4.25" customHeight="1" x14ac:dyDescent="0.3">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4.25" customHeight="1" x14ac:dyDescent="0.3">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4.25" customHeight="1" x14ac:dyDescent="0.3">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4.25" customHeight="1" x14ac:dyDescent="0.3">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4.25" customHeight="1" x14ac:dyDescent="0.3">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4.25" customHeight="1" x14ac:dyDescent="0.3">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4.25" customHeight="1" x14ac:dyDescent="0.3">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4.25" customHeight="1" x14ac:dyDescent="0.3">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4.25" customHeight="1" x14ac:dyDescent="0.3">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4.25" customHeight="1" x14ac:dyDescent="0.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4.25" customHeight="1" x14ac:dyDescent="0.3">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4.25" customHeight="1" x14ac:dyDescent="0.3">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4.25" customHeight="1" x14ac:dyDescent="0.3">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4.25" customHeight="1" x14ac:dyDescent="0.3">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4.25" customHeight="1" x14ac:dyDescent="0.3">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4.25" customHeight="1" x14ac:dyDescent="0.3">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4.25" customHeight="1" x14ac:dyDescent="0.3">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4.25" customHeight="1" x14ac:dyDescent="0.3">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4.25" customHeight="1" x14ac:dyDescent="0.3">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4.25" customHeight="1" x14ac:dyDescent="0.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4.25" customHeight="1" x14ac:dyDescent="0.3">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4.25" customHeight="1" x14ac:dyDescent="0.3">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4.25" customHeight="1" x14ac:dyDescent="0.3">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4.25" customHeight="1" x14ac:dyDescent="0.3">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4.25" customHeight="1" x14ac:dyDescent="0.3">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4.25" customHeight="1" x14ac:dyDescent="0.3">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4.25" customHeight="1" x14ac:dyDescent="0.3">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4.25" customHeight="1" x14ac:dyDescent="0.3">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4.25" customHeight="1" x14ac:dyDescent="0.3">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4.25" customHeight="1" x14ac:dyDescent="0.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4.25" customHeight="1" x14ac:dyDescent="0.3">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4.25" customHeight="1" x14ac:dyDescent="0.3">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4.25" customHeight="1" x14ac:dyDescent="0.3">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4.25" customHeight="1" x14ac:dyDescent="0.3">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4.25" customHeight="1" x14ac:dyDescent="0.3">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4.25" customHeight="1" x14ac:dyDescent="0.3">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4.25" customHeight="1" x14ac:dyDescent="0.3">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4.25" customHeight="1" x14ac:dyDescent="0.3">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4.25" customHeight="1" x14ac:dyDescent="0.3">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4.25" customHeight="1" x14ac:dyDescent="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4.25" customHeight="1" x14ac:dyDescent="0.3">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4.25" customHeight="1" x14ac:dyDescent="0.3">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4.25" customHeight="1" x14ac:dyDescent="0.3">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4.25" customHeight="1" x14ac:dyDescent="0.3">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4.25" customHeight="1" x14ac:dyDescent="0.3">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4.25" customHeight="1" x14ac:dyDescent="0.3">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4.25" customHeight="1" x14ac:dyDescent="0.3">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4.25" customHeight="1" x14ac:dyDescent="0.3">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4.25" customHeight="1" x14ac:dyDescent="0.3">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4.25" customHeight="1" x14ac:dyDescent="0.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4.25" customHeight="1" x14ac:dyDescent="0.3">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4.25" customHeight="1" x14ac:dyDescent="0.3">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4.25" customHeight="1" x14ac:dyDescent="0.3">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4.25" customHeight="1" x14ac:dyDescent="0.3">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4.25" customHeight="1" x14ac:dyDescent="0.3">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4.25" customHeight="1" x14ac:dyDescent="0.3">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4.25" customHeight="1" x14ac:dyDescent="0.3">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4.25" customHeight="1" x14ac:dyDescent="0.3">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4.25" customHeight="1" x14ac:dyDescent="0.3">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4.25" customHeight="1" x14ac:dyDescent="0.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4.25" customHeight="1" x14ac:dyDescent="0.3">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4.25" customHeight="1" x14ac:dyDescent="0.3">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4.25" customHeight="1" x14ac:dyDescent="0.3">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4.25" customHeight="1" x14ac:dyDescent="0.3">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4.25" customHeight="1" x14ac:dyDescent="0.3">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4.25" customHeight="1" x14ac:dyDescent="0.3">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4.25" customHeight="1" x14ac:dyDescent="0.3">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4.25" customHeight="1" x14ac:dyDescent="0.3">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4.25" customHeight="1" x14ac:dyDescent="0.3">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4.25" customHeight="1" x14ac:dyDescent="0.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4.25" customHeight="1" x14ac:dyDescent="0.3">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4.25" customHeight="1" x14ac:dyDescent="0.3">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4.25" customHeight="1" x14ac:dyDescent="0.3">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4.25" customHeight="1" x14ac:dyDescent="0.3">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4.25" customHeight="1" x14ac:dyDescent="0.3">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4.25" customHeight="1" x14ac:dyDescent="0.3">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4.25" customHeight="1" x14ac:dyDescent="0.3">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4.25" customHeight="1" x14ac:dyDescent="0.3">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4.25" customHeight="1" x14ac:dyDescent="0.3">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4.25" customHeight="1" x14ac:dyDescent="0.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4.25" customHeight="1" x14ac:dyDescent="0.3">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4.25" customHeight="1" x14ac:dyDescent="0.3">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4.25" customHeight="1" x14ac:dyDescent="0.3">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4.25" customHeight="1" x14ac:dyDescent="0.3">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4.25" customHeight="1" x14ac:dyDescent="0.3">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4.25" customHeight="1" x14ac:dyDescent="0.3">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4.25" customHeight="1" x14ac:dyDescent="0.3">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4.25" customHeight="1" x14ac:dyDescent="0.3">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4.25" customHeight="1" x14ac:dyDescent="0.3">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4.25" customHeight="1" x14ac:dyDescent="0.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4.25" customHeight="1" x14ac:dyDescent="0.3">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4.25" customHeight="1" x14ac:dyDescent="0.3">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4.25" customHeight="1" x14ac:dyDescent="0.3">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4.25" customHeight="1" x14ac:dyDescent="0.3">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4.25" customHeight="1" x14ac:dyDescent="0.3">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4.25" customHeight="1" x14ac:dyDescent="0.3">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4.25" customHeight="1" x14ac:dyDescent="0.3">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4.25" customHeight="1" x14ac:dyDescent="0.3">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4.25" customHeight="1" x14ac:dyDescent="0.3">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4.25" customHeight="1" x14ac:dyDescent="0.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4.25" customHeight="1" x14ac:dyDescent="0.3">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4.25" customHeight="1" x14ac:dyDescent="0.3">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4.25" customHeight="1" x14ac:dyDescent="0.3">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4.25" customHeight="1" x14ac:dyDescent="0.3">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4.25" customHeight="1" x14ac:dyDescent="0.3">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4.25" customHeight="1" x14ac:dyDescent="0.3">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4.25" customHeight="1" x14ac:dyDescent="0.3">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4.25" customHeight="1" x14ac:dyDescent="0.3">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4.25" customHeight="1" x14ac:dyDescent="0.3">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4.25" customHeight="1" x14ac:dyDescent="0.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4.25" customHeight="1" x14ac:dyDescent="0.3">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4.25" customHeight="1" x14ac:dyDescent="0.3">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4.25" customHeight="1" x14ac:dyDescent="0.3">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4.25" customHeight="1" x14ac:dyDescent="0.3">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4.25" customHeight="1" x14ac:dyDescent="0.3">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4.25" customHeight="1" x14ac:dyDescent="0.3">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4.25" customHeight="1" x14ac:dyDescent="0.3">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4.25" customHeight="1" x14ac:dyDescent="0.3">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4.25" customHeight="1" x14ac:dyDescent="0.3">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4.25" customHeight="1" x14ac:dyDescent="0.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4.25" customHeight="1" x14ac:dyDescent="0.3">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4.25" customHeight="1" x14ac:dyDescent="0.3">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4.25" customHeight="1" x14ac:dyDescent="0.3">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4.25" customHeight="1" x14ac:dyDescent="0.3">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4.25" customHeight="1" x14ac:dyDescent="0.3">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4.25" customHeight="1" x14ac:dyDescent="0.3">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4.25" customHeight="1" x14ac:dyDescent="0.3">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4.25" customHeight="1" x14ac:dyDescent="0.3">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4.25" customHeight="1" x14ac:dyDescent="0.3">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4.25" customHeight="1" x14ac:dyDescent="0.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4.25" customHeight="1" x14ac:dyDescent="0.3">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4.25" customHeight="1" x14ac:dyDescent="0.3">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4.25" customHeight="1" x14ac:dyDescent="0.3">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4.25" customHeight="1" x14ac:dyDescent="0.3">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4.25" customHeight="1" x14ac:dyDescent="0.3">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4.25" customHeight="1" x14ac:dyDescent="0.3">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4.25" customHeight="1" x14ac:dyDescent="0.3">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4.25" customHeight="1" x14ac:dyDescent="0.3">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4.25" customHeight="1" x14ac:dyDescent="0.3">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4.25" customHeight="1" x14ac:dyDescent="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4.25" customHeight="1" x14ac:dyDescent="0.3">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4.25" customHeight="1" x14ac:dyDescent="0.3">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4.25" customHeight="1" x14ac:dyDescent="0.3">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4.25" customHeight="1" x14ac:dyDescent="0.3">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4.25" customHeight="1" x14ac:dyDescent="0.3">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4.25" customHeight="1" x14ac:dyDescent="0.3">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4.25" customHeight="1" x14ac:dyDescent="0.3">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4.25" customHeight="1" x14ac:dyDescent="0.3">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4.25" customHeight="1" x14ac:dyDescent="0.3">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4.25" customHeight="1" x14ac:dyDescent="0.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4.25" customHeight="1" x14ac:dyDescent="0.3">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4.25" customHeight="1" x14ac:dyDescent="0.3">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4.25" customHeight="1" x14ac:dyDescent="0.3">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4.25" customHeight="1" x14ac:dyDescent="0.3">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4.25" customHeight="1" x14ac:dyDescent="0.3">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4.25" customHeight="1" x14ac:dyDescent="0.3">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4.25" customHeight="1" x14ac:dyDescent="0.3">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4.25" customHeight="1" x14ac:dyDescent="0.3">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4.25" customHeight="1" x14ac:dyDescent="0.3">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4.25" customHeight="1" x14ac:dyDescent="0.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4.25" customHeight="1" x14ac:dyDescent="0.3">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4.25" customHeight="1" x14ac:dyDescent="0.3">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4.25" customHeight="1" x14ac:dyDescent="0.3">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4.25" customHeight="1" x14ac:dyDescent="0.3">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4.25" customHeight="1" x14ac:dyDescent="0.3">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4.25" customHeight="1" x14ac:dyDescent="0.3">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4.25" customHeight="1" x14ac:dyDescent="0.3">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4.25" customHeight="1" x14ac:dyDescent="0.3">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4.25" customHeight="1" x14ac:dyDescent="0.3">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4.25" customHeight="1" x14ac:dyDescent="0.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4.25" customHeight="1" x14ac:dyDescent="0.3">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4.25" customHeight="1" x14ac:dyDescent="0.3">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4.25" customHeight="1" x14ac:dyDescent="0.3">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4.25" customHeight="1" x14ac:dyDescent="0.3">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4.25" customHeight="1" x14ac:dyDescent="0.3">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4.25" customHeight="1" x14ac:dyDescent="0.3">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4.25" customHeight="1" x14ac:dyDescent="0.3">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4.25" customHeight="1" x14ac:dyDescent="0.3">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4.25" customHeight="1" x14ac:dyDescent="0.3">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4.25" customHeight="1" x14ac:dyDescent="0.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4.25" customHeight="1" x14ac:dyDescent="0.3">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4.25" customHeight="1" x14ac:dyDescent="0.3">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4.25" customHeight="1" x14ac:dyDescent="0.3">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4.25" customHeight="1" x14ac:dyDescent="0.3">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4.25" customHeight="1" x14ac:dyDescent="0.3">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4.25" customHeight="1" x14ac:dyDescent="0.3">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4.25" customHeight="1" x14ac:dyDescent="0.3">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4.25" customHeight="1" x14ac:dyDescent="0.3">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4.25" customHeight="1" x14ac:dyDescent="0.3">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4.25" customHeight="1" x14ac:dyDescent="0.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4.25" customHeight="1" x14ac:dyDescent="0.3">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4.25" customHeight="1" x14ac:dyDescent="0.3">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4.25" customHeight="1" x14ac:dyDescent="0.3">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4.25" customHeight="1" x14ac:dyDescent="0.3">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4.25" customHeight="1" x14ac:dyDescent="0.3">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4.25" customHeight="1" x14ac:dyDescent="0.3">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4.25" customHeight="1" x14ac:dyDescent="0.3">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4.25" customHeight="1" x14ac:dyDescent="0.3">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4.25" customHeight="1" x14ac:dyDescent="0.3">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4.25" customHeight="1" x14ac:dyDescent="0.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4.25" customHeight="1" x14ac:dyDescent="0.3">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4.25" customHeight="1" x14ac:dyDescent="0.3">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4.25" customHeight="1" x14ac:dyDescent="0.3">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4.25" customHeight="1" x14ac:dyDescent="0.3">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4.25" customHeight="1" x14ac:dyDescent="0.3">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4.25" customHeight="1" x14ac:dyDescent="0.3">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4.25" customHeight="1" x14ac:dyDescent="0.3">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4.25" customHeight="1" x14ac:dyDescent="0.3">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4.25" customHeight="1" x14ac:dyDescent="0.3">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4.25" customHeight="1" x14ac:dyDescent="0.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4.25" customHeight="1" x14ac:dyDescent="0.3">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4.25" customHeight="1" x14ac:dyDescent="0.3">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4.25" customHeight="1" x14ac:dyDescent="0.3">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4.25" customHeight="1" x14ac:dyDescent="0.3">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4.25" customHeight="1" x14ac:dyDescent="0.3">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4.25" customHeight="1" x14ac:dyDescent="0.3">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4.25" customHeight="1" x14ac:dyDescent="0.3">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4.25" customHeight="1" x14ac:dyDescent="0.3">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4.25" customHeight="1" x14ac:dyDescent="0.3">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4.25" customHeight="1" x14ac:dyDescent="0.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4.25" customHeight="1" x14ac:dyDescent="0.3">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4.25" customHeight="1" x14ac:dyDescent="0.3">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4.25" customHeight="1" x14ac:dyDescent="0.3">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4.25" customHeight="1" x14ac:dyDescent="0.3">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4.25" customHeight="1" x14ac:dyDescent="0.3">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4.25" customHeight="1" x14ac:dyDescent="0.3">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4.25" customHeight="1" x14ac:dyDescent="0.3">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4.25" customHeight="1" x14ac:dyDescent="0.3">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4.25" customHeight="1" x14ac:dyDescent="0.3">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4.25" customHeight="1" x14ac:dyDescent="0.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4.25" customHeight="1" x14ac:dyDescent="0.3">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4.25" customHeight="1" x14ac:dyDescent="0.3">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4.25" customHeight="1" x14ac:dyDescent="0.3">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4.25" customHeight="1" x14ac:dyDescent="0.3">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4.25" customHeight="1" x14ac:dyDescent="0.3">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4.25" customHeight="1" x14ac:dyDescent="0.3">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4.25" customHeight="1" x14ac:dyDescent="0.3">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4.25" customHeight="1" x14ac:dyDescent="0.3">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4.25" customHeight="1" x14ac:dyDescent="0.3">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4.25" customHeight="1" x14ac:dyDescent="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4.25" customHeight="1" x14ac:dyDescent="0.3">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4.25" customHeight="1" x14ac:dyDescent="0.3">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4.25" customHeight="1" x14ac:dyDescent="0.3">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4.25" customHeight="1" x14ac:dyDescent="0.3">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4.25" customHeight="1" x14ac:dyDescent="0.3">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4.25" customHeight="1" x14ac:dyDescent="0.3">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4.25" customHeight="1" x14ac:dyDescent="0.3">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4.25" customHeight="1" x14ac:dyDescent="0.3">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4.25" customHeight="1" x14ac:dyDescent="0.3">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4.25" customHeight="1" x14ac:dyDescent="0.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4.25" customHeight="1" x14ac:dyDescent="0.3">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4.25" customHeight="1" x14ac:dyDescent="0.3">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4.25" customHeight="1" x14ac:dyDescent="0.3">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4.25" customHeight="1" x14ac:dyDescent="0.3">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4.25" customHeight="1" x14ac:dyDescent="0.3">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4.25" customHeight="1" x14ac:dyDescent="0.3">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4.25" customHeight="1" x14ac:dyDescent="0.3">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4.25" customHeight="1" x14ac:dyDescent="0.3">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4.25" customHeight="1" x14ac:dyDescent="0.3">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4.25" customHeight="1" x14ac:dyDescent="0.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4.25" customHeight="1" x14ac:dyDescent="0.3">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4.25" customHeight="1" x14ac:dyDescent="0.3">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4.25" customHeight="1" x14ac:dyDescent="0.3">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4.25" customHeight="1" x14ac:dyDescent="0.3">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4.25" customHeight="1" x14ac:dyDescent="0.3">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4.25" customHeight="1" x14ac:dyDescent="0.3">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4.25" customHeight="1" x14ac:dyDescent="0.3">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4.25" customHeight="1" x14ac:dyDescent="0.3">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4.25" customHeight="1" x14ac:dyDescent="0.3">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4.25" customHeight="1" x14ac:dyDescent="0.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4.25" customHeight="1" x14ac:dyDescent="0.3">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4.25" customHeight="1" x14ac:dyDescent="0.3">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4.25" customHeight="1" x14ac:dyDescent="0.3">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4.25" customHeight="1" x14ac:dyDescent="0.3">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4.25" customHeight="1" x14ac:dyDescent="0.3">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4.25" customHeight="1" x14ac:dyDescent="0.3">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4.25" customHeight="1" x14ac:dyDescent="0.3">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4.25" customHeight="1" x14ac:dyDescent="0.3">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4.25" customHeight="1" x14ac:dyDescent="0.3">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4.25" customHeight="1" x14ac:dyDescent="0.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4.25" customHeight="1" x14ac:dyDescent="0.3">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4.25" customHeight="1" x14ac:dyDescent="0.3">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4.25" customHeight="1" x14ac:dyDescent="0.3">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4.25" customHeight="1" x14ac:dyDescent="0.3">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4.25" customHeight="1" x14ac:dyDescent="0.3">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4.25" customHeight="1" x14ac:dyDescent="0.3">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4.25" customHeight="1" x14ac:dyDescent="0.3">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4.25" customHeight="1" x14ac:dyDescent="0.3">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4.25" customHeight="1" x14ac:dyDescent="0.3">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4.25" customHeight="1" x14ac:dyDescent="0.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4.25" customHeight="1" x14ac:dyDescent="0.3">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4.25" customHeight="1" x14ac:dyDescent="0.3">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4.25" customHeight="1" x14ac:dyDescent="0.3">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4.25" customHeight="1" x14ac:dyDescent="0.3">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4.25" customHeight="1" x14ac:dyDescent="0.3">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4.25" customHeight="1" x14ac:dyDescent="0.3">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4.25" customHeight="1" x14ac:dyDescent="0.3">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4.25" customHeight="1" x14ac:dyDescent="0.3">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4.25" customHeight="1" x14ac:dyDescent="0.3">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4.25" customHeight="1" x14ac:dyDescent="0.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4.25" customHeight="1" x14ac:dyDescent="0.3">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4.25" customHeight="1" x14ac:dyDescent="0.3">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4.25" customHeight="1" x14ac:dyDescent="0.3">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4.25" customHeight="1" x14ac:dyDescent="0.3">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4.25" customHeight="1" x14ac:dyDescent="0.3">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4.25" customHeight="1" x14ac:dyDescent="0.3">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4.25" customHeight="1" x14ac:dyDescent="0.3">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4.25" customHeight="1" x14ac:dyDescent="0.3">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4.25" customHeight="1" x14ac:dyDescent="0.3">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4.25" customHeight="1" x14ac:dyDescent="0.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4.25" customHeight="1" x14ac:dyDescent="0.3">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4.25" customHeight="1" x14ac:dyDescent="0.3">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4.25" customHeight="1" x14ac:dyDescent="0.3">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4.25" customHeight="1" x14ac:dyDescent="0.3">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4.25" customHeight="1" x14ac:dyDescent="0.3">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4.25" customHeight="1" x14ac:dyDescent="0.3">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4.25" customHeight="1" x14ac:dyDescent="0.3">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4.25" customHeight="1" x14ac:dyDescent="0.3">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4.25" customHeight="1" x14ac:dyDescent="0.3">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4.25" customHeight="1" x14ac:dyDescent="0.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4.25" customHeight="1" x14ac:dyDescent="0.3">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4.25" customHeight="1" x14ac:dyDescent="0.3">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4.25" customHeight="1" x14ac:dyDescent="0.3">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4.25" customHeight="1" x14ac:dyDescent="0.3">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4.25" customHeight="1" x14ac:dyDescent="0.3">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4.25" customHeight="1" x14ac:dyDescent="0.3">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4.25" customHeight="1" x14ac:dyDescent="0.3">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4.25" customHeight="1" x14ac:dyDescent="0.3">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4.25" customHeight="1" x14ac:dyDescent="0.3">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4.25" customHeight="1" x14ac:dyDescent="0.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4.25" customHeight="1" x14ac:dyDescent="0.3">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4.25" customHeight="1" x14ac:dyDescent="0.3">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4.25" customHeight="1" x14ac:dyDescent="0.3">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4.25" customHeight="1" x14ac:dyDescent="0.3">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4.25" customHeight="1" x14ac:dyDescent="0.3">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4.25" customHeight="1" x14ac:dyDescent="0.3">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4.25" customHeight="1" x14ac:dyDescent="0.3">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4.25" customHeight="1" x14ac:dyDescent="0.3">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4.25" customHeight="1" x14ac:dyDescent="0.3">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4.25" customHeight="1" x14ac:dyDescent="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4.25" customHeight="1" x14ac:dyDescent="0.3">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4.25" customHeight="1" x14ac:dyDescent="0.3">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4.25" customHeight="1" x14ac:dyDescent="0.3">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4.25" customHeight="1" x14ac:dyDescent="0.3">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4.25" customHeight="1" x14ac:dyDescent="0.3">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4.25" customHeight="1" x14ac:dyDescent="0.3">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4.25" customHeight="1" x14ac:dyDescent="0.3">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4.25" customHeight="1" x14ac:dyDescent="0.3">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4.25" customHeight="1" x14ac:dyDescent="0.3">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4.25" customHeight="1" x14ac:dyDescent="0.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4.25" customHeight="1" x14ac:dyDescent="0.3">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4.25" customHeight="1" x14ac:dyDescent="0.3">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4.25" customHeight="1" x14ac:dyDescent="0.3">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4.25" customHeight="1" x14ac:dyDescent="0.3">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4.25" customHeight="1" x14ac:dyDescent="0.3">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4.25" customHeight="1" x14ac:dyDescent="0.3">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4.25" customHeight="1" x14ac:dyDescent="0.3">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4.25" customHeight="1" x14ac:dyDescent="0.3">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4.25" customHeight="1" x14ac:dyDescent="0.3">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4.25" customHeight="1" x14ac:dyDescent="0.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4.25" customHeight="1" x14ac:dyDescent="0.3">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4.25" customHeight="1" x14ac:dyDescent="0.3">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4.25" customHeight="1" x14ac:dyDescent="0.3">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4.25" customHeight="1" x14ac:dyDescent="0.3">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4.25" customHeight="1" x14ac:dyDescent="0.3">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4.25" customHeight="1" x14ac:dyDescent="0.3">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4.25" customHeight="1" x14ac:dyDescent="0.3">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4.25" customHeight="1" x14ac:dyDescent="0.3">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4.25" customHeight="1" x14ac:dyDescent="0.3">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4.25" customHeight="1" x14ac:dyDescent="0.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4.25" customHeight="1" x14ac:dyDescent="0.3">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4.25" customHeight="1" x14ac:dyDescent="0.3">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4.25" customHeight="1" x14ac:dyDescent="0.3">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4.25" customHeight="1" x14ac:dyDescent="0.3">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4.25" customHeight="1" x14ac:dyDescent="0.3">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4.25" customHeight="1" x14ac:dyDescent="0.3">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4.25" customHeight="1" x14ac:dyDescent="0.3">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4.25" customHeight="1" x14ac:dyDescent="0.3">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4.25" customHeight="1" x14ac:dyDescent="0.3">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4.25" customHeight="1" x14ac:dyDescent="0.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4.25" customHeight="1" x14ac:dyDescent="0.3">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4.25" customHeight="1" x14ac:dyDescent="0.3">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4.25" customHeight="1" x14ac:dyDescent="0.3">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4.25" customHeight="1" x14ac:dyDescent="0.3">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4.25" customHeight="1" x14ac:dyDescent="0.3">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4.25" customHeight="1" x14ac:dyDescent="0.3">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4.25" customHeight="1" x14ac:dyDescent="0.3">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4.25" customHeight="1" x14ac:dyDescent="0.3">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4.25" customHeight="1" x14ac:dyDescent="0.3">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4.25" customHeight="1" x14ac:dyDescent="0.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4.25" customHeight="1" x14ac:dyDescent="0.3">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4.25" customHeight="1" x14ac:dyDescent="0.3">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4.25" customHeight="1" x14ac:dyDescent="0.3">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4.25" customHeight="1" x14ac:dyDescent="0.3">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4.25" customHeight="1" x14ac:dyDescent="0.3">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4.25" customHeight="1" x14ac:dyDescent="0.3">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4.25" customHeight="1" x14ac:dyDescent="0.3">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4.25" customHeight="1" x14ac:dyDescent="0.3">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4.25" customHeight="1" x14ac:dyDescent="0.3">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4.25" customHeight="1" x14ac:dyDescent="0.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4.25" customHeight="1" x14ac:dyDescent="0.3">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4.25" customHeight="1" x14ac:dyDescent="0.3">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4.25" customHeight="1" x14ac:dyDescent="0.3">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4.25" customHeight="1" x14ac:dyDescent="0.3">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4.25" customHeight="1" x14ac:dyDescent="0.3">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4.25" customHeight="1" x14ac:dyDescent="0.3">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4.25" customHeight="1" x14ac:dyDescent="0.3">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4.25" customHeight="1" x14ac:dyDescent="0.3">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4.25" customHeight="1" x14ac:dyDescent="0.3">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4.25" customHeight="1" x14ac:dyDescent="0.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4.25" customHeight="1" x14ac:dyDescent="0.3">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4.25" customHeight="1" x14ac:dyDescent="0.3">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4.25" customHeight="1" x14ac:dyDescent="0.3">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4.25" customHeight="1" x14ac:dyDescent="0.3">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4.25" customHeight="1" x14ac:dyDescent="0.3">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4.25" customHeight="1" x14ac:dyDescent="0.3">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4.25" customHeight="1" x14ac:dyDescent="0.3">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4.25" customHeight="1" x14ac:dyDescent="0.3">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4.25" customHeight="1" x14ac:dyDescent="0.3">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4.25" customHeight="1" x14ac:dyDescent="0.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4.25" customHeight="1" x14ac:dyDescent="0.3">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4.25" customHeight="1" x14ac:dyDescent="0.3">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4.25" customHeight="1" x14ac:dyDescent="0.3">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4.25" customHeight="1" x14ac:dyDescent="0.3">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4.25" customHeight="1" x14ac:dyDescent="0.3">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4.25" customHeight="1" x14ac:dyDescent="0.3">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4.25" customHeight="1" x14ac:dyDescent="0.3">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4.25" customHeight="1" x14ac:dyDescent="0.3">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4.25" customHeight="1" x14ac:dyDescent="0.3">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4.25" customHeight="1" x14ac:dyDescent="0.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4.25" customHeight="1" x14ac:dyDescent="0.3">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4.25" customHeight="1" x14ac:dyDescent="0.3">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4.25" customHeight="1" x14ac:dyDescent="0.3">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4.25" customHeight="1" x14ac:dyDescent="0.3">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4.25" customHeight="1" x14ac:dyDescent="0.3">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4.25" customHeight="1" x14ac:dyDescent="0.3">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4.25" customHeight="1" x14ac:dyDescent="0.3">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4.25" customHeight="1" x14ac:dyDescent="0.3">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4.25" customHeight="1" x14ac:dyDescent="0.3">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4.25" customHeight="1" x14ac:dyDescent="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4.25" customHeight="1" x14ac:dyDescent="0.3">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4.25" customHeight="1" x14ac:dyDescent="0.3">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4.25" customHeight="1" x14ac:dyDescent="0.3">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4.25" customHeight="1" x14ac:dyDescent="0.3">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4.25" customHeight="1" x14ac:dyDescent="0.3">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4.25" customHeight="1" x14ac:dyDescent="0.3">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4.25" customHeight="1" x14ac:dyDescent="0.3">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4.25" customHeight="1" x14ac:dyDescent="0.3">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4.25" customHeight="1" x14ac:dyDescent="0.3">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4.25" customHeight="1" x14ac:dyDescent="0.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4.25" customHeight="1" x14ac:dyDescent="0.3">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4.25" customHeight="1" x14ac:dyDescent="0.3">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4.25" customHeight="1" x14ac:dyDescent="0.3">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4.25" customHeight="1" x14ac:dyDescent="0.3">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4.25" customHeight="1" x14ac:dyDescent="0.3">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4.25" customHeight="1" x14ac:dyDescent="0.3">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4.25" customHeight="1" x14ac:dyDescent="0.3">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4.25" customHeight="1" x14ac:dyDescent="0.3">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4.25" customHeight="1" x14ac:dyDescent="0.3">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4.25" customHeight="1" x14ac:dyDescent="0.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4.25" customHeight="1" x14ac:dyDescent="0.3">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4.25" customHeight="1" x14ac:dyDescent="0.3">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4.25" customHeight="1" x14ac:dyDescent="0.3">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4.25" customHeight="1" x14ac:dyDescent="0.3">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4.25" customHeight="1" x14ac:dyDescent="0.3">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4.25" customHeight="1" x14ac:dyDescent="0.3">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4.25" customHeight="1" x14ac:dyDescent="0.3">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4.25" customHeight="1" x14ac:dyDescent="0.3">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4.25" customHeight="1" x14ac:dyDescent="0.3">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4.25" customHeight="1" x14ac:dyDescent="0.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4.25" customHeight="1" x14ac:dyDescent="0.3">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4.25" customHeight="1" x14ac:dyDescent="0.3">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4.25" customHeight="1" x14ac:dyDescent="0.3">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4.25" customHeight="1" x14ac:dyDescent="0.3">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4.25" customHeight="1" x14ac:dyDescent="0.3">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4.25" customHeight="1" x14ac:dyDescent="0.3">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4.25" customHeight="1" x14ac:dyDescent="0.3">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4.25" customHeight="1" x14ac:dyDescent="0.3">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4.25" customHeight="1" x14ac:dyDescent="0.3">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4.25" customHeight="1" x14ac:dyDescent="0.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4.25" customHeight="1" x14ac:dyDescent="0.3">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4.25" customHeight="1" x14ac:dyDescent="0.3">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4.25" customHeight="1" x14ac:dyDescent="0.3">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4.25" customHeight="1" x14ac:dyDescent="0.3">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4.25" customHeight="1" x14ac:dyDescent="0.3">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4.25" customHeight="1" x14ac:dyDescent="0.3">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4.25" customHeight="1" x14ac:dyDescent="0.3">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4.25" customHeight="1" x14ac:dyDescent="0.3">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4.25" customHeight="1" x14ac:dyDescent="0.3">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4.25" customHeight="1" x14ac:dyDescent="0.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4.25" customHeight="1" x14ac:dyDescent="0.3">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4.25" customHeight="1" x14ac:dyDescent="0.3">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4.25" customHeight="1" x14ac:dyDescent="0.3">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4.25" customHeight="1" x14ac:dyDescent="0.3">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4.25" customHeight="1" x14ac:dyDescent="0.3">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4.25" customHeight="1" x14ac:dyDescent="0.3">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4.25" customHeight="1" x14ac:dyDescent="0.3">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4.25" customHeight="1" x14ac:dyDescent="0.3">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4.25" customHeight="1" x14ac:dyDescent="0.3">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4.25" customHeight="1" x14ac:dyDescent="0.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4.25" customHeight="1" x14ac:dyDescent="0.3">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4.25" customHeight="1" x14ac:dyDescent="0.3">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4.25" customHeight="1" x14ac:dyDescent="0.3">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4.25" customHeight="1" x14ac:dyDescent="0.3">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4.25" customHeight="1" x14ac:dyDescent="0.3">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4.25" customHeight="1" x14ac:dyDescent="0.3">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4.25" customHeight="1" x14ac:dyDescent="0.3">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4.25" customHeight="1" x14ac:dyDescent="0.3">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4.25" customHeight="1" x14ac:dyDescent="0.3">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4.25" customHeight="1" x14ac:dyDescent="0.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4.25" customHeight="1" x14ac:dyDescent="0.3">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4.25" customHeight="1" x14ac:dyDescent="0.3">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4.25" customHeight="1" x14ac:dyDescent="0.3">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4.25" customHeight="1" x14ac:dyDescent="0.3">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4.25" customHeight="1" x14ac:dyDescent="0.3">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4.25" customHeight="1" x14ac:dyDescent="0.3">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4.25" customHeight="1" x14ac:dyDescent="0.3">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4.25" customHeight="1" x14ac:dyDescent="0.3">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4.25" customHeight="1" x14ac:dyDescent="0.3">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4.25" customHeight="1" x14ac:dyDescent="0.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4.25" customHeight="1" x14ac:dyDescent="0.3">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4.25" customHeight="1" x14ac:dyDescent="0.3">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4.25" customHeight="1" x14ac:dyDescent="0.3">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4.25" customHeight="1" x14ac:dyDescent="0.3">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4.25" customHeight="1" x14ac:dyDescent="0.3">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4.25" customHeight="1" x14ac:dyDescent="0.3">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4.25" customHeight="1" x14ac:dyDescent="0.3">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4.25" customHeight="1" x14ac:dyDescent="0.3">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4.25" customHeight="1" x14ac:dyDescent="0.3">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4.25" customHeight="1" x14ac:dyDescent="0.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4.25" customHeight="1" x14ac:dyDescent="0.3">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4.25" customHeight="1" x14ac:dyDescent="0.3">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4.25" customHeight="1" x14ac:dyDescent="0.3">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4.25" customHeight="1" x14ac:dyDescent="0.3">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4.25" customHeight="1" x14ac:dyDescent="0.3">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4.25" customHeight="1" x14ac:dyDescent="0.3">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4.25" customHeight="1" x14ac:dyDescent="0.3">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4.25" customHeight="1" x14ac:dyDescent="0.3">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4.25" customHeight="1" x14ac:dyDescent="0.3">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4.25" customHeight="1" x14ac:dyDescent="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4.25" customHeight="1" x14ac:dyDescent="0.3">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4.25" customHeight="1" x14ac:dyDescent="0.3">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4.25" customHeight="1" x14ac:dyDescent="0.3">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4.25" customHeight="1" x14ac:dyDescent="0.3">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4.25" customHeight="1" x14ac:dyDescent="0.3">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4.25" customHeight="1" x14ac:dyDescent="0.3">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4.25" customHeight="1" x14ac:dyDescent="0.3">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4.25" customHeight="1" x14ac:dyDescent="0.3">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4.25" customHeight="1" x14ac:dyDescent="0.3">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4.25" customHeight="1" x14ac:dyDescent="0.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4.25" customHeight="1" x14ac:dyDescent="0.3">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4.25" customHeight="1" x14ac:dyDescent="0.3">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4.25" customHeight="1" x14ac:dyDescent="0.3">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4.25" customHeight="1" x14ac:dyDescent="0.3">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4.25" customHeight="1" x14ac:dyDescent="0.3">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4.25" customHeight="1" x14ac:dyDescent="0.3">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4.25" customHeight="1" x14ac:dyDescent="0.3">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4.25" customHeight="1" x14ac:dyDescent="0.3">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4.25" customHeight="1" x14ac:dyDescent="0.3">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4.25" customHeight="1" x14ac:dyDescent="0.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4.25" customHeight="1" x14ac:dyDescent="0.3">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4.25" customHeight="1" x14ac:dyDescent="0.3">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4.25" customHeight="1" x14ac:dyDescent="0.3">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4.25" customHeight="1" x14ac:dyDescent="0.3">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4.25" customHeight="1" x14ac:dyDescent="0.3">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4.25" customHeight="1" x14ac:dyDescent="0.3">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4.25" customHeight="1" x14ac:dyDescent="0.3">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4.25" customHeight="1" x14ac:dyDescent="0.3">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4.25" customHeight="1" x14ac:dyDescent="0.3">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4.25" customHeight="1" x14ac:dyDescent="0.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4.25" customHeight="1" x14ac:dyDescent="0.3">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4.25" customHeight="1" x14ac:dyDescent="0.3">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4.25" customHeight="1" x14ac:dyDescent="0.3">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4.25" customHeight="1" x14ac:dyDescent="0.3">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4.25" customHeight="1" x14ac:dyDescent="0.3">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4.25" customHeight="1" x14ac:dyDescent="0.3">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4.25" customHeight="1" x14ac:dyDescent="0.3">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4.25" customHeight="1" x14ac:dyDescent="0.3">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4.25" customHeight="1" x14ac:dyDescent="0.3">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4.25" customHeight="1" x14ac:dyDescent="0.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4.25" customHeight="1" x14ac:dyDescent="0.3">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4.25" customHeight="1" x14ac:dyDescent="0.3">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4.25" customHeight="1" x14ac:dyDescent="0.3">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4.25" customHeight="1" x14ac:dyDescent="0.3">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4.25" customHeight="1" x14ac:dyDescent="0.3">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4.25" customHeight="1" x14ac:dyDescent="0.3">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4.25" customHeight="1" x14ac:dyDescent="0.3">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4.25" customHeight="1" x14ac:dyDescent="0.3">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4.25" customHeight="1" x14ac:dyDescent="0.3">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4.25" customHeight="1" x14ac:dyDescent="0.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4.25" customHeight="1" x14ac:dyDescent="0.3">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4.25" customHeight="1" x14ac:dyDescent="0.3">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4.25" customHeight="1" x14ac:dyDescent="0.3">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4.25" customHeight="1" x14ac:dyDescent="0.3">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4.25" customHeight="1" x14ac:dyDescent="0.3">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4.25" customHeight="1" x14ac:dyDescent="0.3">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4.25" customHeight="1" x14ac:dyDescent="0.3">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4.25" customHeight="1" x14ac:dyDescent="0.3">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4.25" customHeight="1" x14ac:dyDescent="0.3">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4.25" customHeight="1" x14ac:dyDescent="0.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4.25" customHeight="1" x14ac:dyDescent="0.3">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4.25" customHeight="1" x14ac:dyDescent="0.3">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4.25" customHeight="1" x14ac:dyDescent="0.3">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4.25" customHeight="1" x14ac:dyDescent="0.3">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4.25" customHeight="1" x14ac:dyDescent="0.3">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4.25" customHeight="1" x14ac:dyDescent="0.3">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4.25" customHeight="1" x14ac:dyDescent="0.3">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4.25" customHeight="1" x14ac:dyDescent="0.3">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4.25" customHeight="1" x14ac:dyDescent="0.3">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4.25" customHeight="1" x14ac:dyDescent="0.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4.25" customHeight="1" x14ac:dyDescent="0.3">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4.25" customHeight="1" x14ac:dyDescent="0.3">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4.25" customHeight="1" x14ac:dyDescent="0.3">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4.25" customHeight="1" x14ac:dyDescent="0.3">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4.25" customHeight="1" x14ac:dyDescent="0.3">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4.25" customHeight="1" x14ac:dyDescent="0.3">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4.25" customHeight="1" x14ac:dyDescent="0.3">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4.25" customHeight="1" x14ac:dyDescent="0.3">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4.25" customHeight="1" x14ac:dyDescent="0.3">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4.25" customHeight="1" x14ac:dyDescent="0.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4.25" customHeight="1" x14ac:dyDescent="0.3">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4.25" customHeight="1" x14ac:dyDescent="0.3">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4.25" customHeight="1" x14ac:dyDescent="0.3">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4.25" customHeight="1" x14ac:dyDescent="0.3">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4.25" customHeight="1" x14ac:dyDescent="0.3">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4.25" customHeight="1" x14ac:dyDescent="0.3">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4.25" customHeight="1" x14ac:dyDescent="0.3">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4.25" customHeight="1" x14ac:dyDescent="0.3">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4.25" customHeight="1" x14ac:dyDescent="0.3">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4.25" customHeight="1" x14ac:dyDescent="0.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4.25" customHeight="1" x14ac:dyDescent="0.3">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4.25" customHeight="1" x14ac:dyDescent="0.3">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4.25" customHeight="1" x14ac:dyDescent="0.3">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4.25" customHeight="1" x14ac:dyDescent="0.3">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4.25" customHeight="1" x14ac:dyDescent="0.3">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4.25" customHeight="1" x14ac:dyDescent="0.3">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4.25" customHeight="1" x14ac:dyDescent="0.3">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1:26" ht="14.25" customHeight="1" x14ac:dyDescent="0.3">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1:26" ht="14.25" customHeight="1" x14ac:dyDescent="0.3">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sheetData>
  <mergeCells count="3">
    <mergeCell ref="A2:D2"/>
    <mergeCell ref="A51:D51"/>
    <mergeCell ref="A90:D9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1"/>
  <sheetViews>
    <sheetView showGridLines="0" topLeftCell="A2" zoomScale="73" zoomScaleNormal="70" workbookViewId="0">
      <selection activeCell="G10" sqref="G10"/>
    </sheetView>
  </sheetViews>
  <sheetFormatPr defaultColWidth="12.59765625" defaultRowHeight="15" customHeight="1" x14ac:dyDescent="0.25"/>
  <cols>
    <col min="1" max="1" width="84" customWidth="1"/>
    <col min="2" max="4" width="12.59765625" customWidth="1"/>
    <col min="5" max="5" width="7.59765625" customWidth="1"/>
    <col min="6" max="6" width="87.796875" bestFit="1" customWidth="1"/>
    <col min="7" max="9" width="12.59765625" customWidth="1"/>
    <col min="10" max="23" width="7.59765625" customWidth="1"/>
  </cols>
  <sheetData>
    <row r="1" spans="1:9" ht="10.8" customHeight="1" x14ac:dyDescent="0.25"/>
    <row r="2" spans="1:9" ht="23.4" customHeight="1" x14ac:dyDescent="0.5">
      <c r="A2" s="114" t="s">
        <v>293</v>
      </c>
      <c r="B2" s="115"/>
      <c r="C2" s="115"/>
      <c r="D2" s="115"/>
      <c r="E2" s="115"/>
      <c r="F2" s="115"/>
      <c r="G2" s="115"/>
      <c r="H2" s="115"/>
      <c r="I2" s="116"/>
    </row>
    <row r="3" spans="1:9" ht="14.25" customHeight="1" x14ac:dyDescent="0.25">
      <c r="A3" s="63"/>
      <c r="B3" s="63"/>
      <c r="C3" s="63"/>
      <c r="D3" s="63"/>
      <c r="E3" s="63"/>
      <c r="F3" s="63"/>
      <c r="G3" s="63"/>
      <c r="H3" s="63"/>
      <c r="I3" s="63"/>
    </row>
    <row r="4" spans="1:9" ht="14.25" customHeight="1" x14ac:dyDescent="0.35">
      <c r="A4" s="64" t="s">
        <v>294</v>
      </c>
      <c r="B4" s="65">
        <v>2025</v>
      </c>
      <c r="C4" s="65">
        <v>2024</v>
      </c>
      <c r="D4" s="65">
        <v>2023</v>
      </c>
      <c r="E4" s="63"/>
      <c r="F4" s="64" t="s">
        <v>295</v>
      </c>
      <c r="G4" s="65">
        <v>2025</v>
      </c>
      <c r="H4" s="65">
        <v>2024</v>
      </c>
      <c r="I4" s="65">
        <v>2023</v>
      </c>
    </row>
    <row r="5" spans="1:9" ht="14.25" customHeight="1" x14ac:dyDescent="0.3">
      <c r="A5" s="67" t="s">
        <v>296</v>
      </c>
      <c r="B5" s="66">
        <f>'GODREJ  CONSUMER PRODUCT Ltd'!H34/'GODREJ  CONSUMER PRODUCT Ltd'!H62</f>
        <v>0.30657971942933437</v>
      </c>
      <c r="C5" s="66">
        <f>'GODREJ  CONSUMER PRODUCT Ltd'!I34/'GODREJ  CONSUMER PRODUCT Ltd'!I62</f>
        <v>0.37868172488097374</v>
      </c>
      <c r="D5" s="66">
        <f>'GODREJ  CONSUMER PRODUCT Ltd'!J34/'GODREJ  CONSUMER PRODUCT Ltd'!J62</f>
        <v>0.39778009960784155</v>
      </c>
      <c r="E5" s="63"/>
      <c r="F5" s="63" t="s">
        <v>297</v>
      </c>
      <c r="G5" s="66">
        <f>'DABUR India Ltd'!B45/'DABUR India Ltd'!B24</f>
        <v>1.2832518668717203</v>
      </c>
      <c r="H5" s="66">
        <f>'DABUR India Ltd'!C45/'DABUR India Ltd'!C24</f>
        <v>1.1872481433952606</v>
      </c>
      <c r="I5" s="66">
        <f>'DABUR India Ltd'!D45/'DABUR India Ltd'!D24</f>
        <v>0.84790539308080504</v>
      </c>
    </row>
    <row r="6" spans="1:9" ht="14.25" customHeight="1" x14ac:dyDescent="0.3">
      <c r="A6" s="67" t="s">
        <v>298</v>
      </c>
      <c r="B6" s="66">
        <f>('GODREJ  CONSUMER PRODUCT Ltd'!H34-'GODREJ  CONSUMER PRODUCT Ltd'!H25)/'GODREJ  CONSUMER PRODUCT Ltd'!H62</f>
        <v>0.22964388671725522</v>
      </c>
      <c r="C6" s="66">
        <f>('GODREJ  CONSUMER PRODUCT Ltd'!I34-'GODREJ  CONSUMER PRODUCT Ltd'!I25)/'GODREJ  CONSUMER PRODUCT Ltd'!I62</f>
        <v>0.2932178415991688</v>
      </c>
      <c r="D6" s="66">
        <f>('GODREJ  CONSUMER PRODUCT Ltd'!J34-'GODREJ  CONSUMER PRODUCT Ltd'!J25)/'GODREJ  CONSUMER PRODUCT Ltd'!J62</f>
        <v>0.28470142619410543</v>
      </c>
      <c r="E6" s="63"/>
      <c r="F6" s="63" t="s">
        <v>299</v>
      </c>
      <c r="G6" s="66">
        <f>('DABUR India Ltd'!B45-'DABUR India Ltd'!B40)/'DABUR India Ltd'!B24</f>
        <v>0.86267268767489158</v>
      </c>
      <c r="H6" s="66">
        <f>('DABUR India Ltd'!C45-'DABUR India Ltd'!C40)/'DABUR India Ltd'!C24</f>
        <v>0.78950754575358961</v>
      </c>
      <c r="I6" s="66">
        <f>('DABUR India Ltd'!D45-'DABUR India Ltd'!D40)/'DABUR India Ltd'!D24</f>
        <v>0.38286237611722512</v>
      </c>
    </row>
    <row r="7" spans="1:9" ht="14.25" customHeight="1" x14ac:dyDescent="0.3">
      <c r="A7" s="67" t="s">
        <v>300</v>
      </c>
      <c r="B7" s="66">
        <f>'GODREJ  CONSUMER PRODUCT Ltd'!H29/'GODREJ  CONSUMER PRODUCT Ltd'!H62</f>
        <v>3.5986915395103479E-2</v>
      </c>
      <c r="C7" s="66">
        <f>'GODREJ  CONSUMER PRODUCT Ltd'!I29/'GODREJ  CONSUMER PRODUCT Ltd'!I62</f>
        <v>7.0283022885419596E-3</v>
      </c>
      <c r="D7" s="66">
        <f>'GODREJ  CONSUMER PRODUCT Ltd'!J29/'GODREJ  CONSUMER PRODUCT Ltd'!J62</f>
        <v>8.975893144319496E-3</v>
      </c>
      <c r="E7" s="63"/>
      <c r="F7" s="63" t="s">
        <v>301</v>
      </c>
      <c r="G7" s="66">
        <f>'DABUR India Ltd'!B42/'DABUR India Ltd'!B24</f>
        <v>4.3433541978900349E-2</v>
      </c>
      <c r="H7" s="66">
        <f>'DABUR India Ltd'!C42/'DABUR India Ltd'!C24</f>
        <v>2.4596770009304641E-2</v>
      </c>
      <c r="I7" s="66">
        <f>'DABUR India Ltd'!D42/'DABUR India Ltd'!D24</f>
        <v>1.269228430716848E-2</v>
      </c>
    </row>
    <row r="8" spans="1:9" ht="14.25" customHeight="1" x14ac:dyDescent="0.3">
      <c r="A8" s="67" t="s">
        <v>302</v>
      </c>
      <c r="B8" s="66">
        <f>'GODREJ  CONSUMER PRODUCT Ltd'!H34-'GODREJ  CONSUMER PRODUCT Ltd'!H62</f>
        <v>-4892.51</v>
      </c>
      <c r="C8" s="66">
        <f>'GODREJ  CONSUMER PRODUCT Ltd'!I34-'GODREJ  CONSUMER PRODUCT Ltd'!I62</f>
        <v>-3647.4799999999991</v>
      </c>
      <c r="D8" s="66">
        <f>'GODREJ  CONSUMER PRODUCT Ltd'!J34-'GODREJ  CONSUMER PRODUCT Ltd'!J62</f>
        <v>-3014.4900000000002</v>
      </c>
      <c r="E8" s="63"/>
      <c r="F8" s="63" t="s">
        <v>303</v>
      </c>
      <c r="G8" s="66">
        <f>'DABUR India Ltd'!B45-'DABUR India Ltd'!B24</f>
        <v>867.48999999999933</v>
      </c>
      <c r="H8" s="66">
        <f>'DABUR India Ltd'!C45-'DABUR India Ltd'!C24</f>
        <v>541.34000000000015</v>
      </c>
      <c r="I8" s="66">
        <f>'DABUR India Ltd'!D45-'DABUR India Ltd'!D24</f>
        <v>-400.23999999999978</v>
      </c>
    </row>
    <row r="9" spans="1:9" ht="14.25" customHeight="1" x14ac:dyDescent="0.3">
      <c r="A9" s="67" t="s">
        <v>304</v>
      </c>
      <c r="B9" s="66">
        <f>('GODREJ  CONSUMER PRODUCT Ltd'!H44+'GODREJ  CONSUMER PRODUCT Ltd'!H47)/'GODREJ  CONSUMER PRODUCT Ltd'!H40</f>
        <v>2.395161715978066</v>
      </c>
      <c r="C9" s="66">
        <f>('GODREJ  CONSUMER PRODUCT Ltd'!I44+'GODREJ  CONSUMER PRODUCT Ltd'!I47)/'GODREJ  CONSUMER PRODUCT Ltd'!I40</f>
        <v>2.2873867991108825</v>
      </c>
      <c r="D9" s="66">
        <f>('GODREJ  CONSUMER PRODUCT Ltd'!J44+'GODREJ  CONSUMER PRODUCT Ltd'!J47)/'GODREJ  CONSUMER PRODUCT Ltd'!J40</f>
        <v>1.7280921002802392</v>
      </c>
      <c r="E9" s="63"/>
      <c r="F9" s="63" t="s">
        <v>305</v>
      </c>
      <c r="G9" s="66">
        <f>('DABUR India Ltd'!B14+'DABUR India Ltd'!B17)/'DABUR India Ltd'!B12</f>
        <v>4.202988162930453E-2</v>
      </c>
      <c r="H9" s="66">
        <f>('DABUR India Ltd'!C14+'DABUR India Ltd'!C17)/'DABUR India Ltd'!C12</f>
        <v>8.083009296682607E-2</v>
      </c>
      <c r="I9" s="66">
        <f>('DABUR India Ltd'!D14+'DABUR India Ltd'!D17)/'DABUR India Ltd'!D12</f>
        <v>4.8852530985162748E-2</v>
      </c>
    </row>
    <row r="10" spans="1:9" ht="14.25" customHeight="1" x14ac:dyDescent="0.3">
      <c r="A10" s="67" t="s">
        <v>306</v>
      </c>
      <c r="B10" s="66">
        <f>'GODREJ  CONSUMER PRODUCT Ltd'!H35/('GODREJ  CONSUMER PRODUCT Ltd'!H44+'GODREJ  CONSUMER PRODUCT Ltd'!H47)</f>
        <v>3.1437106248362556</v>
      </c>
      <c r="C10" s="66">
        <f>'GODREJ  CONSUMER PRODUCT Ltd'!I35/('GODREJ  CONSUMER PRODUCT Ltd'!I44+'GODREJ  CONSUMER PRODUCT Ltd'!I47)</f>
        <v>3.1320960919049692</v>
      </c>
      <c r="D10" s="66">
        <f>'GODREJ  CONSUMER PRODUCT Ltd'!J35/('GODREJ  CONSUMER PRODUCT Ltd'!J44+'GODREJ  CONSUMER PRODUCT Ltd'!J47)</f>
        <v>3.2742508630920266</v>
      </c>
      <c r="E10" s="63"/>
      <c r="F10" s="63" t="s">
        <v>307</v>
      </c>
      <c r="G10" s="66">
        <f>'DABUR India Ltd'!B46/('DABUR India Ltd'!B14+'DABUR India Ltd'!B17)</f>
        <v>35.273942307692309</v>
      </c>
      <c r="H10" s="66">
        <f>'DABUR India Ltd'!C46/('DABUR India Ltd'!C14+'DABUR India Ltd'!C17)</f>
        <v>18.84324740147056</v>
      </c>
      <c r="I10" s="66">
        <f>'DABUR India Ltd'!D46/('DABUR India Ltd'!D14+'DABUR India Ltd'!D17)</f>
        <v>30.451079347507573</v>
      </c>
    </row>
    <row r="11" spans="1:9" ht="14.25" customHeight="1" x14ac:dyDescent="0.3">
      <c r="A11" s="67" t="s">
        <v>308</v>
      </c>
      <c r="B11" s="66">
        <f>'GODREJ  CONSUMER PRODUCT Ltd'!H40/'GODREJ  CONSUMER PRODUCT Ltd'!H35</f>
        <v>0.13280749825145688</v>
      </c>
      <c r="C11" s="66">
        <f>'GODREJ  CONSUMER PRODUCT Ltd'!I40/'GODREJ  CONSUMER PRODUCT Ltd'!I35</f>
        <v>0.13958068071026314</v>
      </c>
      <c r="D11" s="66">
        <f>'GODREJ  CONSUMER PRODUCT Ltd'!J40/'GODREJ  CONSUMER PRODUCT Ltd'!J35</f>
        <v>0.17673443036175993</v>
      </c>
      <c r="E11" s="63"/>
      <c r="F11" s="63" t="s">
        <v>309</v>
      </c>
      <c r="G11" s="66">
        <f>'DABUR India Ltd'!B12/'DABUR India Ltd'!B46</f>
        <v>0.67450913045967142</v>
      </c>
      <c r="H11" s="66">
        <f>'DABUR India Ltd'!C12/'DABUR India Ltd'!C46</f>
        <v>0.65655508833824971</v>
      </c>
      <c r="I11" s="66">
        <f>'DABUR India Ltd'!D12/'DABUR India Ltd'!D46</f>
        <v>0.67221815911141902</v>
      </c>
    </row>
    <row r="12" spans="1:9" ht="14.25" customHeight="1" x14ac:dyDescent="0.3">
      <c r="A12" s="67" t="s">
        <v>310</v>
      </c>
      <c r="B12" s="66">
        <f>'GODREJ  CONSUMER PRODUCT Ltd'!H83/'GODREJ  CONSUMER PRODUCT Ltd'!H72</f>
        <v>1.5814553014553021</v>
      </c>
      <c r="C12" s="66">
        <f>'GODREJ  CONSUMER PRODUCT Ltd'!I83/'GODREJ  CONSUMER PRODUCT Ltd'!I72</f>
        <v>-2.1360615968779664</v>
      </c>
      <c r="D12" s="66">
        <f>'GODREJ  CONSUMER PRODUCT Ltd'!J83/'GODREJ  CONSUMER PRODUCT Ltd'!J72</f>
        <v>3.3705797101449235</v>
      </c>
      <c r="E12" s="63"/>
      <c r="F12" s="63" t="s">
        <v>311</v>
      </c>
      <c r="G12" s="66">
        <f>'DABUR India Ltd'!B72/'DABUR India Ltd'!B60</f>
        <v>4.0012833561977255</v>
      </c>
      <c r="H12" s="66">
        <f>'DABUR India Ltd'!C72/'DABUR India Ltd'!C60</f>
        <v>4.709305109908529</v>
      </c>
      <c r="I12" s="66">
        <f>'DABUR India Ltd'!D72/'DABUR India Ltd'!D60</f>
        <v>4.7385572583318458</v>
      </c>
    </row>
    <row r="13" spans="1:9" ht="14.25" customHeight="1" x14ac:dyDescent="0.3">
      <c r="A13" s="67" t="s">
        <v>312</v>
      </c>
      <c r="B13" s="66">
        <f>'GODREJ  CONSUMER PRODUCT Ltd'!L78/'GODREJ  CONSUMER PRODUCT Ltd'!H25</f>
        <v>4.589503159368495</v>
      </c>
      <c r="C13" s="66">
        <f>'GODREJ  CONSUMER PRODUCT Ltd'!M78/'GODREJ  CONSUMER PRODUCT Ltd'!I25</f>
        <v>3.9719365383082192</v>
      </c>
      <c r="D13" s="66">
        <f>'GODREJ  CONSUMER PRODUCT Ltd'!N78/'GODREJ  CONSUMER PRODUCT Ltd'!J25</f>
        <v>5.383124569369115</v>
      </c>
      <c r="E13" s="63"/>
      <c r="F13" s="63" t="s">
        <v>313</v>
      </c>
      <c r="G13" s="66">
        <f>'DABUR India Ltd'!F64/'DABUR India Ltd'!B40</f>
        <v>3.8523139270381264</v>
      </c>
      <c r="H13" s="66">
        <f>'DABUR India Ltd'!G64/'DABUR India Ltd'!C40</f>
        <v>4.2860820259505337</v>
      </c>
      <c r="I13" s="66">
        <f>'DABUR India Ltd'!H64/'DABUR India Ltd'!D40</f>
        <v>3.9672569191923319</v>
      </c>
    </row>
    <row r="14" spans="1:9" ht="14.25" customHeight="1" x14ac:dyDescent="0.3">
      <c r="A14" s="67" t="s">
        <v>314</v>
      </c>
      <c r="B14" s="66">
        <f>'GODREJ  CONSUMER PRODUCT Ltd'!H92/102.28</f>
        <v>1.8543214704732116</v>
      </c>
      <c r="C14" s="66">
        <f>'GODREJ  CONSUMER PRODUCT Ltd'!I92/102.28</f>
        <v>-1.9773171685569024</v>
      </c>
      <c r="D14" s="66">
        <f>'GODREJ  CONSUMER PRODUCT Ltd'!J92/102.28</f>
        <v>2.2738560813453237</v>
      </c>
      <c r="E14" s="63"/>
      <c r="F14" s="63" t="s">
        <v>315</v>
      </c>
      <c r="G14" s="66">
        <f>'DABUR India Ltd'!B83/11529</f>
        <v>0.12171220400728598</v>
      </c>
      <c r="H14" s="66">
        <f>'DABUR India Ltd'!C83/11529</f>
        <v>0.13090554254488682</v>
      </c>
      <c r="I14" s="66">
        <f>'DABUR India Ltd'!D83/11529</f>
        <v>0.11911353976927748</v>
      </c>
    </row>
    <row r="15" spans="1:9" ht="14.25" customHeight="1" x14ac:dyDescent="0.3">
      <c r="A15" s="67" t="s">
        <v>316</v>
      </c>
      <c r="B15" s="66">
        <f t="shared" ref="B15:C15" si="0">1194/B14</f>
        <v>643.90129705789275</v>
      </c>
      <c r="C15" s="66">
        <f t="shared" si="0"/>
        <v>-603.84849683544314</v>
      </c>
      <c r="D15" s="66">
        <f t="shared" ref="D15" si="1">1194/D14</f>
        <v>525.09919594100768</v>
      </c>
      <c r="E15" s="63"/>
      <c r="F15" s="63" t="s">
        <v>317</v>
      </c>
      <c r="G15" s="66">
        <f t="shared" ref="G15:I15" si="2">531/G14</f>
        <v>4362.7506734510625</v>
      </c>
      <c r="H15" s="66">
        <f t="shared" si="2"/>
        <v>4056.3599499075672</v>
      </c>
      <c r="I15" s="66">
        <f t="shared" si="2"/>
        <v>4457.9314914874094</v>
      </c>
    </row>
    <row r="16" spans="1:9" ht="14.25" customHeight="1" x14ac:dyDescent="0.3">
      <c r="A16" s="67" t="s">
        <v>318</v>
      </c>
      <c r="B16" s="66">
        <f>'GODREJ  CONSUMER PRODUCT Ltd'!H73/('GODREJ  CONSUMER PRODUCT Ltd'!H34-'GODREJ  CONSUMER PRODUCT Ltd'!H62)</f>
        <v>-0.87714894808595179</v>
      </c>
      <c r="C16" s="66">
        <f>'GODREJ  CONSUMER PRODUCT Ltd'!I73/('GODREJ  CONSUMER PRODUCT Ltd'!I34-'GODREJ  CONSUMER PRODUCT Ltd'!I62)</f>
        <v>-0.85333709848991646</v>
      </c>
      <c r="D16" s="66">
        <f>'GODREJ  CONSUMER PRODUCT Ltd'!J73/('GODREJ  CONSUMER PRODUCT Ltd'!J34-'GODREJ  CONSUMER PRODUCT Ltd'!J62)</f>
        <v>-1.5116852270201593</v>
      </c>
      <c r="E16" s="63"/>
      <c r="F16" s="63" t="s">
        <v>319</v>
      </c>
      <c r="G16" s="66">
        <f>'DABUR India Ltd'!B56/('DABUR India Ltd'!B45-'DABUR India Ltd'!B24)</f>
        <v>10.456270389284034</v>
      </c>
      <c r="H16" s="66">
        <f>'DABUR India Ltd'!C56/('DABUR India Ltd'!C45-'DABUR India Ltd'!C24)</f>
        <v>16.644955111390249</v>
      </c>
      <c r="I16" s="66">
        <f>'DABUR India Ltd'!D56/('DABUR India Ltd'!D45-'DABUR India Ltd'!D24)</f>
        <v>-21.48126124325406</v>
      </c>
    </row>
    <row r="17" spans="1:9" ht="14.25" customHeight="1" x14ac:dyDescent="0.3">
      <c r="A17" s="67" t="s">
        <v>320</v>
      </c>
      <c r="B17" s="66">
        <f>(('GODREJ  CONSUMER PRODUCT Ltd'!H73-'GODREJ  CONSUMER PRODUCT Ltd'!L78)/'GODREJ  CONSUMER PRODUCT Ltd'!H73)*100</f>
        <v>41.947029682206058</v>
      </c>
      <c r="C17" s="66">
        <f>(('GODREJ  CONSUMER PRODUCT Ltd'!I73-'GODREJ  CONSUMER PRODUCT Ltd'!M78)/'GODREJ  CONSUMER PRODUCT Ltd'!I73)*100</f>
        <v>35.974914298014795</v>
      </c>
      <c r="D17" s="66">
        <f>(('GODREJ  CONSUMER PRODUCT Ltd'!J73-'GODREJ  CONSUMER PRODUCT Ltd'!N78)/'GODREJ  CONSUMER PRODUCT Ltd'!J73)*100</f>
        <v>33.135028615568267</v>
      </c>
      <c r="E17" s="63"/>
      <c r="F17" s="63" t="s">
        <v>321</v>
      </c>
      <c r="G17" s="66">
        <f>(('DABUR India Ltd'!B61-'DABUR India Ltd'!F64)/'DABUR India Ltd'!B61)*100</f>
        <v>47.892130866933051</v>
      </c>
      <c r="H17" s="66">
        <f>(('DABUR India Ltd'!C61-'DABUR India Ltd'!G64)/'DABUR India Ltd'!C61)*100</f>
        <v>48.410274232143706</v>
      </c>
      <c r="I17" s="66">
        <f>(('DABUR India Ltd'!D61-'DABUR India Ltd'!H64)/'DABUR India Ltd'!D61)*100</f>
        <v>46.51022638632427</v>
      </c>
    </row>
    <row r="18" spans="1:9" ht="14.25" customHeight="1" x14ac:dyDescent="0.3">
      <c r="A18" s="67" t="s">
        <v>322</v>
      </c>
      <c r="B18" s="66">
        <f>'GODREJ  CONSUMER PRODUCT Ltd'!H82/'GODREJ  CONSUMER PRODUCT Ltd'!H71</f>
        <v>0.98323747785414783</v>
      </c>
      <c r="C18" s="66">
        <f>'GODREJ  CONSUMER PRODUCT Ltd'!I82/'GODREJ  CONSUMER PRODUCT Ltd'!I71</f>
        <v>1.0985280277825642</v>
      </c>
      <c r="D18" s="66">
        <f>'GODREJ  CONSUMER PRODUCT Ltd'!J82/'GODREJ  CONSUMER PRODUCT Ltd'!J71</f>
        <v>0.9635535967343738</v>
      </c>
      <c r="E18" s="63"/>
      <c r="F18" s="63" t="s">
        <v>323</v>
      </c>
      <c r="G18" s="66">
        <f>'DABUR India Ltd'!B71/'DABUR India Ltd'!B56</f>
        <v>0.85046374539589531</v>
      </c>
      <c r="H18" s="66">
        <f>'DABUR India Ltd'!C71/'DABUR India Ltd'!C56</f>
        <v>0.84195689955585551</v>
      </c>
      <c r="I18" s="66">
        <f>'DABUR India Ltd'!D71/'DABUR India Ltd'!D56</f>
        <v>0.83955401818634368</v>
      </c>
    </row>
    <row r="19" spans="1:9" ht="14.25" customHeight="1" x14ac:dyDescent="0.3">
      <c r="A19" s="67" t="s">
        <v>324</v>
      </c>
      <c r="B19" s="66">
        <f>'GODREJ  CONSUMER PRODUCT Ltd'!H73/'GODREJ  CONSUMER PRODUCT Ltd'!H71</f>
        <v>1.0288285653323617</v>
      </c>
      <c r="C19" s="66">
        <f>'GODREJ  CONSUMER PRODUCT Ltd'!I73/'GODREJ  CONSUMER PRODUCT Ltd'!I71</f>
        <v>1.0314177591028988</v>
      </c>
      <c r="D19" s="66">
        <f>'GODREJ  CONSUMER PRODUCT Ltd'!J73/'GODREJ  CONSUMER PRODUCT Ltd'!J71</f>
        <v>1.0153744685781514</v>
      </c>
      <c r="E19" s="63"/>
      <c r="F19" s="63" t="s">
        <v>325</v>
      </c>
      <c r="G19" s="66">
        <f>'DABUR India Ltd'!B61/'DABUR India Ltd'!B56</f>
        <v>1.0498241041770711</v>
      </c>
      <c r="H19" s="66">
        <f>'DABUR India Ltd'!C61/'DABUR India Ltd'!C56</f>
        <v>1.0602225383937549</v>
      </c>
      <c r="I19" s="66">
        <f>'DABUR India Ltd'!D61/'DABUR India Ltd'!D56</f>
        <v>1.0556965499915094</v>
      </c>
    </row>
    <row r="20" spans="1:9" ht="14.25" customHeight="1" x14ac:dyDescent="0.3">
      <c r="A20" s="67" t="s">
        <v>326</v>
      </c>
      <c r="B20" s="66">
        <f>'GODREJ  CONSUMER PRODUCT Ltd'!H92/'GODREJ  CONSUMER PRODUCT Ltd'!H71</f>
        <v>4.5468820797802095E-2</v>
      </c>
      <c r="C20" s="66">
        <f>'GODREJ  CONSUMER PRODUCT Ltd'!I92/'GODREJ  CONSUMER PRODUCT Ltd'!I71</f>
        <v>-6.7017483398062114E-2</v>
      </c>
      <c r="D20" s="66">
        <f>'GODREJ  CONSUMER PRODUCT Ltd'!J92/'GODREJ  CONSUMER PRODUCT Ltd'!J71</f>
        <v>5.1820871843777511E-2</v>
      </c>
      <c r="E20" s="63"/>
      <c r="F20" s="63" t="s">
        <v>327</v>
      </c>
      <c r="G20" s="66">
        <f>'DABUR India Ltd'!B83/'DABUR India Ltd'!B56</f>
        <v>0.15469792331581542</v>
      </c>
      <c r="H20" s="66">
        <f>'DABUR India Ltd'!C83/'DABUR India Ltd'!C56</f>
        <v>0.16749310255277686</v>
      </c>
      <c r="I20" s="66">
        <f>'DABUR India Ltd'!D83/'DABUR India Ltd'!D56</f>
        <v>0.15972485536762329</v>
      </c>
    </row>
    <row r="21" spans="1:9" ht="14.25" customHeight="1" x14ac:dyDescent="0.3">
      <c r="A21" s="67" t="s">
        <v>328</v>
      </c>
      <c r="B21" s="66">
        <f>('GODREJ  CONSUMER PRODUCT Ltd'!H83/('GODREJ  CONSUMER PRODUCT Ltd'!H40+'GODREJ  CONSUMER PRODUCT Ltd'!H50))*100</f>
        <v>3.2823924165119007</v>
      </c>
      <c r="C21" s="66">
        <f>('GODREJ  CONSUMER PRODUCT Ltd'!I83/('GODREJ  CONSUMER PRODUCT Ltd'!I40+'GODREJ  CONSUMER PRODUCT Ltd'!I50))*100</f>
        <v>-4.0574274643682848</v>
      </c>
      <c r="D21" s="66">
        <f>('GODREJ  CONSUMER PRODUCT Ltd'!J83/('GODREJ  CONSUMER PRODUCT Ltd'!J40+'GODREJ  CONSUMER PRODUCT Ltd'!J50))*100</f>
        <v>4.9419259422956721</v>
      </c>
      <c r="E21" s="63"/>
      <c r="F21" s="63" t="s">
        <v>329</v>
      </c>
      <c r="G21" s="66">
        <f>('DABUR India Ltd'!B72/('DABUR India Ltd'!B12+'DABUR India Ltd'!B18))*100</f>
        <v>22.766862314078303</v>
      </c>
      <c r="H21" s="66">
        <f>('DABUR India Ltd'!C72/('DABUR India Ltd'!C12+'DABUR India Ltd'!C18))*100</f>
        <v>25.736150478029991</v>
      </c>
      <c r="I21" s="66">
        <f>('DABUR India Ltd'!D72/('DABUR India Ltd'!D12+'DABUR India Ltd'!D18))*100</f>
        <v>27.649786041196737</v>
      </c>
    </row>
    <row r="22" spans="1:9" ht="14.25" customHeight="1" x14ac:dyDescent="0.25">
      <c r="A22" s="63"/>
      <c r="B22" s="63"/>
      <c r="C22" s="63"/>
      <c r="D22" s="63"/>
      <c r="E22" s="63"/>
      <c r="F22" s="63"/>
      <c r="G22" s="63"/>
      <c r="H22" s="63"/>
      <c r="I22" s="63"/>
    </row>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mergeCells count="1">
    <mergeCell ref="A2:I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P42"/>
  <sheetViews>
    <sheetView showGridLines="0" topLeftCell="A4" zoomScale="73" zoomScaleNormal="78" workbookViewId="0">
      <selection activeCell="E3" sqref="E3:K5"/>
    </sheetView>
  </sheetViews>
  <sheetFormatPr defaultColWidth="12.59765625" defaultRowHeight="15" customHeight="1" x14ac:dyDescent="0.25"/>
  <sheetData>
    <row r="2" spans="1:15" ht="15" customHeight="1" thickBot="1" x14ac:dyDescent="0.3"/>
    <row r="3" spans="1:15" ht="15" customHeight="1" x14ac:dyDescent="0.25">
      <c r="E3" s="117" t="s">
        <v>330</v>
      </c>
      <c r="F3" s="118"/>
      <c r="G3" s="118"/>
      <c r="H3" s="118"/>
      <c r="I3" s="118"/>
      <c r="J3" s="118"/>
      <c r="K3" s="119"/>
    </row>
    <row r="4" spans="1:15" ht="15" customHeight="1" x14ac:dyDescent="0.25">
      <c r="E4" s="129"/>
      <c r="F4" s="127"/>
      <c r="G4" s="127"/>
      <c r="H4" s="127"/>
      <c r="I4" s="127"/>
      <c r="J4" s="127"/>
      <c r="K4" s="128"/>
    </row>
    <row r="5" spans="1:15" ht="15" customHeight="1" thickBot="1" x14ac:dyDescent="0.3">
      <c r="E5" s="120"/>
      <c r="F5" s="121"/>
      <c r="G5" s="121"/>
      <c r="H5" s="121"/>
      <c r="I5" s="121"/>
      <c r="J5" s="121"/>
      <c r="K5" s="122"/>
    </row>
    <row r="6" spans="1:15" ht="15" customHeight="1" thickBot="1" x14ac:dyDescent="0.3"/>
    <row r="7" spans="1:15" ht="15" customHeight="1" x14ac:dyDescent="0.25">
      <c r="E7" s="117" t="s">
        <v>331</v>
      </c>
      <c r="F7" s="118"/>
      <c r="G7" s="118"/>
      <c r="H7" s="118"/>
      <c r="I7" s="118"/>
      <c r="J7" s="118"/>
      <c r="K7" s="119"/>
    </row>
    <row r="8" spans="1:15" ht="15" customHeight="1" thickBot="1" x14ac:dyDescent="0.3">
      <c r="E8" s="120"/>
      <c r="F8" s="121"/>
      <c r="G8" s="121"/>
      <c r="H8" s="121"/>
      <c r="I8" s="121"/>
      <c r="J8" s="121"/>
      <c r="K8" s="122"/>
    </row>
    <row r="11" spans="1:15" ht="15" customHeight="1" thickBot="1" x14ac:dyDescent="0.3"/>
    <row r="12" spans="1:15" ht="15" customHeight="1" x14ac:dyDescent="0.3">
      <c r="A12" s="98" t="s">
        <v>332</v>
      </c>
      <c r="B12" s="68"/>
      <c r="C12" s="68"/>
      <c r="D12" s="68"/>
      <c r="E12" s="68"/>
      <c r="F12" s="68"/>
      <c r="G12" s="69"/>
      <c r="I12" s="98" t="s">
        <v>333</v>
      </c>
      <c r="J12" s="68"/>
      <c r="K12" s="68"/>
      <c r="L12" s="68"/>
      <c r="M12" s="68"/>
      <c r="N12" s="68"/>
      <c r="O12" s="69"/>
    </row>
    <row r="13" spans="1:15" ht="15" customHeight="1" x14ac:dyDescent="0.25">
      <c r="A13" s="70"/>
      <c r="B13" s="71"/>
      <c r="C13" s="71"/>
      <c r="D13" s="71"/>
      <c r="E13" s="71"/>
      <c r="F13" s="71"/>
      <c r="G13" s="72"/>
      <c r="I13" s="70"/>
      <c r="J13" s="71"/>
      <c r="K13" s="71"/>
      <c r="L13" s="71"/>
      <c r="M13" s="71"/>
      <c r="N13" s="71"/>
      <c r="O13" s="72"/>
    </row>
    <row r="14" spans="1:15" ht="15" customHeight="1" x14ac:dyDescent="0.25">
      <c r="A14" s="126" t="s">
        <v>352</v>
      </c>
      <c r="B14" s="127"/>
      <c r="C14" s="127"/>
      <c r="D14" s="127"/>
      <c r="E14" s="127"/>
      <c r="F14" s="127"/>
      <c r="G14" s="128"/>
      <c r="I14" s="126" t="s">
        <v>360</v>
      </c>
      <c r="J14" s="127"/>
      <c r="K14" s="127"/>
      <c r="L14" s="127"/>
      <c r="M14" s="127"/>
      <c r="N14" s="127"/>
      <c r="O14" s="128"/>
    </row>
    <row r="15" spans="1:15" ht="15" customHeight="1" x14ac:dyDescent="0.25">
      <c r="A15" s="129"/>
      <c r="B15" s="127"/>
      <c r="C15" s="127"/>
      <c r="D15" s="127"/>
      <c r="E15" s="127"/>
      <c r="F15" s="127"/>
      <c r="G15" s="128"/>
      <c r="I15" s="129"/>
      <c r="J15" s="127"/>
      <c r="K15" s="127"/>
      <c r="L15" s="127"/>
      <c r="M15" s="127"/>
      <c r="N15" s="127"/>
      <c r="O15" s="128"/>
    </row>
    <row r="16" spans="1:15" ht="15" customHeight="1" x14ac:dyDescent="0.25">
      <c r="A16" s="70"/>
      <c r="B16" s="71"/>
      <c r="C16" s="71"/>
      <c r="D16" s="71"/>
      <c r="E16" s="71"/>
      <c r="F16" s="71"/>
      <c r="G16" s="72"/>
      <c r="I16" s="70"/>
      <c r="J16" s="71"/>
      <c r="K16" s="71"/>
      <c r="L16" s="71"/>
      <c r="M16" s="71"/>
      <c r="N16" s="71"/>
      <c r="O16" s="72"/>
    </row>
    <row r="17" spans="1:16" ht="15" customHeight="1" x14ac:dyDescent="0.25">
      <c r="A17" s="126" t="s">
        <v>351</v>
      </c>
      <c r="B17" s="127"/>
      <c r="C17" s="127"/>
      <c r="D17" s="127"/>
      <c r="E17" s="127"/>
      <c r="F17" s="127"/>
      <c r="G17" s="128"/>
      <c r="I17" s="126" t="s">
        <v>361</v>
      </c>
      <c r="J17" s="127"/>
      <c r="K17" s="127"/>
      <c r="L17" s="127"/>
      <c r="M17" s="127"/>
      <c r="N17" s="127"/>
      <c r="O17" s="128"/>
    </row>
    <row r="18" spans="1:16" ht="15" customHeight="1" x14ac:dyDescent="0.25">
      <c r="A18" s="129"/>
      <c r="B18" s="127"/>
      <c r="C18" s="127"/>
      <c r="D18" s="127"/>
      <c r="E18" s="127"/>
      <c r="F18" s="127"/>
      <c r="G18" s="128"/>
      <c r="I18" s="129"/>
      <c r="J18" s="127"/>
      <c r="K18" s="127"/>
      <c r="L18" s="127"/>
      <c r="M18" s="127"/>
      <c r="N18" s="127"/>
      <c r="O18" s="128"/>
    </row>
    <row r="19" spans="1:16" ht="15" customHeight="1" x14ac:dyDescent="0.25">
      <c r="A19" s="70"/>
      <c r="B19" s="71"/>
      <c r="C19" s="71"/>
      <c r="D19" s="71"/>
      <c r="E19" s="71"/>
      <c r="F19" s="71"/>
      <c r="G19" s="72"/>
      <c r="I19" s="73"/>
      <c r="J19" s="74"/>
      <c r="K19" s="74"/>
      <c r="L19" s="74"/>
      <c r="M19" s="74"/>
      <c r="N19" s="74"/>
      <c r="O19" s="72"/>
    </row>
    <row r="20" spans="1:16" ht="15" customHeight="1" x14ac:dyDescent="0.25">
      <c r="A20" s="126" t="s">
        <v>353</v>
      </c>
      <c r="B20" s="127"/>
      <c r="C20" s="127"/>
      <c r="D20" s="127"/>
      <c r="E20" s="127"/>
      <c r="F20" s="127"/>
      <c r="G20" s="128"/>
      <c r="I20" s="126" t="s">
        <v>354</v>
      </c>
      <c r="J20" s="127"/>
      <c r="K20" s="127"/>
      <c r="L20" s="127"/>
      <c r="M20" s="127"/>
      <c r="N20" s="127"/>
      <c r="O20" s="128"/>
    </row>
    <row r="21" spans="1:16" ht="15" customHeight="1" thickBot="1" x14ac:dyDescent="0.3">
      <c r="A21" s="120"/>
      <c r="B21" s="121"/>
      <c r="C21" s="121"/>
      <c r="D21" s="121"/>
      <c r="E21" s="121"/>
      <c r="F21" s="121"/>
      <c r="G21" s="122"/>
      <c r="I21" s="120"/>
      <c r="J21" s="121"/>
      <c r="K21" s="121"/>
      <c r="L21" s="121"/>
      <c r="M21" s="121"/>
      <c r="N21" s="121"/>
      <c r="O21" s="122"/>
    </row>
    <row r="22" spans="1:16" ht="15" customHeight="1" x14ac:dyDescent="0.3">
      <c r="P22" s="97"/>
    </row>
    <row r="23" spans="1:16" ht="15" customHeight="1" thickBot="1" x14ac:dyDescent="0.3"/>
    <row r="24" spans="1:16" ht="15" customHeight="1" x14ac:dyDescent="0.3">
      <c r="A24" s="98" t="s">
        <v>334</v>
      </c>
      <c r="B24" s="68"/>
      <c r="C24" s="68"/>
      <c r="D24" s="68"/>
      <c r="E24" s="68"/>
      <c r="F24" s="68"/>
      <c r="G24" s="69"/>
      <c r="I24" s="98" t="s">
        <v>336</v>
      </c>
      <c r="J24" s="68"/>
      <c r="K24" s="68"/>
      <c r="L24" s="68"/>
      <c r="M24" s="68"/>
      <c r="N24" s="68"/>
      <c r="O24" s="69"/>
    </row>
    <row r="25" spans="1:16" ht="15" customHeight="1" x14ac:dyDescent="0.25">
      <c r="A25" s="70"/>
      <c r="B25" s="71"/>
      <c r="C25" s="71"/>
      <c r="D25" s="71"/>
      <c r="E25" s="71"/>
      <c r="F25" s="71"/>
      <c r="G25" s="72"/>
      <c r="I25" s="70"/>
      <c r="J25" s="71"/>
      <c r="K25" s="71"/>
      <c r="L25" s="71"/>
      <c r="M25" s="71"/>
      <c r="N25" s="71"/>
      <c r="O25" s="72"/>
    </row>
    <row r="26" spans="1:16" ht="15" customHeight="1" x14ac:dyDescent="0.25">
      <c r="A26" s="126" t="s">
        <v>358</v>
      </c>
      <c r="B26" s="127"/>
      <c r="C26" s="127"/>
      <c r="D26" s="127"/>
      <c r="E26" s="127"/>
      <c r="F26" s="127"/>
      <c r="G26" s="128"/>
      <c r="I26" s="126" t="s">
        <v>355</v>
      </c>
      <c r="J26" s="127"/>
      <c r="K26" s="127"/>
      <c r="L26" s="127"/>
      <c r="M26" s="127"/>
      <c r="N26" s="127"/>
      <c r="O26" s="128"/>
    </row>
    <row r="27" spans="1:16" ht="15" customHeight="1" x14ac:dyDescent="0.25">
      <c r="A27" s="129"/>
      <c r="B27" s="127"/>
      <c r="C27" s="127"/>
      <c r="D27" s="127"/>
      <c r="E27" s="127"/>
      <c r="F27" s="127"/>
      <c r="G27" s="128"/>
      <c r="I27" s="129"/>
      <c r="J27" s="127"/>
      <c r="K27" s="127"/>
      <c r="L27" s="127"/>
      <c r="M27" s="127"/>
      <c r="N27" s="127"/>
      <c r="O27" s="128"/>
    </row>
    <row r="28" spans="1:16" ht="15" customHeight="1" x14ac:dyDescent="0.25">
      <c r="A28" s="70"/>
      <c r="B28" s="71"/>
      <c r="C28" s="71"/>
      <c r="D28" s="71"/>
      <c r="E28" s="71"/>
      <c r="F28" s="71"/>
      <c r="G28" s="72"/>
      <c r="I28" s="70"/>
      <c r="J28" s="71"/>
      <c r="K28" s="71"/>
      <c r="L28" s="71"/>
      <c r="M28" s="71"/>
      <c r="N28" s="71"/>
      <c r="O28" s="72"/>
    </row>
    <row r="29" spans="1:16" ht="15" customHeight="1" x14ac:dyDescent="0.25">
      <c r="A29" s="129" t="s">
        <v>335</v>
      </c>
      <c r="B29" s="127"/>
      <c r="C29" s="127"/>
      <c r="D29" s="127"/>
      <c r="E29" s="127"/>
      <c r="F29" s="127"/>
      <c r="G29" s="128"/>
      <c r="I29" s="126" t="s">
        <v>356</v>
      </c>
      <c r="J29" s="127"/>
      <c r="K29" s="127"/>
      <c r="L29" s="127"/>
      <c r="M29" s="127"/>
      <c r="N29" s="127"/>
      <c r="O29" s="128"/>
    </row>
    <row r="30" spans="1:16" ht="15" customHeight="1" x14ac:dyDescent="0.25">
      <c r="A30" s="129"/>
      <c r="B30" s="127"/>
      <c r="C30" s="127"/>
      <c r="D30" s="127"/>
      <c r="E30" s="127"/>
      <c r="F30" s="127"/>
      <c r="G30" s="128"/>
      <c r="I30" s="129"/>
      <c r="J30" s="127"/>
      <c r="K30" s="127"/>
      <c r="L30" s="127"/>
      <c r="M30" s="127"/>
      <c r="N30" s="127"/>
      <c r="O30" s="128"/>
    </row>
    <row r="31" spans="1:16" ht="15" customHeight="1" x14ac:dyDescent="0.25">
      <c r="A31" s="70"/>
      <c r="B31" s="71"/>
      <c r="C31" s="71"/>
      <c r="D31" s="71"/>
      <c r="E31" s="71"/>
      <c r="F31" s="71"/>
      <c r="G31" s="72"/>
      <c r="I31" s="70"/>
      <c r="J31" s="71"/>
      <c r="K31" s="71"/>
      <c r="L31" s="71"/>
      <c r="M31" s="71"/>
      <c r="N31" s="71"/>
      <c r="O31" s="72"/>
    </row>
    <row r="32" spans="1:16" ht="15" customHeight="1" x14ac:dyDescent="0.25">
      <c r="A32" s="126" t="s">
        <v>359</v>
      </c>
      <c r="B32" s="127"/>
      <c r="C32" s="127"/>
      <c r="D32" s="127"/>
      <c r="E32" s="127"/>
      <c r="F32" s="127"/>
      <c r="G32" s="128"/>
      <c r="I32" s="126" t="s">
        <v>357</v>
      </c>
      <c r="J32" s="127"/>
      <c r="K32" s="127"/>
      <c r="L32" s="127"/>
      <c r="M32" s="127"/>
      <c r="N32" s="127"/>
      <c r="O32" s="128"/>
    </row>
    <row r="33" spans="1:15" ht="15" customHeight="1" thickBot="1" x14ac:dyDescent="0.3">
      <c r="A33" s="120"/>
      <c r="B33" s="121"/>
      <c r="C33" s="121"/>
      <c r="D33" s="121"/>
      <c r="E33" s="121"/>
      <c r="F33" s="121"/>
      <c r="G33" s="122"/>
      <c r="I33" s="120"/>
      <c r="J33" s="121"/>
      <c r="K33" s="121"/>
      <c r="L33" s="121"/>
      <c r="M33" s="121"/>
      <c r="N33" s="121"/>
      <c r="O33" s="122"/>
    </row>
    <row r="35" spans="1:15" ht="15" customHeight="1" thickBot="1" x14ac:dyDescent="0.3"/>
    <row r="36" spans="1:15" ht="15" customHeight="1" x14ac:dyDescent="0.25">
      <c r="E36" s="117" t="s">
        <v>337</v>
      </c>
      <c r="F36" s="118"/>
      <c r="G36" s="118"/>
      <c r="H36" s="118"/>
      <c r="I36" s="118"/>
      <c r="J36" s="118"/>
      <c r="K36" s="119"/>
    </row>
    <row r="37" spans="1:15" ht="15" customHeight="1" thickBot="1" x14ac:dyDescent="0.3">
      <c r="E37" s="120"/>
      <c r="F37" s="121"/>
      <c r="G37" s="121"/>
      <c r="H37" s="121"/>
      <c r="I37" s="121"/>
      <c r="J37" s="121"/>
      <c r="K37" s="122"/>
    </row>
    <row r="38" spans="1:15" ht="15" customHeight="1" thickBot="1" x14ac:dyDescent="0.3"/>
    <row r="39" spans="1:15" ht="15" customHeight="1" thickBot="1" x14ac:dyDescent="0.3">
      <c r="E39" s="123" t="s">
        <v>338</v>
      </c>
      <c r="F39" s="124"/>
      <c r="G39" s="124"/>
      <c r="H39" s="124"/>
      <c r="I39" s="124"/>
      <c r="J39" s="124"/>
      <c r="K39" s="125"/>
    </row>
    <row r="40" spans="1:15" ht="15" customHeight="1" thickBot="1" x14ac:dyDescent="0.3"/>
    <row r="41" spans="1:15" ht="15" customHeight="1" x14ac:dyDescent="0.25">
      <c r="E41" s="117" t="s">
        <v>339</v>
      </c>
      <c r="F41" s="118"/>
      <c r="G41" s="118"/>
      <c r="H41" s="118"/>
      <c r="I41" s="118"/>
      <c r="J41" s="118"/>
      <c r="K41" s="119"/>
    </row>
    <row r="42" spans="1:15" ht="15" customHeight="1" thickBot="1" x14ac:dyDescent="0.3">
      <c r="E42" s="120"/>
      <c r="F42" s="121"/>
      <c r="G42" s="121"/>
      <c r="H42" s="121"/>
      <c r="I42" s="121"/>
      <c r="J42" s="121"/>
      <c r="K42" s="122"/>
    </row>
  </sheetData>
  <mergeCells count="17">
    <mergeCell ref="I14:O15"/>
    <mergeCell ref="I17:O18"/>
    <mergeCell ref="I20:O21"/>
    <mergeCell ref="I32:O33"/>
    <mergeCell ref="E3:K5"/>
    <mergeCell ref="E7:K8"/>
    <mergeCell ref="A14:G15"/>
    <mergeCell ref="A17:G18"/>
    <mergeCell ref="A20:G21"/>
    <mergeCell ref="E36:K37"/>
    <mergeCell ref="E39:K39"/>
    <mergeCell ref="E41:K42"/>
    <mergeCell ref="I29:O30"/>
    <mergeCell ref="I26:O27"/>
    <mergeCell ref="A26:G27"/>
    <mergeCell ref="A29:G30"/>
    <mergeCell ref="A32:G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GODREJ  CONSUMER PRODUCT Ltd</vt:lpstr>
      <vt:lpstr>DABUR India Ltd</vt:lpstr>
      <vt:lpstr>RATIOS</vt:lpstr>
      <vt:lpstr>INTERPRETATION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Shrirang Brahmankar</dc:creator>
  <cp:lastModifiedBy>Shrirang Brahmankar</cp:lastModifiedBy>
  <dcterms:created xsi:type="dcterms:W3CDTF">2024-04-04T12:22:24Z</dcterms:created>
  <dcterms:modified xsi:type="dcterms:W3CDTF">2025-06-07T05:24:52Z</dcterms:modified>
</cp:coreProperties>
</file>