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d4\Desktop\"/>
    </mc:Choice>
  </mc:AlternateContent>
  <bookViews>
    <workbookView xWindow="930" yWindow="0" windowWidth="17745" windowHeight="9645"/>
  </bookViews>
  <sheets>
    <sheet name="Initial dilution" sheetId="1" r:id="rId1"/>
    <sheet name="Normalization and Pooling" sheetId="2" r:id="rId2"/>
    <sheet name="Initial DNA Qubit raw data" sheetId="3" r:id="rId3"/>
    <sheet name="Initial DNA Nanodrop raw data" sheetId="4" r:id="rId4"/>
    <sheet name="Pre-clean up Qubit raw data" sheetId="5" r:id="rId5"/>
    <sheet name="Post-clean up Qubit raw data" sheetId="6" r:id="rId6"/>
    <sheet name="Raw Read Routing" sheetId="7" r:id="rId7"/>
    <sheet name="SampleSheet" sheetId="8" r:id="rId8"/>
    <sheet name="Indic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8" l="1"/>
  <c r="H36" i="8"/>
  <c r="G36" i="8"/>
  <c r="F36" i="8"/>
  <c r="E36" i="8"/>
  <c r="D36" i="8"/>
  <c r="C36" i="8"/>
  <c r="A36" i="8"/>
  <c r="J35" i="8"/>
  <c r="H35" i="8"/>
  <c r="G35" i="8"/>
  <c r="F35" i="8"/>
  <c r="E35" i="8"/>
  <c r="D35" i="8"/>
  <c r="C35" i="8"/>
  <c r="A35" i="8"/>
  <c r="J34" i="8"/>
  <c r="H34" i="8"/>
  <c r="G34" i="8"/>
  <c r="F34" i="8"/>
  <c r="E34" i="8"/>
  <c r="D34" i="8"/>
  <c r="C34" i="8"/>
  <c r="A34" i="8"/>
  <c r="J33" i="8"/>
  <c r="H33" i="8"/>
  <c r="G33" i="8"/>
  <c r="F33" i="8"/>
  <c r="E33" i="8"/>
  <c r="D33" i="8"/>
  <c r="C33" i="8"/>
  <c r="A33" i="8"/>
  <c r="J32" i="8"/>
  <c r="H32" i="8"/>
  <c r="G32" i="8"/>
  <c r="F32" i="8"/>
  <c r="E32" i="8"/>
  <c r="D32" i="8"/>
  <c r="C32" i="8"/>
  <c r="A32" i="8"/>
  <c r="J31" i="8"/>
  <c r="H31" i="8"/>
  <c r="G31" i="8"/>
  <c r="F31" i="8"/>
  <c r="E31" i="8"/>
  <c r="D31" i="8"/>
  <c r="C31" i="8"/>
  <c r="A31" i="8"/>
  <c r="J30" i="8"/>
  <c r="H30" i="8"/>
  <c r="G30" i="8"/>
  <c r="F30" i="8"/>
  <c r="E30" i="8"/>
  <c r="D30" i="8"/>
  <c r="C30" i="8"/>
  <c r="A30" i="8"/>
  <c r="J29" i="8"/>
  <c r="H29" i="8"/>
  <c r="G29" i="8"/>
  <c r="F29" i="8"/>
  <c r="E29" i="8"/>
  <c r="D29" i="8"/>
  <c r="C29" i="8"/>
  <c r="A29" i="8"/>
  <c r="J28" i="8"/>
  <c r="H28" i="8"/>
  <c r="G28" i="8"/>
  <c r="F28" i="8"/>
  <c r="E28" i="8"/>
  <c r="D28" i="8"/>
  <c r="C28" i="8"/>
  <c r="A28" i="8"/>
  <c r="J27" i="8"/>
  <c r="H27" i="8"/>
  <c r="G27" i="8"/>
  <c r="F27" i="8"/>
  <c r="E27" i="8"/>
  <c r="D27" i="8"/>
  <c r="C27" i="8"/>
  <c r="A27" i="8"/>
  <c r="J26" i="8"/>
  <c r="H26" i="8"/>
  <c r="G26" i="8"/>
  <c r="F26" i="8"/>
  <c r="E26" i="8"/>
  <c r="D26" i="8"/>
  <c r="C26" i="8"/>
  <c r="A26" i="8"/>
  <c r="J25" i="8"/>
  <c r="H25" i="8"/>
  <c r="G25" i="8"/>
  <c r="F25" i="8"/>
  <c r="E25" i="8"/>
  <c r="D25" i="8"/>
  <c r="C25" i="8"/>
  <c r="A25" i="8"/>
  <c r="J24" i="8"/>
  <c r="H24" i="8"/>
  <c r="G24" i="8"/>
  <c r="F24" i="8"/>
  <c r="E24" i="8"/>
  <c r="D24" i="8"/>
  <c r="C24" i="8"/>
  <c r="A24" i="8"/>
  <c r="J23" i="8"/>
  <c r="H23" i="8"/>
  <c r="G23" i="8"/>
  <c r="F23" i="8"/>
  <c r="E23" i="8"/>
  <c r="D23" i="8"/>
  <c r="C23" i="8"/>
  <c r="A23" i="8"/>
  <c r="J22" i="8"/>
  <c r="H22" i="8"/>
  <c r="G22" i="8"/>
  <c r="F22" i="8"/>
  <c r="E22" i="8"/>
  <c r="D22" i="8"/>
  <c r="C22" i="8"/>
  <c r="A22" i="8"/>
  <c r="J21" i="8"/>
  <c r="H21" i="8"/>
  <c r="G21" i="8"/>
  <c r="F21" i="8"/>
  <c r="E21" i="8"/>
  <c r="D21" i="8"/>
  <c r="C21" i="8"/>
  <c r="A21" i="8"/>
  <c r="B7" i="8"/>
  <c r="B4" i="8"/>
  <c r="B3" i="8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J28" i="2"/>
  <c r="I28" i="2"/>
  <c r="H28" i="2"/>
  <c r="G28" i="2"/>
  <c r="F28" i="2"/>
  <c r="C28" i="2"/>
  <c r="B28" i="2"/>
  <c r="H27" i="2"/>
  <c r="G27" i="2"/>
  <c r="F27" i="2"/>
  <c r="C27" i="2"/>
  <c r="B27" i="2"/>
  <c r="H26" i="2"/>
  <c r="G26" i="2"/>
  <c r="F26" i="2"/>
  <c r="C26" i="2"/>
  <c r="B26" i="2"/>
  <c r="A26" i="2"/>
  <c r="H25" i="2"/>
  <c r="G25" i="2"/>
  <c r="F25" i="2"/>
  <c r="C25" i="2"/>
  <c r="B25" i="2"/>
  <c r="H24" i="2"/>
  <c r="G24" i="2"/>
  <c r="F24" i="2"/>
  <c r="C24" i="2"/>
  <c r="B24" i="2"/>
  <c r="H23" i="2"/>
  <c r="G23" i="2"/>
  <c r="F23" i="2"/>
  <c r="C23" i="2"/>
  <c r="B23" i="2"/>
  <c r="H22" i="2"/>
  <c r="G22" i="2"/>
  <c r="F22" i="2"/>
  <c r="C22" i="2"/>
  <c r="B22" i="2"/>
  <c r="A22" i="2"/>
  <c r="H21" i="2"/>
  <c r="G21" i="2"/>
  <c r="F21" i="2"/>
  <c r="C21" i="2"/>
  <c r="B21" i="2"/>
  <c r="H20" i="2"/>
  <c r="G20" i="2"/>
  <c r="F20" i="2"/>
  <c r="C20" i="2"/>
  <c r="B20" i="2"/>
  <c r="H19" i="2"/>
  <c r="G19" i="2"/>
  <c r="F19" i="2"/>
  <c r="C19" i="2"/>
  <c r="B19" i="2"/>
  <c r="H18" i="2"/>
  <c r="G18" i="2"/>
  <c r="F18" i="2"/>
  <c r="C18" i="2"/>
  <c r="B18" i="2"/>
  <c r="A18" i="2"/>
  <c r="H17" i="2"/>
  <c r="G17" i="2"/>
  <c r="F17" i="2"/>
  <c r="C17" i="2"/>
  <c r="B17" i="2"/>
  <c r="H16" i="2"/>
  <c r="G16" i="2"/>
  <c r="F16" i="2"/>
  <c r="C16" i="2"/>
  <c r="B16" i="2"/>
  <c r="H15" i="2"/>
  <c r="G15" i="2"/>
  <c r="F15" i="2"/>
  <c r="C15" i="2"/>
  <c r="B15" i="2"/>
  <c r="H14" i="2"/>
  <c r="G14" i="2"/>
  <c r="F14" i="2"/>
  <c r="C14" i="2"/>
  <c r="B14" i="2"/>
  <c r="A14" i="2"/>
  <c r="H13" i="2"/>
  <c r="G13" i="2"/>
  <c r="F13" i="2"/>
  <c r="C13" i="2"/>
  <c r="B13" i="2"/>
  <c r="B5" i="2"/>
  <c r="B4" i="2"/>
  <c r="B3" i="2"/>
  <c r="B2" i="2"/>
  <c r="K25" i="1"/>
  <c r="J25" i="1"/>
  <c r="C25" i="1"/>
  <c r="A28" i="2" s="1"/>
  <c r="K24" i="1"/>
  <c r="J24" i="1"/>
  <c r="C24" i="1"/>
  <c r="A27" i="2" s="1"/>
  <c r="K23" i="1"/>
  <c r="J23" i="1"/>
  <c r="C23" i="1"/>
  <c r="K22" i="1"/>
  <c r="J22" i="1"/>
  <c r="C22" i="1"/>
  <c r="A25" i="2" s="1"/>
  <c r="K21" i="1"/>
  <c r="J21" i="1"/>
  <c r="C21" i="1"/>
  <c r="A24" i="2" s="1"/>
  <c r="K20" i="1"/>
  <c r="J20" i="1"/>
  <c r="C20" i="1"/>
  <c r="A23" i="2" s="1"/>
  <c r="K19" i="1"/>
  <c r="J19" i="1"/>
  <c r="C19" i="1"/>
  <c r="K18" i="1"/>
  <c r="J18" i="1"/>
  <c r="C18" i="1"/>
  <c r="A21" i="2" s="1"/>
  <c r="K17" i="1"/>
  <c r="J17" i="1"/>
  <c r="C17" i="1"/>
  <c r="A20" i="2" s="1"/>
  <c r="K16" i="1"/>
  <c r="J16" i="1"/>
  <c r="C16" i="1"/>
  <c r="A19" i="2" s="1"/>
  <c r="K15" i="1"/>
  <c r="J15" i="1"/>
  <c r="C15" i="1"/>
  <c r="K14" i="1"/>
  <c r="J14" i="1"/>
  <c r="C14" i="1"/>
  <c r="A17" i="2" s="1"/>
  <c r="K13" i="1"/>
  <c r="J13" i="1"/>
  <c r="C13" i="1"/>
  <c r="A16" i="2" s="1"/>
  <c r="K12" i="1"/>
  <c r="J12" i="1"/>
  <c r="C12" i="1"/>
  <c r="A15" i="2" s="1"/>
  <c r="K11" i="1"/>
  <c r="J11" i="1"/>
  <c r="C11" i="1"/>
  <c r="K10" i="1"/>
  <c r="J10" i="1"/>
  <c r="C10" i="1"/>
  <c r="A13" i="2" s="1"/>
  <c r="C30" i="2" l="1"/>
  <c r="I27" i="2" s="1"/>
  <c r="J27" i="2" s="1"/>
  <c r="I19" i="2"/>
  <c r="J19" i="2" s="1"/>
  <c r="I20" i="2"/>
  <c r="J20" i="2" s="1"/>
  <c r="I16" i="2"/>
  <c r="J16" i="2" s="1"/>
  <c r="I15" i="2"/>
  <c r="J15" i="2" s="1"/>
  <c r="I17" i="2"/>
  <c r="J17" i="2" s="1"/>
  <c r="I13" i="2"/>
  <c r="J13" i="2" s="1"/>
  <c r="I18" i="2" l="1"/>
  <c r="J18" i="2" s="1"/>
  <c r="I26" i="2"/>
  <c r="J26" i="2" s="1"/>
  <c r="I21" i="2"/>
  <c r="J21" i="2" s="1"/>
  <c r="I25" i="2"/>
  <c r="J25" i="2" s="1"/>
  <c r="I23" i="2"/>
  <c r="J23" i="2" s="1"/>
  <c r="I24" i="2"/>
  <c r="J24" i="2" s="1"/>
  <c r="I14" i="2"/>
  <c r="J14" i="2" s="1"/>
  <c r="I22" i="2"/>
  <c r="J22" i="2" s="1"/>
</calcChain>
</file>

<file path=xl/comments1.xml><?xml version="1.0" encoding="utf-8"?>
<comments xmlns="http://schemas.openxmlformats.org/spreadsheetml/2006/main">
  <authors>
    <author>Grant Williams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Enter full taxonomic ID.
The first 2 words will default to Genus then Species, respectively.
Precede sub-taxa with the following tags without quotes:
Subspecies:  'subsp'
Biotype:  'biotype', 'biovar', 'bv'
Serogroup:  'serogroup'
Serotype:  'serotype', 'var'
Ex.  Listeria parahaemolyticus subsp coli bv enterica var Typhimurium</t>
        </r>
      </text>
    </comment>
  </commentList>
</comments>
</file>

<file path=xl/sharedStrings.xml><?xml version="1.0" encoding="utf-8"?>
<sst xmlns="http://schemas.openxmlformats.org/spreadsheetml/2006/main" count="1008" uniqueCount="610">
  <si>
    <t>Initial Dilution Worksheet</t>
  </si>
  <si>
    <t>Example</t>
  </si>
  <si>
    <t>Instructions</t>
  </si>
  <si>
    <t>Dilution calculation:  V1 = (V2C2)/C1</t>
  </si>
  <si>
    <t>Run Name</t>
  </si>
  <si>
    <t>M947-13-248-Ignoble</t>
  </si>
  <si>
    <t>Starting with this sheet, and moving from top to bottom, fill in all tan shaded cells.</t>
  </si>
  <si>
    <t>Sample Plate Name</t>
  </si>
  <si>
    <t>Where V1 = volume of stock needed for dilution</t>
  </si>
  <si>
    <t>Sample Sheet Name</t>
  </si>
  <si>
    <t>C1 = stock concentration</t>
  </si>
  <si>
    <t>Library Prep Date</t>
  </si>
  <si>
    <t>V2 = 20 ul</t>
  </si>
  <si>
    <t>Technician</t>
  </si>
  <si>
    <t>George P Burdell</t>
  </si>
  <si>
    <t>C2 = 10 ng/ul</t>
  </si>
  <si>
    <t>Serial Dilutions</t>
  </si>
  <si>
    <t>Dilution for Nextera normalization</t>
  </si>
  <si>
    <t>1 ng/ul</t>
  </si>
  <si>
    <t>0.2 ng/ul</t>
  </si>
  <si>
    <t>Nanodrop</t>
  </si>
  <si>
    <t>Qubit</t>
  </si>
  <si>
    <t>10 ng/ul (20 ul total volume)</t>
  </si>
  <si>
    <t>Well position</t>
  </si>
  <si>
    <t>Sample Name</t>
  </si>
  <si>
    <t>Sample ID</t>
  </si>
  <si>
    <t>Organism</t>
  </si>
  <si>
    <t>Index 1</t>
  </si>
  <si>
    <t>Index 2</t>
  </si>
  <si>
    <t>Purity (260/280 ratio)</t>
  </si>
  <si>
    <t>Genome Size Estimate</t>
  </si>
  <si>
    <t>Input DNA Stock Concentration (ng/ul)</t>
  </si>
  <si>
    <t>DNA</t>
  </si>
  <si>
    <t>Diluent
(dH2O)</t>
  </si>
  <si>
    <t>2012K-0644_1</t>
  </si>
  <si>
    <t>2012K-0644_1-M947-13-248-Ignoble</t>
  </si>
  <si>
    <t>Salmonella enterica var. Enteritidis</t>
  </si>
  <si>
    <t>A403</t>
  </si>
  <si>
    <t>X129</t>
  </si>
  <si>
    <t>NOTE:  All sample names will end with run name (eg. 2012K-0644_1-M947-13-001)</t>
  </si>
  <si>
    <t>Notes:</t>
  </si>
  <si>
    <t>Reagents</t>
  </si>
  <si>
    <t>Lot no.</t>
  </si>
  <si>
    <t>Exp. Date</t>
  </si>
  <si>
    <t>TD Buffer</t>
  </si>
  <si>
    <t>ATM</t>
  </si>
  <si>
    <t>NT Buffer</t>
  </si>
  <si>
    <t>NPM</t>
  </si>
  <si>
    <t>Indices</t>
  </si>
  <si>
    <t>Beads</t>
  </si>
  <si>
    <t>RSB</t>
  </si>
  <si>
    <t>EBT</t>
  </si>
  <si>
    <t>Thermocycler</t>
  </si>
  <si>
    <t>Tagmentation</t>
  </si>
  <si>
    <t>Amplification</t>
  </si>
  <si>
    <t>ID/Location:</t>
  </si>
  <si>
    <t>Was there an error message displayed on the instrument when the run was finished?</t>
  </si>
  <si>
    <t>Did you check the graphical temperature output when the run was finished?</t>
  </si>
  <si>
    <t>Were the temperatures noted to be within the acceptable ranges for this PCR run?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</si>
  <si>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</si>
  <si>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</si>
  <si>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</si>
  <si>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</si>
  <si>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</si>
  <si>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</si>
  <si>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</si>
  <si>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</si>
  <si>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</si>
  <si>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</si>
  <si>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</si>
  <si>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</si>
  <si>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</si>
  <si>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</si>
  <si>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</si>
  <si>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</si>
  <si>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Normalization and Pooling Worksheet</t>
  </si>
  <si>
    <t>Pooling Factor:  Proportion of sample genome size relative to total DNA load</t>
  </si>
  <si>
    <t>Pooling Volume: Pooling Factor * 50 ul pool</t>
  </si>
  <si>
    <t>ng/uL to nM conversion factor (nm*uL/ng):</t>
  </si>
  <si>
    <t>Date</t>
  </si>
  <si>
    <t>Dilution conc (nM):</t>
  </si>
  <si>
    <t>Dilution volume (uL):</t>
  </si>
  <si>
    <t>NOTE:  All sample names should end with Plate ID (eg. 2012K-0644_1-M947-13-001)</t>
  </si>
  <si>
    <t>Pooling volume (uL):</t>
  </si>
  <si>
    <t>Supported concentrations (nM):</t>
  </si>
  <si>
    <t>Optional</t>
  </si>
  <si>
    <t>pre-clean</t>
  </si>
  <si>
    <t>Qubit Output</t>
  </si>
  <si>
    <t>For 50 ul of 2nM</t>
  </si>
  <si>
    <t>Pooling Factor</t>
  </si>
  <si>
    <t>Pooling Volume (50ul)</t>
  </si>
  <si>
    <t>up Qubit</t>
  </si>
  <si>
    <t>Genome Size</t>
  </si>
  <si>
    <t>(ng/uL)</t>
  </si>
  <si>
    <t>nM</t>
  </si>
  <si>
    <t>Sample</t>
  </si>
  <si>
    <t>EBT
Diluent</t>
  </si>
  <si>
    <t>Comments</t>
  </si>
  <si>
    <t>Total DNA load</t>
  </si>
  <si>
    <t>Heated Denaturation Temp:</t>
  </si>
  <si>
    <t>**Note, pooling volume factors in genome size contribution to overall DNA load</t>
  </si>
  <si>
    <t>Lot #</t>
  </si>
  <si>
    <t>Exp date</t>
  </si>
  <si>
    <t>Incorporation buffer</t>
  </si>
  <si>
    <t>MiSeq cartridge</t>
  </si>
  <si>
    <t>Flow cell</t>
  </si>
  <si>
    <t>Post-Run Metrics</t>
  </si>
  <si>
    <t>Cluster Density</t>
  </si>
  <si>
    <t>Clusters Passing Filter</t>
  </si>
  <si>
    <t>Q30</t>
  </si>
  <si>
    <t>Estimated Yield</t>
  </si>
  <si>
    <t>Post-Run Wash</t>
  </si>
  <si>
    <t>Calculation Engine</t>
  </si>
  <si>
    <t>[Header]</t>
  </si>
  <si>
    <t>IEMFileVersion</t>
  </si>
  <si>
    <t>Investigator Name</t>
  </si>
  <si>
    <t>Workflow</t>
  </si>
  <si>
    <t>GenerateFASTQ</t>
  </si>
  <si>
    <t>Application</t>
  </si>
  <si>
    <t>FASTQ Only</t>
  </si>
  <si>
    <t>Assay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</si>
  <si>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</si>
  <si>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</si>
  <si>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</si>
  <si>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</si>
  <si>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</si>
  <si>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</si>
  <si>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</si>
  <si>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CTGTCTCTTATACACATCT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</si>
  <si>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</si>
  <si>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</si>
  <si>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</si>
  <si>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</si>
  <si>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</si>
  <si>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</si>
  <si>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</si>
  <si>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</si>
  <si>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</si>
  <si>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</si>
  <si>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IndexName</t>
  </si>
  <si>
    <t>BasesForSampleSheet</t>
  </si>
  <si>
    <t>N701</t>
  </si>
  <si>
    <t>TAAGGCGA</t>
  </si>
  <si>
    <t>N702</t>
  </si>
  <si>
    <t>CGTACTAG</t>
  </si>
  <si>
    <t>N703</t>
  </si>
  <si>
    <t>AGGCAGAA</t>
  </si>
  <si>
    <t>N704</t>
  </si>
  <si>
    <t>TCCTGAGC</t>
  </si>
  <si>
    <t>N705</t>
  </si>
  <si>
    <t>GGACTCCT</t>
  </si>
  <si>
    <t>N706</t>
  </si>
  <si>
    <t>TAGGCATG</t>
  </si>
  <si>
    <t>N707</t>
  </si>
  <si>
    <t>CTCTCTAC</t>
  </si>
  <si>
    <t>N710</t>
  </si>
  <si>
    <t>CGAGGCTG</t>
  </si>
  <si>
    <t>N711</t>
  </si>
  <si>
    <t>AAGAGGCA</t>
  </si>
  <si>
    <t>N712</t>
  </si>
  <si>
    <t>GTAGAGGA</t>
  </si>
  <si>
    <t>N714</t>
  </si>
  <si>
    <t>GCTCATGA</t>
  </si>
  <si>
    <t>N715</t>
  </si>
  <si>
    <t>ATCTCAGG</t>
  </si>
  <si>
    <t>N716</t>
  </si>
  <si>
    <t>ACTCGCTA</t>
  </si>
  <si>
    <t>N718</t>
  </si>
  <si>
    <t>GGAGCTAC</t>
  </si>
  <si>
    <t>N719</t>
  </si>
  <si>
    <t>GCGTAGTA</t>
  </si>
  <si>
    <t>N720</t>
  </si>
  <si>
    <t>CGGAGCCT</t>
  </si>
  <si>
    <t>N721</t>
  </si>
  <si>
    <t>TACGCTGC</t>
  </si>
  <si>
    <t>N722</t>
  </si>
  <si>
    <t>ATGCGCAG</t>
  </si>
  <si>
    <t>N723</t>
  </si>
  <si>
    <t>TAGCGCTC</t>
  </si>
  <si>
    <t>N724</t>
  </si>
  <si>
    <t>ACTGAGCG</t>
  </si>
  <si>
    <t>N726</t>
  </si>
  <si>
    <t>CCTAAGAC</t>
  </si>
  <si>
    <t>N727</t>
  </si>
  <si>
    <t>CGATCAGT</t>
  </si>
  <si>
    <t>N728</t>
  </si>
  <si>
    <t>TGCAGCTA</t>
  </si>
  <si>
    <t>N729</t>
  </si>
  <si>
    <t>TCGACGTC</t>
  </si>
  <si>
    <t>S502</t>
  </si>
  <si>
    <t>CTCTCTAT</t>
  </si>
  <si>
    <t>S503</t>
  </si>
  <si>
    <t>TATCCTCT</t>
  </si>
  <si>
    <t>S505</t>
  </si>
  <si>
    <t>GTAAGGAG</t>
  </si>
  <si>
    <t>S506</t>
  </si>
  <si>
    <t>ACTGCATA</t>
  </si>
  <si>
    <t>S507</t>
  </si>
  <si>
    <t>AAGGAGTA</t>
  </si>
  <si>
    <t>S508</t>
  </si>
  <si>
    <t>CTAAGCCT</t>
  </si>
  <si>
    <t>S510</t>
  </si>
  <si>
    <t>CGTCTAAT</t>
  </si>
  <si>
    <t>S511</t>
  </si>
  <si>
    <t>TCTCTCCG</t>
  </si>
  <si>
    <t>S513</t>
  </si>
  <si>
    <t>TCGACTAG</t>
  </si>
  <si>
    <t>S515</t>
  </si>
  <si>
    <t>TTCTAGCT</t>
  </si>
  <si>
    <t>S516</t>
  </si>
  <si>
    <t>CCTAGAGT</t>
  </si>
  <si>
    <t>S517</t>
  </si>
  <si>
    <t>GCGTAAGA</t>
  </si>
  <si>
    <t>S518</t>
  </si>
  <si>
    <t>CTATTAAG</t>
  </si>
  <si>
    <t>S520</t>
  </si>
  <si>
    <t>AAGGCTAT</t>
  </si>
  <si>
    <t>S521</t>
  </si>
  <si>
    <t>GAGCCTTA</t>
  </si>
  <si>
    <t>S522</t>
  </si>
  <si>
    <t>TTATGCGA</t>
  </si>
  <si>
    <t>Index Combo</t>
  </si>
  <si>
    <t>N701S502</t>
  </si>
  <si>
    <t>Nextera XT v2 Set A</t>
  </si>
  <si>
    <t>N701S503</t>
  </si>
  <si>
    <t>N701S505</t>
  </si>
  <si>
    <t>N701S506</t>
  </si>
  <si>
    <t>N701S507</t>
  </si>
  <si>
    <t>N701S508</t>
  </si>
  <si>
    <t>N701S510</t>
  </si>
  <si>
    <t>N701S511</t>
  </si>
  <si>
    <t>N702S502</t>
  </si>
  <si>
    <t>N702S503</t>
  </si>
  <si>
    <t>N702S505</t>
  </si>
  <si>
    <t>N702S506</t>
  </si>
  <si>
    <t>N702S507</t>
  </si>
  <si>
    <t>N702S508</t>
  </si>
  <si>
    <t>N702S510</t>
  </si>
  <si>
    <t>N702S511</t>
  </si>
  <si>
    <t>N703S502</t>
  </si>
  <si>
    <t>N703S503</t>
  </si>
  <si>
    <t>N703S505</t>
  </si>
  <si>
    <t>N703S506</t>
  </si>
  <si>
    <t>N703S507</t>
  </si>
  <si>
    <t>N703S508</t>
  </si>
  <si>
    <t>N703S510</t>
  </si>
  <si>
    <t>N703S511</t>
  </si>
  <si>
    <t>N704S502</t>
  </si>
  <si>
    <t>N704S503</t>
  </si>
  <si>
    <t>N704S505</t>
  </si>
  <si>
    <t>N704S506</t>
  </si>
  <si>
    <t>N704S507</t>
  </si>
  <si>
    <t>N704S508</t>
  </si>
  <si>
    <t>N704S510</t>
  </si>
  <si>
    <t>N704S511</t>
  </si>
  <si>
    <t>N705S502</t>
  </si>
  <si>
    <t>N705S503</t>
  </si>
  <si>
    <t>N705S505</t>
  </si>
  <si>
    <t>N705S506</t>
  </si>
  <si>
    <t>N705S507</t>
  </si>
  <si>
    <t>N705S508</t>
  </si>
  <si>
    <t>N705S510</t>
  </si>
  <si>
    <t>N705S511</t>
  </si>
  <si>
    <t>N706S502</t>
  </si>
  <si>
    <t>N706S503</t>
  </si>
  <si>
    <t>N706S505</t>
  </si>
  <si>
    <t>N706S506</t>
  </si>
  <si>
    <t>N706S507</t>
  </si>
  <si>
    <t>N706S508</t>
  </si>
  <si>
    <t>N706S510</t>
  </si>
  <si>
    <t>N706S511</t>
  </si>
  <si>
    <t>N707S502</t>
  </si>
  <si>
    <t>N707S503</t>
  </si>
  <si>
    <t>N707S505</t>
  </si>
  <si>
    <t>N707S506</t>
  </si>
  <si>
    <t>N707S507</t>
  </si>
  <si>
    <t>N707S508</t>
  </si>
  <si>
    <t>N707S510</t>
  </si>
  <si>
    <t>N707S511</t>
  </si>
  <si>
    <t>N710S502</t>
  </si>
  <si>
    <t>N710S503</t>
  </si>
  <si>
    <t>N710S505</t>
  </si>
  <si>
    <t>N710S506</t>
  </si>
  <si>
    <t>N710S507</t>
  </si>
  <si>
    <t>N710S508</t>
  </si>
  <si>
    <t>N710S510</t>
  </si>
  <si>
    <t>N710S511</t>
  </si>
  <si>
    <t>N711S502</t>
  </si>
  <si>
    <t>N711S503</t>
  </si>
  <si>
    <t>N711S505</t>
  </si>
  <si>
    <t>N711S506</t>
  </si>
  <si>
    <t>N711S507</t>
  </si>
  <si>
    <t>N711S508</t>
  </si>
  <si>
    <t>N711S510</t>
  </si>
  <si>
    <t>N711S511</t>
  </si>
  <si>
    <t>N712S502</t>
  </si>
  <si>
    <t>N712S503</t>
  </si>
  <si>
    <t>N712S505</t>
  </si>
  <si>
    <t>N712S506</t>
  </si>
  <si>
    <t>N712S507</t>
  </si>
  <si>
    <t>N712S508</t>
  </si>
  <si>
    <t>N712S510</t>
  </si>
  <si>
    <t>N712S511</t>
  </si>
  <si>
    <t>N714S502</t>
  </si>
  <si>
    <t>N714S503</t>
  </si>
  <si>
    <t>N714S505</t>
  </si>
  <si>
    <t>N714S506</t>
  </si>
  <si>
    <t>N714S507</t>
  </si>
  <si>
    <t>N714S508</t>
  </si>
  <si>
    <t>N714S510</t>
  </si>
  <si>
    <t>N714S511</t>
  </si>
  <si>
    <t>N715S502</t>
  </si>
  <si>
    <t>N715S503</t>
  </si>
  <si>
    <t>N715S505</t>
  </si>
  <si>
    <t>N715S506</t>
  </si>
  <si>
    <t>N715S507</t>
  </si>
  <si>
    <t>N715S508</t>
  </si>
  <si>
    <t>N715S510</t>
  </si>
  <si>
    <t>N715S511</t>
  </si>
  <si>
    <t>N716S502</t>
  </si>
  <si>
    <t>Nextera XT v2 Set B</t>
  </si>
  <si>
    <t>N716S503</t>
  </si>
  <si>
    <t>N716S505</t>
  </si>
  <si>
    <t>N716S506</t>
  </si>
  <si>
    <t>N716S507</t>
  </si>
  <si>
    <t>N716S508</t>
  </si>
  <si>
    <t>N716S510</t>
  </si>
  <si>
    <t>N716S511</t>
  </si>
  <si>
    <t>N718S502</t>
  </si>
  <si>
    <t>N718S503</t>
  </si>
  <si>
    <t>N718S505</t>
  </si>
  <si>
    <t>N718S506</t>
  </si>
  <si>
    <t>N718S507</t>
  </si>
  <si>
    <t>N718S508</t>
  </si>
  <si>
    <t>N718S510</t>
  </si>
  <si>
    <t>N718S511</t>
  </si>
  <si>
    <t>N719S502</t>
  </si>
  <si>
    <t>N719S503</t>
  </si>
  <si>
    <t>N719S505</t>
  </si>
  <si>
    <t>N719S506</t>
  </si>
  <si>
    <t>N719S507</t>
  </si>
  <si>
    <t>N719S508</t>
  </si>
  <si>
    <t>N719S510</t>
  </si>
  <si>
    <t>N719S511</t>
  </si>
  <si>
    <t>N720S502</t>
  </si>
  <si>
    <t>N720S503</t>
  </si>
  <si>
    <t>N720S505</t>
  </si>
  <si>
    <t>N720S506</t>
  </si>
  <si>
    <t>N720S507</t>
  </si>
  <si>
    <t>N720S508</t>
  </si>
  <si>
    <t>N720S510</t>
  </si>
  <si>
    <t>N720S511</t>
  </si>
  <si>
    <t>N721S502</t>
  </si>
  <si>
    <t>N721S503</t>
  </si>
  <si>
    <t>N721S505</t>
  </si>
  <si>
    <t>N721S506</t>
  </si>
  <si>
    <t>N721S507</t>
  </si>
  <si>
    <t>N721S508</t>
  </si>
  <si>
    <t>N721S510</t>
  </si>
  <si>
    <t>N721S511</t>
  </si>
  <si>
    <t>N722S502</t>
  </si>
  <si>
    <t>N722S503</t>
  </si>
  <si>
    <t>N722S505</t>
  </si>
  <si>
    <t>N722S506</t>
  </si>
  <si>
    <t>N722S507</t>
  </si>
  <si>
    <t>N722S508</t>
  </si>
  <si>
    <t>N722S510</t>
  </si>
  <si>
    <t>N722S511</t>
  </si>
  <si>
    <t>N723S502</t>
  </si>
  <si>
    <t>N723S503</t>
  </si>
  <si>
    <t>N723S505</t>
  </si>
  <si>
    <t>N723S506</t>
  </si>
  <si>
    <t>N723S507</t>
  </si>
  <si>
    <t>N723S508</t>
  </si>
  <si>
    <t>N723S510</t>
  </si>
  <si>
    <t>N723S511</t>
  </si>
  <si>
    <t>N724S502</t>
  </si>
  <si>
    <t>N724S503</t>
  </si>
  <si>
    <t>N724S505</t>
  </si>
  <si>
    <t>N724S506</t>
  </si>
  <si>
    <t>N724S507</t>
  </si>
  <si>
    <t>N724S508</t>
  </si>
  <si>
    <t>N724S510</t>
  </si>
  <si>
    <t>N724S511</t>
  </si>
  <si>
    <t>N726S502</t>
  </si>
  <si>
    <t>N726S503</t>
  </si>
  <si>
    <t>N726S505</t>
  </si>
  <si>
    <t>N726S506</t>
  </si>
  <si>
    <t>N726S507</t>
  </si>
  <si>
    <t>N726S508</t>
  </si>
  <si>
    <t>N726S510</t>
  </si>
  <si>
    <t>N726S511</t>
  </si>
  <si>
    <t>N727S502</t>
  </si>
  <si>
    <t>N727S503</t>
  </si>
  <si>
    <t>N727S505</t>
  </si>
  <si>
    <t>N727S506</t>
  </si>
  <si>
    <t>N727S507</t>
  </si>
  <si>
    <t>N727S508</t>
  </si>
  <si>
    <t>N727S510</t>
  </si>
  <si>
    <t>N727S511</t>
  </si>
  <si>
    <t>N728S502</t>
  </si>
  <si>
    <t>N728S503</t>
  </si>
  <si>
    <t>N728S505</t>
  </si>
  <si>
    <t>N728S506</t>
  </si>
  <si>
    <t>N728S507</t>
  </si>
  <si>
    <t>N728S508</t>
  </si>
  <si>
    <t>N728S510</t>
  </si>
  <si>
    <t>N728S511</t>
  </si>
  <si>
    <t>N729S502</t>
  </si>
  <si>
    <t>N729S503</t>
  </si>
  <si>
    <t>N729S505</t>
  </si>
  <si>
    <t>N729S506</t>
  </si>
  <si>
    <t>N729S507</t>
  </si>
  <si>
    <t>N729S508</t>
  </si>
  <si>
    <t>N729S510</t>
  </si>
  <si>
    <t>N729S511</t>
  </si>
  <si>
    <t>N701S513</t>
  </si>
  <si>
    <t>Nextera XT v2 Set C</t>
  </si>
  <si>
    <t>N701S515</t>
  </si>
  <si>
    <t>N701S516</t>
  </si>
  <si>
    <t>N701S517</t>
  </si>
  <si>
    <t>N701S518</t>
  </si>
  <si>
    <t>N701S520</t>
  </si>
  <si>
    <t>N701S521</t>
  </si>
  <si>
    <t>N701S522</t>
  </si>
  <si>
    <t>N702S513</t>
  </si>
  <si>
    <t>N702S515</t>
  </si>
  <si>
    <t>N702S516</t>
  </si>
  <si>
    <t>N702S517</t>
  </si>
  <si>
    <t>N702S518</t>
  </si>
  <si>
    <t>N702S520</t>
  </si>
  <si>
    <t>N702S521</t>
  </si>
  <si>
    <t>N702S522</t>
  </si>
  <si>
    <t>N703S513</t>
  </si>
  <si>
    <t>N703S515</t>
  </si>
  <si>
    <t>N703S516</t>
  </si>
  <si>
    <t>N703S517</t>
  </si>
  <si>
    <t>N703S518</t>
  </si>
  <si>
    <t>N703S520</t>
  </si>
  <si>
    <t>N703S521</t>
  </si>
  <si>
    <t>N703S522</t>
  </si>
  <si>
    <t>N704S513</t>
  </si>
  <si>
    <t>N704S515</t>
  </si>
  <si>
    <t>N704S516</t>
  </si>
  <si>
    <t>N704S517</t>
  </si>
  <si>
    <t>N704S518</t>
  </si>
  <si>
    <t>N704S520</t>
  </si>
  <si>
    <t>N704S521</t>
  </si>
  <si>
    <t>N704S522</t>
  </si>
  <si>
    <t>N705S513</t>
  </si>
  <si>
    <t>N705S515</t>
  </si>
  <si>
    <t>N705S516</t>
  </si>
  <si>
    <t>N705S517</t>
  </si>
  <si>
    <t>N705S518</t>
  </si>
  <si>
    <t>N705S520</t>
  </si>
  <si>
    <t>N705S521</t>
  </si>
  <si>
    <t>N705S522</t>
  </si>
  <si>
    <t>N706S513</t>
  </si>
  <si>
    <t>N706S515</t>
  </si>
  <si>
    <t>N706S516</t>
  </si>
  <si>
    <t>N706S517</t>
  </si>
  <si>
    <t>N706S518</t>
  </si>
  <si>
    <t>N706S520</t>
  </si>
  <si>
    <t>N706S521</t>
  </si>
  <si>
    <t>N706S522</t>
  </si>
  <si>
    <t>N707S513</t>
  </si>
  <si>
    <t>N707S515</t>
  </si>
  <si>
    <t>N707S516</t>
  </si>
  <si>
    <t>N707S517</t>
  </si>
  <si>
    <t>N707S518</t>
  </si>
  <si>
    <t>N707S520</t>
  </si>
  <si>
    <t>N707S521</t>
  </si>
  <si>
    <t>N707S522</t>
  </si>
  <si>
    <t>N710S513</t>
  </si>
  <si>
    <t>N710S515</t>
  </si>
  <si>
    <t>N710S516</t>
  </si>
  <si>
    <t>N710S517</t>
  </si>
  <si>
    <t>N710S518</t>
  </si>
  <si>
    <t>N710S520</t>
  </si>
  <si>
    <t>N710S521</t>
  </si>
  <si>
    <t>N710S522</t>
  </si>
  <si>
    <t>N711S513</t>
  </si>
  <si>
    <t>N711S515</t>
  </si>
  <si>
    <t>N711S516</t>
  </si>
  <si>
    <t>N711S517</t>
  </si>
  <si>
    <t>N711S518</t>
  </si>
  <si>
    <t>N711S520</t>
  </si>
  <si>
    <t>N711S521</t>
  </si>
  <si>
    <t>N711S522</t>
  </si>
  <si>
    <t>N712S513</t>
  </si>
  <si>
    <t>N712S515</t>
  </si>
  <si>
    <t>N712S516</t>
  </si>
  <si>
    <t>N712S517</t>
  </si>
  <si>
    <t>N712S518</t>
  </si>
  <si>
    <t>N712S520</t>
  </si>
  <si>
    <t>N712S521</t>
  </si>
  <si>
    <t>N712S522</t>
  </si>
  <si>
    <t>N714S513</t>
  </si>
  <si>
    <t>N714S515</t>
  </si>
  <si>
    <t>N714S516</t>
  </si>
  <si>
    <t>N714S517</t>
  </si>
  <si>
    <t>N714S518</t>
  </si>
  <si>
    <t>N714S520</t>
  </si>
  <si>
    <t>N714S521</t>
  </si>
  <si>
    <t>N714S522</t>
  </si>
  <si>
    <t>N715S513</t>
  </si>
  <si>
    <t>N715S515</t>
  </si>
  <si>
    <t>N715S516</t>
  </si>
  <si>
    <t>N715S517</t>
  </si>
  <si>
    <t>N715S518</t>
  </si>
  <si>
    <t>N715S520</t>
  </si>
  <si>
    <t>N715S521</t>
  </si>
  <si>
    <t>N715S522</t>
  </si>
  <si>
    <t>N716S513</t>
  </si>
  <si>
    <t>Nextera XT v2 Set D</t>
  </si>
  <si>
    <t>N716S515</t>
  </si>
  <si>
    <t>N716S516</t>
  </si>
  <si>
    <t>N716S517</t>
  </si>
  <si>
    <t>N716S518</t>
  </si>
  <si>
    <t>N716S520</t>
  </si>
  <si>
    <t>N716S521</t>
  </si>
  <si>
    <t>N716S522</t>
  </si>
  <si>
    <t>N718S513</t>
  </si>
  <si>
    <t>N718S515</t>
  </si>
  <si>
    <t>N718S516</t>
  </si>
  <si>
    <t>N718S517</t>
  </si>
  <si>
    <t>N718S518</t>
  </si>
  <si>
    <t>N718S520</t>
  </si>
  <si>
    <t>N718S521</t>
  </si>
  <si>
    <t>N718S522</t>
  </si>
  <si>
    <t>N719S513</t>
  </si>
  <si>
    <t>N719S515</t>
  </si>
  <si>
    <t>N719S516</t>
  </si>
  <si>
    <t>N719S517</t>
  </si>
  <si>
    <t>N719S518</t>
  </si>
  <si>
    <t>N719S520</t>
  </si>
  <si>
    <t>N719S521</t>
  </si>
  <si>
    <t>N719S522</t>
  </si>
  <si>
    <t>N720S513</t>
  </si>
  <si>
    <t>N720S515</t>
  </si>
  <si>
    <t>N720S516</t>
  </si>
  <si>
    <t>N720S517</t>
  </si>
  <si>
    <t>N720S518</t>
  </si>
  <si>
    <t>N720S520</t>
  </si>
  <si>
    <t>N720S521</t>
  </si>
  <si>
    <t>N720S522</t>
  </si>
  <si>
    <t>N721S513</t>
  </si>
  <si>
    <t>N721S515</t>
  </si>
  <si>
    <t>N721S516</t>
  </si>
  <si>
    <t>N721S517</t>
  </si>
  <si>
    <t>N721S518</t>
  </si>
  <si>
    <t>N721S520</t>
  </si>
  <si>
    <t>N721S521</t>
  </si>
  <si>
    <t>N721S522</t>
  </si>
  <si>
    <t>N722S513</t>
  </si>
  <si>
    <t>N722S515</t>
  </si>
  <si>
    <t>N722S516</t>
  </si>
  <si>
    <t>N722S517</t>
  </si>
  <si>
    <t>N722S518</t>
  </si>
  <si>
    <t>N722S520</t>
  </si>
  <si>
    <t>N722S521</t>
  </si>
  <si>
    <t>N722S522</t>
  </si>
  <si>
    <t>N723S513</t>
  </si>
  <si>
    <t>N723S515</t>
  </si>
  <si>
    <t>N723S516</t>
  </si>
  <si>
    <t>N723S517</t>
  </si>
  <si>
    <t>N723S518</t>
  </si>
  <si>
    <t>N723S520</t>
  </si>
  <si>
    <t>N723S521</t>
  </si>
  <si>
    <t>N723S522</t>
  </si>
  <si>
    <t>N724S513</t>
  </si>
  <si>
    <t>N724S515</t>
  </si>
  <si>
    <t>N724S516</t>
  </si>
  <si>
    <t>N724S517</t>
  </si>
  <si>
    <t>N724S518</t>
  </si>
  <si>
    <t>N724S520</t>
  </si>
  <si>
    <t>N724S521</t>
  </si>
  <si>
    <t>N724S522</t>
  </si>
  <si>
    <t>N726S513</t>
  </si>
  <si>
    <t>N726S515</t>
  </si>
  <si>
    <t>N726S516</t>
  </si>
  <si>
    <t>N726S517</t>
  </si>
  <si>
    <t>N726S518</t>
  </si>
  <si>
    <t>N726S520</t>
  </si>
  <si>
    <t>N726S521</t>
  </si>
  <si>
    <t>N726S522</t>
  </si>
  <si>
    <t>N727S513</t>
  </si>
  <si>
    <t>N727S515</t>
  </si>
  <si>
    <t>N727S516</t>
  </si>
  <si>
    <t>N727S517</t>
  </si>
  <si>
    <t>N727S518</t>
  </si>
  <si>
    <t>N727S520</t>
  </si>
  <si>
    <t>N727S521</t>
  </si>
  <si>
    <t>N727S522</t>
  </si>
  <si>
    <t>N728S513</t>
  </si>
  <si>
    <t>N728S515</t>
  </si>
  <si>
    <t>N728S516</t>
  </si>
  <si>
    <t>N728S517</t>
  </si>
  <si>
    <t>N728S518</t>
  </si>
  <si>
    <t>N728S520</t>
  </si>
  <si>
    <t>N728S521</t>
  </si>
  <si>
    <t>N728S522</t>
  </si>
  <si>
    <t>N729S513</t>
  </si>
  <si>
    <t>N729S515</t>
  </si>
  <si>
    <t>N729S516</t>
  </si>
  <si>
    <t>N729S517</t>
  </si>
  <si>
    <t>N729S518</t>
  </si>
  <si>
    <t>N729S520</t>
  </si>
  <si>
    <t>N729S521</t>
  </si>
  <si>
    <t>N729S522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</si>
</sst>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vertical="top" wrapText="1"/>
    </xf>
    <xf numFmtId="14" fontId="0" fillId="0" borderId="0" xfId="0" applyNumberFormat="1"/>
    <xf numFmtId="14" fontId="2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0" borderId="1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3" borderId="4" xfId="0" applyFill="1" applyBorder="1"/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" fillId="0" borderId="17" xfId="0" applyFont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14" fontId="0" fillId="3" borderId="18" xfId="0" applyNumberFormat="1" applyFill="1" applyBorder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4" fontId="0" fillId="3" borderId="19" xfId="0" applyNumberFormat="1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3" borderId="1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14" xfId="0" applyBorder="1"/>
    <xf numFmtId="0" fontId="0" fillId="0" borderId="15" xfId="0" applyBorder="1"/>
    <xf numFmtId="0" fontId="0" fillId="3" borderId="16" xfId="0" applyFill="1" applyBorder="1"/>
    <xf numFmtId="0" fontId="0" fillId="0" borderId="4" xfId="0" applyBorder="1"/>
    <xf numFmtId="0" fontId="0" fillId="0" borderId="24" xfId="0" applyBorder="1"/>
    <xf numFmtId="0" fontId="0" fillId="0" borderId="21" xfId="0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/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/>
    <xf numFmtId="0" fontId="0" fillId="3" borderId="15" xfId="0" applyFill="1" applyBorder="1"/>
    <xf numFmtId="0" fontId="0" fillId="3" borderId="19" xfId="0" applyFill="1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16" xfId="0" applyBorder="1"/>
    <xf numFmtId="0" fontId="0" fillId="3" borderId="15" xfId="0" applyFill="1" applyBorder="1"/>
    <xf numFmtId="0" fontId="0" fillId="3" borderId="19" xfId="0" applyFill="1" applyBorder="1"/>
    <xf numFmtId="0" fontId="0" fillId="3" borderId="16" xfId="0" applyFill="1" applyBorder="1"/>
    <xf numFmtId="2" fontId="0" fillId="0" borderId="2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48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5"/>
  <sheetViews>
    <sheetView tabSelected="1" workbookViewId="0">
      <selection activeCell="C2" sqref="C2"/>
    </sheetView>
  </sheetViews>
  <sheetFormatPr defaultRowHeight="15" x14ac:dyDescent="0.25"/>
  <cols>
    <col min="1" max="1" width="12.7109375" customWidth="1"/>
    <col min="2" max="2" width="20.140625" customWidth="1"/>
    <col min="3" max="3" width="31.85546875" customWidth="1"/>
    <col min="4" max="4" width="33.7109375" customWidth="1"/>
    <col min="5" max="5" width="9.85546875" customWidth="1"/>
    <col min="6" max="7" width="10.140625" customWidth="1"/>
    <col min="8" max="8" width="10.28515625" customWidth="1"/>
    <col min="9" max="9" width="13.7109375" customWidth="1"/>
    <col min="11" max="11" width="10.5703125" customWidth="1"/>
  </cols>
  <sheetData>
    <row r="1" spans="1:15" ht="15" customHeight="1" x14ac:dyDescent="0.25">
      <c r="A1" s="1" t="s">
        <v>0</v>
      </c>
      <c r="D1" s="3" t="s">
        <v>1</v>
      </c>
      <c r="E1" s="1" t="s">
        <v>2</v>
      </c>
      <c r="I1" t="s">
        <v>3</v>
      </c>
    </row>
    <row r="2" spans="1:15" ht="15" customHeight="1" x14ac:dyDescent="0.25">
      <c r="B2" s="5" t="s">
        <v>4</v>
      </c>
      <c r="C2" s="16"/>
      <c r="D2" s="8" t="s">
        <v>5</v>
      </c>
      <c r="E2" s="9" t="s">
        <v>6</v>
      </c>
      <c r="F2" s="9"/>
      <c r="G2" s="9"/>
      <c r="H2" s="9"/>
    </row>
    <row r="3" spans="1:15" ht="15" customHeight="1" x14ac:dyDescent="0.25">
      <c r="B3" s="5" t="s">
        <v>7</v>
      </c>
      <c r="C3" s="17"/>
      <c r="D3" s="8" t="s">
        <v>5</v>
      </c>
      <c r="E3" s="9"/>
      <c r="F3" s="9"/>
      <c r="G3" s="9"/>
      <c r="H3" s="9"/>
      <c r="I3" t="s">
        <v>8</v>
      </c>
    </row>
    <row r="4" spans="1:15" ht="15" customHeight="1" x14ac:dyDescent="0.25">
      <c r="B4" s="5" t="s">
        <v>9</v>
      </c>
      <c r="C4" s="17"/>
      <c r="D4" s="8" t="s">
        <v>5</v>
      </c>
      <c r="E4" s="9"/>
      <c r="F4" s="9"/>
      <c r="G4" s="9"/>
      <c r="H4" s="9"/>
      <c r="I4" t="s">
        <v>10</v>
      </c>
    </row>
    <row r="5" spans="1:15" ht="15" customHeight="1" x14ac:dyDescent="0.25">
      <c r="B5" s="5" t="s">
        <v>11</v>
      </c>
      <c r="C5" s="18"/>
      <c r="D5" s="11">
        <v>41469</v>
      </c>
      <c r="E5" s="9"/>
      <c r="F5" s="9"/>
      <c r="G5" s="9"/>
      <c r="H5" s="9"/>
      <c r="I5" t="s">
        <v>12</v>
      </c>
    </row>
    <row r="6" spans="1:15" ht="15.75" customHeight="1" thickBot="1" x14ac:dyDescent="0.3">
      <c r="A6" s="20"/>
      <c r="B6" s="21" t="s">
        <v>13</v>
      </c>
      <c r="C6" s="22"/>
      <c r="D6" s="23" t="s">
        <v>14</v>
      </c>
      <c r="E6" s="24"/>
      <c r="F6" s="24"/>
      <c r="G6" s="24"/>
      <c r="H6" s="24"/>
      <c r="I6" s="20" t="s">
        <v>15</v>
      </c>
      <c r="J6" s="25" t="s">
        <v>16</v>
      </c>
      <c r="K6" s="25"/>
      <c r="L6" s="25"/>
      <c r="M6" s="25"/>
      <c r="N6" s="25"/>
      <c r="O6" s="25"/>
    </row>
    <row r="7" spans="1:15" ht="34.5" customHeight="1" thickTop="1" x14ac:dyDescent="0.25">
      <c r="E7" s="26"/>
      <c r="F7" s="26"/>
      <c r="J7" s="27" t="s">
        <v>17</v>
      </c>
      <c r="K7" s="28"/>
      <c r="L7" s="29" t="s">
        <v>18</v>
      </c>
      <c r="M7" s="12"/>
      <c r="N7" s="12" t="s">
        <v>19</v>
      </c>
      <c r="O7" s="30"/>
    </row>
    <row r="8" spans="1:15" ht="34.5" customHeight="1" x14ac:dyDescent="0.25">
      <c r="E8" s="32"/>
      <c r="F8" s="32"/>
      <c r="G8" s="31" t="s">
        <v>20</v>
      </c>
      <c r="I8" s="33" t="s">
        <v>21</v>
      </c>
      <c r="J8" s="35" t="s">
        <v>22</v>
      </c>
      <c r="K8" s="36"/>
      <c r="L8" s="38"/>
      <c r="M8" s="19"/>
      <c r="N8" s="19"/>
      <c r="O8" s="39"/>
    </row>
    <row r="9" spans="1:15" ht="60" customHeight="1" x14ac:dyDescent="0.25">
      <c r="A9" s="40" t="s">
        <v>23</v>
      </c>
      <c r="B9" s="41" t="s">
        <v>24</v>
      </c>
      <c r="C9" s="41" t="s">
        <v>25</v>
      </c>
      <c r="D9" s="41" t="s">
        <v>26</v>
      </c>
      <c r="E9" s="43" t="s">
        <v>27</v>
      </c>
      <c r="F9" s="43" t="s">
        <v>28</v>
      </c>
      <c r="G9" s="44" t="s">
        <v>29</v>
      </c>
      <c r="H9" s="40" t="s">
        <v>30</v>
      </c>
      <c r="I9" s="45" t="s">
        <v>31</v>
      </c>
      <c r="J9" s="46" t="s">
        <v>32</v>
      </c>
      <c r="K9" s="47" t="s">
        <v>33</v>
      </c>
      <c r="L9" s="46" t="s">
        <v>32</v>
      </c>
      <c r="M9" s="47" t="s">
        <v>33</v>
      </c>
      <c r="N9" s="46" t="s">
        <v>32</v>
      </c>
      <c r="O9" s="47" t="s">
        <v>33</v>
      </c>
    </row>
    <row r="10" spans="1:15" ht="15" customHeight="1" x14ac:dyDescent="0.25">
      <c r="A10" s="13" t="s">
        <v>59</v>
      </c>
      <c r="B10" s="6"/>
      <c r="C10" t="str">
        <f>B10 &amp; "-" &amp; $C$2</f>
        <v>-</v>
      </c>
      <c r="D10" s="6"/>
      <c r="E10" s="63"/>
      <c r="F10" s="63"/>
      <c r="G10" s="54"/>
      <c r="H10" s="15"/>
      <c r="I10" s="64"/>
      <c r="J10" s="65" t="e">
        <f>(10*20)/I10</f>
        <v>#DIV/0!</v>
      </c>
      <c r="K10" s="66" t="e">
        <f>20-J10</f>
        <v>#DIV/0!</v>
      </c>
      <c r="L10" s="52">
        <v>2</v>
      </c>
      <c r="M10" s="67">
        <v>18</v>
      </c>
      <c r="N10" s="52">
        <v>2</v>
      </c>
      <c r="O10" s="67">
        <v>8</v>
      </c>
    </row>
    <row r="11" spans="1:15" ht="15" customHeight="1" x14ac:dyDescent="0.25">
      <c r="A11" s="13" t="s">
        <v>60</v>
      </c>
      <c r="B11" s="6"/>
      <c r="C11" t="str">
        <f>B11 &amp; "-" &amp; $C$2</f>
        <v>-</v>
      </c>
      <c r="D11" s="6"/>
      <c r="E11" s="68"/>
      <c r="F11" s="68"/>
      <c r="G11" s="69"/>
      <c r="H11" s="15"/>
      <c r="I11" s="70"/>
      <c r="J11" s="71" t="e">
        <f>(10*20)/I11</f>
        <v>#DIV/0!</v>
      </c>
      <c r="K11" s="72" t="e">
        <f>20-J11</f>
        <v>#DIV/0!</v>
      </c>
      <c r="L11" s="31">
        <v>2</v>
      </c>
      <c r="M11" s="33">
        <v>18</v>
      </c>
      <c r="N11" s="31">
        <v>2</v>
      </c>
      <c r="O11" s="33">
        <v>8</v>
      </c>
    </row>
    <row r="12" spans="1:15" ht="15" customHeight="1" x14ac:dyDescent="0.25">
      <c r="A12" s="13" t="s">
        <v>61</v>
      </c>
      <c r="B12" s="6"/>
      <c r="C12" t="str">
        <f>B12 &amp; "-" &amp; $C$2</f>
        <v>-</v>
      </c>
      <c r="D12" s="6"/>
      <c r="E12" s="68"/>
      <c r="F12" s="68"/>
      <c r="G12" s="69"/>
      <c r="H12" s="15"/>
      <c r="I12" s="70"/>
      <c r="J12" s="71" t="e">
        <f>(10*20)/I12</f>
        <v>#DIV/0!</v>
      </c>
      <c r="K12" s="72" t="e">
        <f>20-J12</f>
        <v>#DIV/0!</v>
      </c>
      <c r="L12" s="31">
        <v>2</v>
      </c>
      <c r="M12" s="33">
        <v>18</v>
      </c>
      <c r="N12" s="31">
        <v>2</v>
      </c>
      <c r="O12" s="33">
        <v>8</v>
      </c>
    </row>
    <row r="13" spans="1:15" ht="15" customHeight="1" x14ac:dyDescent="0.25">
      <c r="A13" s="73" t="s">
        <v>62</v>
      </c>
      <c r="B13" s="16"/>
      <c r="C13" s="19" t="str">
        <f>B13 &amp; "-" &amp; $C$2</f>
        <v>-</v>
      </c>
      <c r="D13" s="16"/>
      <c r="E13" s="74"/>
      <c r="F13" s="74"/>
      <c r="G13" s="75"/>
      <c r="H13" s="76"/>
      <c r="I13" s="77"/>
      <c r="J13" s="78" t="e">
        <f>(10*20)/I13</f>
        <v>#DIV/0!</v>
      </c>
      <c r="K13" s="79" t="e">
        <f>20-J13</f>
        <v>#DIV/0!</v>
      </c>
      <c r="L13" s="42">
        <v>2</v>
      </c>
      <c r="M13" s="80">
        <v>18</v>
      </c>
      <c r="N13" s="42">
        <v>2</v>
      </c>
      <c r="O13" s="80">
        <v>8</v>
      </c>
    </row>
    <row r="14" spans="1:15" ht="15" customHeight="1" x14ac:dyDescent="0.25">
      <c r="A14" s="13" t="s">
        <v>63</v>
      </c>
      <c r="B14" s="6"/>
      <c r="C14" t="str">
        <f>B14 &amp; "-" &amp; $C$2</f>
        <v>-</v>
      </c>
      <c r="D14" s="6"/>
      <c r="E14" s="63"/>
      <c r="F14" s="63"/>
      <c r="G14" s="54"/>
      <c r="H14" s="15"/>
      <c r="I14" s="64"/>
      <c r="J14" s="65" t="e">
        <f>(10*20)/I14</f>
        <v>#DIV/0!</v>
      </c>
      <c r="K14" s="66" t="e">
        <f>20-J14</f>
        <v>#DIV/0!</v>
      </c>
      <c r="L14" s="52">
        <v>2</v>
      </c>
      <c r="M14" s="67">
        <v>18</v>
      </c>
      <c r="N14" s="52">
        <v>2</v>
      </c>
      <c r="O14" s="67">
        <v>8</v>
      </c>
    </row>
    <row r="15" spans="1:15" ht="15" customHeight="1" x14ac:dyDescent="0.25">
      <c r="A15" s="13" t="s">
        <v>64</v>
      </c>
      <c r="B15" s="6"/>
      <c r="C15" t="str">
        <f>B15 &amp; "-" &amp; $C$2</f>
        <v>-</v>
      </c>
      <c r="D15" s="6"/>
      <c r="E15" s="68"/>
      <c r="F15" s="68"/>
      <c r="G15" s="69"/>
      <c r="H15" s="15"/>
      <c r="I15" s="70"/>
      <c r="J15" s="71" t="e">
        <f>(10*20)/I15</f>
        <v>#DIV/0!</v>
      </c>
      <c r="K15" s="72" t="e">
        <f>20-J15</f>
        <v>#DIV/0!</v>
      </c>
      <c r="L15" s="31">
        <v>2</v>
      </c>
      <c r="M15" s="33">
        <v>18</v>
      </c>
      <c r="N15" s="31">
        <v>2</v>
      </c>
      <c r="O15" s="33">
        <v>8</v>
      </c>
    </row>
    <row r="16" spans="1:15" ht="15" customHeight="1" x14ac:dyDescent="0.25">
      <c r="A16" s="13" t="s">
        <v>65</v>
      </c>
      <c r="B16" s="6"/>
      <c r="C16" t="str">
        <f>B16 &amp; "-" &amp; $C$2</f>
        <v>-</v>
      </c>
      <c r="D16" s="6"/>
      <c r="E16" s="68"/>
      <c r="F16" s="68"/>
      <c r="G16" s="69"/>
      <c r="H16" s="15"/>
      <c r="I16" s="70"/>
      <c r="J16" s="71" t="e">
        <f>(10*20)/I16</f>
        <v>#DIV/0!</v>
      </c>
      <c r="K16" s="72" t="e">
        <f>20-J16</f>
        <v>#DIV/0!</v>
      </c>
      <c r="L16" s="31">
        <v>2</v>
      </c>
      <c r="M16" s="33">
        <v>18</v>
      </c>
      <c r="N16" s="31">
        <v>2</v>
      </c>
      <c r="O16" s="33">
        <v>8</v>
      </c>
    </row>
    <row r="17" spans="1:15" ht="15" customHeight="1" x14ac:dyDescent="0.25">
      <c r="A17" s="73" t="s">
        <v>66</v>
      </c>
      <c r="B17" s="16"/>
      <c r="C17" s="19" t="str">
        <f>B17 &amp; "-" &amp; $C$2</f>
        <v>-</v>
      </c>
      <c r="D17" s="16"/>
      <c r="E17" s="74"/>
      <c r="F17" s="74"/>
      <c r="G17" s="75"/>
      <c r="H17" s="76"/>
      <c r="I17" s="77"/>
      <c r="J17" s="78" t="e">
        <f>(10*20)/I17</f>
        <v>#DIV/0!</v>
      </c>
      <c r="K17" s="79" t="e">
        <f>20-J17</f>
        <v>#DIV/0!</v>
      </c>
      <c r="L17" s="42">
        <v>2</v>
      </c>
      <c r="M17" s="80">
        <v>18</v>
      </c>
      <c r="N17" s="42">
        <v>2</v>
      </c>
      <c r="O17" s="80">
        <v>8</v>
      </c>
    </row>
    <row r="18" spans="1:15" ht="15" customHeight="1" x14ac:dyDescent="0.25">
      <c r="A18" s="13" t="s">
        <v>67</v>
      </c>
      <c r="B18" s="6"/>
      <c r="C18" t="str">
        <f>B18 &amp; "-" &amp; $C$2</f>
        <v>-</v>
      </c>
      <c r="D18" s="6"/>
      <c r="E18" s="63"/>
      <c r="F18" s="63"/>
      <c r="G18" s="54"/>
      <c r="H18" s="15"/>
      <c r="I18" s="64"/>
      <c r="J18" s="65" t="e">
        <f>(10*20)/I18</f>
        <v>#DIV/0!</v>
      </c>
      <c r="K18" s="66" t="e">
        <f>20-J18</f>
        <v>#DIV/0!</v>
      </c>
      <c r="L18" s="52">
        <v>2</v>
      </c>
      <c r="M18" s="67">
        <v>18</v>
      </c>
      <c r="N18" s="52">
        <v>2</v>
      </c>
      <c r="O18" s="67">
        <v>8</v>
      </c>
    </row>
    <row r="19" spans="1:15" ht="15" customHeight="1" x14ac:dyDescent="0.25">
      <c r="A19" s="13" t="s">
        <v>68</v>
      </c>
      <c r="B19" s="6"/>
      <c r="C19" t="str">
        <f>B19 &amp; "-" &amp; $C$2</f>
        <v>-</v>
      </c>
      <c r="D19" s="6"/>
      <c r="E19" s="68"/>
      <c r="F19" s="68"/>
      <c r="G19" s="69"/>
      <c r="H19" s="15"/>
      <c r="I19" s="70"/>
      <c r="J19" s="71" t="e">
        <f>(10*20)/I19</f>
        <v>#DIV/0!</v>
      </c>
      <c r="K19" s="72" t="e">
        <f>20-J19</f>
        <v>#DIV/0!</v>
      </c>
      <c r="L19" s="31">
        <v>2</v>
      </c>
      <c r="M19" s="33">
        <v>18</v>
      </c>
      <c r="N19" s="31">
        <v>2</v>
      </c>
      <c r="O19" s="33">
        <v>8</v>
      </c>
    </row>
    <row r="20" spans="1:15" ht="15" customHeight="1" x14ac:dyDescent="0.25">
      <c r="A20" s="13" t="s">
        <v>69</v>
      </c>
      <c r="B20" s="6"/>
      <c r="C20" t="str">
        <f>B20 &amp; "-" &amp; $C$2</f>
        <v>-</v>
      </c>
      <c r="D20" s="6"/>
      <c r="E20" s="68"/>
      <c r="F20" s="68"/>
      <c r="G20" s="69"/>
      <c r="H20" s="15"/>
      <c r="I20" s="70"/>
      <c r="J20" s="71" t="e">
        <f>(10*20)/I20</f>
        <v>#DIV/0!</v>
      </c>
      <c r="K20" s="72" t="e">
        <f>20-J20</f>
        <v>#DIV/0!</v>
      </c>
      <c r="L20" s="31">
        <v>2</v>
      </c>
      <c r="M20" s="33">
        <v>18</v>
      </c>
      <c r="N20" s="31">
        <v>2</v>
      </c>
      <c r="O20" s="33">
        <v>8</v>
      </c>
    </row>
    <row r="21" spans="1:15" ht="15" customHeight="1" x14ac:dyDescent="0.25">
      <c r="A21" s="73" t="s">
        <v>70</v>
      </c>
      <c r="B21" s="16"/>
      <c r="C21" s="19" t="str">
        <f>B21 &amp; "-" &amp; $C$2</f>
        <v>-</v>
      </c>
      <c r="D21" s="16"/>
      <c r="E21" s="74"/>
      <c r="F21" s="74"/>
      <c r="G21" s="75"/>
      <c r="H21" s="76"/>
      <c r="I21" s="77"/>
      <c r="J21" s="78" t="e">
        <f>(10*20)/I21</f>
        <v>#DIV/0!</v>
      </c>
      <c r="K21" s="79" t="e">
        <f>20-J21</f>
        <v>#DIV/0!</v>
      </c>
      <c r="L21" s="42">
        <v>2</v>
      </c>
      <c r="M21" s="80">
        <v>18</v>
      </c>
      <c r="N21" s="42">
        <v>2</v>
      </c>
      <c r="O21" s="80">
        <v>8</v>
      </c>
    </row>
    <row r="22" spans="1:15" ht="15" customHeight="1" x14ac:dyDescent="0.25">
      <c r="A22" s="13" t="s">
        <v>71</v>
      </c>
      <c r="B22" s="6"/>
      <c r="C22" t="str">
        <f>B22 &amp; "-" &amp; $C$2</f>
        <v>-</v>
      </c>
      <c r="D22" s="6"/>
      <c r="E22" s="63"/>
      <c r="F22" s="63"/>
      <c r="G22" s="54"/>
      <c r="H22" s="15"/>
      <c r="I22" s="64"/>
      <c r="J22" s="65" t="e">
        <f>(10*20)/I22</f>
        <v>#DIV/0!</v>
      </c>
      <c r="K22" s="66" t="e">
        <f>20-J22</f>
        <v>#DIV/0!</v>
      </c>
      <c r="L22" s="52">
        <v>2</v>
      </c>
      <c r="M22" s="67">
        <v>18</v>
      </c>
      <c r="N22" s="52">
        <v>2</v>
      </c>
      <c r="O22" s="67">
        <v>8</v>
      </c>
    </row>
    <row r="23" spans="1:15" ht="15" customHeight="1" x14ac:dyDescent="0.25">
      <c r="A23" s="13" t="s">
        <v>72</v>
      </c>
      <c r="B23" s="6"/>
      <c r="C23" t="str">
        <f>B23 &amp; "-" &amp; $C$2</f>
        <v>-</v>
      </c>
      <c r="D23" s="6"/>
      <c r="E23" s="68"/>
      <c r="F23" s="68"/>
      <c r="G23" s="69"/>
      <c r="H23" s="15"/>
      <c r="I23" s="70"/>
      <c r="J23" s="71" t="e">
        <f>(10*20)/I23</f>
        <v>#DIV/0!</v>
      </c>
      <c r="K23" s="72" t="e">
        <f>20-J23</f>
        <v>#DIV/0!</v>
      </c>
      <c r="L23" s="31">
        <v>2</v>
      </c>
      <c r="M23" s="33">
        <v>18</v>
      </c>
      <c r="N23" s="31">
        <v>2</v>
      </c>
      <c r="O23" s="33">
        <v>8</v>
      </c>
    </row>
    <row r="24" spans="1:15" ht="15" customHeight="1" x14ac:dyDescent="0.25">
      <c r="A24" s="13" t="s">
        <v>73</v>
      </c>
      <c r="B24" s="6"/>
      <c r="C24" t="str">
        <f>B24 &amp; "-" &amp; $C$2</f>
        <v>-</v>
      </c>
      <c r="D24" s="6"/>
      <c r="E24" s="68"/>
      <c r="F24" s="68"/>
      <c r="G24" s="69"/>
      <c r="H24" s="15"/>
      <c r="I24" s="70"/>
      <c r="J24" s="71" t="e">
        <f>(10*20)/I24</f>
        <v>#DIV/0!</v>
      </c>
      <c r="K24" s="72" t="e">
        <f>20-J24</f>
        <v>#DIV/0!</v>
      </c>
      <c r="L24" s="31">
        <v>2</v>
      </c>
      <c r="M24" s="33">
        <v>18</v>
      </c>
      <c r="N24" s="31">
        <v>2</v>
      </c>
      <c r="O24" s="33">
        <v>8</v>
      </c>
    </row>
    <row r="25" spans="1:15" ht="15" customHeight="1" x14ac:dyDescent="0.25">
      <c r="A25" s="73" t="s">
        <v>74</v>
      </c>
      <c r="B25" s="16"/>
      <c r="C25" s="19" t="str">
        <f>B25 &amp; "-" &amp; $C$2</f>
        <v>-</v>
      </c>
      <c r="D25" s="16"/>
      <c r="E25" s="74"/>
      <c r="F25" s="74"/>
      <c r="G25" s="75"/>
      <c r="H25" s="76"/>
      <c r="I25" s="77"/>
      <c r="J25" s="78" t="e">
        <f>(10*20)/I25</f>
        <v>#DIV/0!</v>
      </c>
      <c r="K25" s="79" t="e">
        <f>20-J25</f>
        <v>#DIV/0!</v>
      </c>
      <c r="L25" s="42">
        <v>2</v>
      </c>
      <c r="M25" s="80">
        <v>18</v>
      </c>
      <c r="N25" s="42">
        <v>2</v>
      </c>
      <c r="O25" s="80">
        <v>8</v>
      </c>
    </row>
    <row r="26" spans="1:15" ht="15" customHeight="1" x14ac:dyDescent="0.25">
      <c r="A26" s="14" t="s">
        <v>1</v>
      </c>
      <c r="B26" s="2" t="s">
        <v>34</v>
      </c>
      <c r="C26" s="2" t="s">
        <v>35</v>
      </c>
      <c r="D26" s="2" t="s">
        <v>36</v>
      </c>
      <c r="E26" s="14" t="s">
        <v>37</v>
      </c>
      <c r="F26" s="14" t="s">
        <v>38</v>
      </c>
      <c r="G26" s="14">
        <v>1.8</v>
      </c>
      <c r="H26" s="14">
        <v>3</v>
      </c>
      <c r="I26" s="14">
        <v>10</v>
      </c>
      <c r="J26" s="14">
        <v>20</v>
      </c>
      <c r="K26" s="14">
        <v>0</v>
      </c>
      <c r="L26" s="14">
        <v>2</v>
      </c>
      <c r="M26" s="14">
        <v>18</v>
      </c>
      <c r="N26" s="14">
        <v>2</v>
      </c>
      <c r="O26" s="14">
        <v>8</v>
      </c>
    </row>
    <row r="27" spans="1:15" ht="15" customHeight="1" x14ac:dyDescent="0.25"/>
    <row r="28" spans="1:15" ht="15" customHeight="1" x14ac:dyDescent="0.25">
      <c r="A28" t="s">
        <v>39</v>
      </c>
    </row>
    <row r="29" spans="1:15" ht="15" customHeight="1" x14ac:dyDescent="0.25">
      <c r="A29" t="s">
        <v>40</v>
      </c>
    </row>
    <row r="30" spans="1:15" ht="15" customHeight="1" thickBot="1" x14ac:dyDescent="0.3">
      <c r="A30" s="6"/>
      <c r="B30" s="6"/>
      <c r="C30" s="6"/>
      <c r="D30" s="6"/>
      <c r="E30" s="48" t="s">
        <v>41</v>
      </c>
      <c r="F30" s="48" t="s">
        <v>42</v>
      </c>
      <c r="G30" s="48" t="s">
        <v>43</v>
      </c>
    </row>
    <row r="31" spans="1:15" ht="15" customHeight="1" x14ac:dyDescent="0.25">
      <c r="A31" s="6"/>
      <c r="B31" s="6"/>
      <c r="C31" s="6"/>
      <c r="D31" s="6"/>
      <c r="E31" s="49" t="s">
        <v>44</v>
      </c>
      <c r="F31" s="50"/>
      <c r="G31" s="51"/>
    </row>
    <row r="32" spans="1:15" ht="15" customHeight="1" x14ac:dyDescent="0.25">
      <c r="A32" s="6"/>
      <c r="B32" s="6"/>
      <c r="C32" s="6"/>
      <c r="D32" s="6"/>
      <c r="E32" s="53" t="s">
        <v>45</v>
      </c>
      <c r="F32" s="55"/>
      <c r="G32" s="56"/>
    </row>
    <row r="33" spans="1:9" ht="15" customHeight="1" x14ac:dyDescent="0.25">
      <c r="A33" s="6"/>
      <c r="B33" s="6"/>
      <c r="C33" s="6"/>
      <c r="D33" s="6"/>
      <c r="E33" s="53" t="s">
        <v>46</v>
      </c>
      <c r="F33" s="55"/>
      <c r="G33" s="56"/>
    </row>
    <row r="34" spans="1:9" ht="15" customHeight="1" x14ac:dyDescent="0.25">
      <c r="A34" s="6"/>
      <c r="B34" s="6"/>
      <c r="C34" s="6"/>
      <c r="D34" s="6"/>
      <c r="E34" s="53" t="s">
        <v>47</v>
      </c>
      <c r="F34" s="55"/>
      <c r="G34" s="56"/>
    </row>
    <row r="35" spans="1:9" ht="15" customHeight="1" x14ac:dyDescent="0.25">
      <c r="A35" s="6"/>
      <c r="B35" s="6"/>
      <c r="C35" s="6"/>
      <c r="D35" s="6"/>
      <c r="E35" s="53" t="s">
        <v>48</v>
      </c>
      <c r="F35" s="55"/>
      <c r="G35" s="56"/>
    </row>
    <row r="36" spans="1:9" ht="15" customHeight="1" x14ac:dyDescent="0.25">
      <c r="A36" s="6"/>
      <c r="B36" s="6"/>
      <c r="C36" s="6"/>
      <c r="D36" s="6"/>
      <c r="E36" s="53" t="s">
        <v>49</v>
      </c>
      <c r="F36" s="55"/>
      <c r="G36" s="56"/>
    </row>
    <row r="37" spans="1:9" ht="15" customHeight="1" x14ac:dyDescent="0.25">
      <c r="A37" s="6"/>
      <c r="B37" s="6"/>
      <c r="C37" s="6"/>
      <c r="D37" s="6"/>
      <c r="E37" s="53" t="s">
        <v>50</v>
      </c>
      <c r="F37" s="55"/>
      <c r="G37" s="56"/>
    </row>
    <row r="38" spans="1:9" ht="15" customHeight="1" x14ac:dyDescent="0.25">
      <c r="A38" s="6"/>
      <c r="B38" s="6"/>
      <c r="C38" s="6"/>
      <c r="D38" s="6"/>
      <c r="E38" s="53" t="s">
        <v>51</v>
      </c>
      <c r="F38" s="55"/>
      <c r="G38" s="56"/>
    </row>
    <row r="39" spans="1:9" ht="15" customHeight="1" x14ac:dyDescent="0.25"/>
    <row r="40" spans="1:9" ht="15" customHeight="1" x14ac:dyDescent="0.25">
      <c r="A40" s="1" t="s">
        <v>52</v>
      </c>
      <c r="F40" s="59" t="s">
        <v>53</v>
      </c>
      <c r="G40" s="59"/>
      <c r="H40" s="59" t="s">
        <v>54</v>
      </c>
      <c r="I40" s="59"/>
    </row>
    <row r="41" spans="1:9" ht="15" customHeight="1" x14ac:dyDescent="0.25">
      <c r="A41" t="s">
        <v>55</v>
      </c>
      <c r="B41" s="16"/>
      <c r="C41" s="60" t="s">
        <v>56</v>
      </c>
      <c r="D41" s="60"/>
      <c r="E41" s="60"/>
      <c r="F41" s="61"/>
      <c r="G41" s="61"/>
      <c r="H41" s="61"/>
      <c r="I41" s="61"/>
    </row>
    <row r="42" spans="1:9" ht="15" customHeight="1" x14ac:dyDescent="0.25">
      <c r="C42" s="60" t="s">
        <v>57</v>
      </c>
      <c r="D42" s="60"/>
      <c r="E42" s="60"/>
      <c r="F42" s="61"/>
      <c r="G42" s="61"/>
      <c r="H42" s="61"/>
      <c r="I42" s="61"/>
    </row>
    <row r="43" spans="1:9" ht="15" customHeight="1" x14ac:dyDescent="0.25">
      <c r="C43" s="60" t="s">
        <v>58</v>
      </c>
      <c r="D43" s="60"/>
      <c r="E43" s="60"/>
      <c r="F43" s="61"/>
      <c r="G43" s="61"/>
      <c r="H43" s="61"/>
      <c r="I43" s="61"/>
    </row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</sheetData>
  <mergeCells count="17">
    <mergeCell ref="C43:E43"/>
    <mergeCell ref="F43:G43"/>
    <mergeCell ref="H43:I43"/>
    <mergeCell ref="F40:G40"/>
    <mergeCell ref="H40:I40"/>
    <mergeCell ref="C41:E41"/>
    <mergeCell ref="F41:G41"/>
    <mergeCell ref="H41:I41"/>
    <mergeCell ref="C42:E42"/>
    <mergeCell ref="F42:G42"/>
    <mergeCell ref="H42:I42"/>
    <mergeCell ref="E2:H6"/>
    <mergeCell ref="J6:O6"/>
    <mergeCell ref="J7:K7"/>
    <mergeCell ref="L7:M7"/>
    <mergeCell ref="N7:O7"/>
    <mergeCell ref="J8:K8"/>
  </mergeCells>
  <conditionalFormatting sqref="B10">
    <cfRule type="expression" dxfId="47" priority="1" stopIfTrue="1">
      <formula>IF(COUNTIF($B:$B, $B10)&gt;1,TRUE,FALSE)</formula>
    </cfRule>
  </conditionalFormatting>
  <conditionalFormatting sqref="E10">
    <cfRule type="expression" dxfId="46" priority="2" stopIfTrue="1">
      <formula>IF(COUNTIFS($E:$E, E10,$F:$F, F10)&gt;1, TRUE, FALSE)</formula>
    </cfRule>
  </conditionalFormatting>
  <conditionalFormatting sqref="F10">
    <cfRule type="expression" dxfId="45" priority="3" stopIfTrue="1">
      <formula>IF(COUNTIFS($E:$E, E10,$F:$F, F10)&gt;1, TRUE, FALSE)</formula>
    </cfRule>
  </conditionalFormatting>
  <conditionalFormatting sqref="B11">
    <cfRule type="expression" dxfId="44" priority="4" stopIfTrue="1">
      <formula>IF(COUNTIF($B:$B, $B11)&gt;1,TRUE,FALSE)</formula>
    </cfRule>
  </conditionalFormatting>
  <conditionalFormatting sqref="E11">
    <cfRule type="expression" dxfId="43" priority="5" stopIfTrue="1">
      <formula>IF(COUNTIFS($E:$E, E11,$F:$F, F11)&gt;1, TRUE, FALSE)</formula>
    </cfRule>
  </conditionalFormatting>
  <conditionalFormatting sqref="F11">
    <cfRule type="expression" dxfId="42" priority="6" stopIfTrue="1">
      <formula>IF(COUNTIFS($E:$E, E11,$F:$F, F11)&gt;1, TRUE, FALSE)</formula>
    </cfRule>
  </conditionalFormatting>
  <conditionalFormatting sqref="B12">
    <cfRule type="expression" dxfId="41" priority="7" stopIfTrue="1">
      <formula>IF(COUNTIF($B:$B, $B12)&gt;1,TRUE,FALSE)</formula>
    </cfRule>
  </conditionalFormatting>
  <conditionalFormatting sqref="E12">
    <cfRule type="expression" dxfId="40" priority="8" stopIfTrue="1">
      <formula>IF(COUNTIFS($E:$E, E12,$F:$F, F12)&gt;1, TRUE, FALSE)</formula>
    </cfRule>
  </conditionalFormatting>
  <conditionalFormatting sqref="F12">
    <cfRule type="expression" dxfId="39" priority="9" stopIfTrue="1">
      <formula>IF(COUNTIFS($E:$E, E12,$F:$F, F12)&gt;1, TRUE, FALSE)</formula>
    </cfRule>
  </conditionalFormatting>
  <conditionalFormatting sqref="B13">
    <cfRule type="expression" dxfId="38" priority="10" stopIfTrue="1">
      <formula>IF(COUNTIF($B:$B, $B13)&gt;1,TRUE,FALSE)</formula>
    </cfRule>
  </conditionalFormatting>
  <conditionalFormatting sqref="E13">
    <cfRule type="expression" dxfId="37" priority="11" stopIfTrue="1">
      <formula>IF(COUNTIFS($E:$E, E13,$F:$F, F13)&gt;1, TRUE, FALSE)</formula>
    </cfRule>
  </conditionalFormatting>
  <conditionalFormatting sqref="F13">
    <cfRule type="expression" dxfId="36" priority="12" stopIfTrue="1">
      <formula>IF(COUNTIFS($E:$E, E13,$F:$F, F13)&gt;1, TRUE, FALSE)</formula>
    </cfRule>
  </conditionalFormatting>
  <conditionalFormatting sqref="B14">
    <cfRule type="expression" dxfId="35" priority="13" stopIfTrue="1">
      <formula>IF(COUNTIF($B:$B, $B14)&gt;1,TRUE,FALSE)</formula>
    </cfRule>
  </conditionalFormatting>
  <conditionalFormatting sqref="E14">
    <cfRule type="expression" dxfId="34" priority="14" stopIfTrue="1">
      <formula>IF(COUNTIFS($E:$E, E14,$F:$F, F14)&gt;1, TRUE, FALSE)</formula>
    </cfRule>
  </conditionalFormatting>
  <conditionalFormatting sqref="F14">
    <cfRule type="expression" dxfId="33" priority="15" stopIfTrue="1">
      <formula>IF(COUNTIFS($E:$E, E14,$F:$F, F14)&gt;1, TRUE, FALSE)</formula>
    </cfRule>
  </conditionalFormatting>
  <conditionalFormatting sqref="B15">
    <cfRule type="expression" dxfId="32" priority="16" stopIfTrue="1">
      <formula>IF(COUNTIF($B:$B, $B15)&gt;1,TRUE,FALSE)</formula>
    </cfRule>
  </conditionalFormatting>
  <conditionalFormatting sqref="E15">
    <cfRule type="expression" dxfId="31" priority="17" stopIfTrue="1">
      <formula>IF(COUNTIFS($E:$E, E15,$F:$F, F15)&gt;1, TRUE, FALSE)</formula>
    </cfRule>
  </conditionalFormatting>
  <conditionalFormatting sqref="F15">
    <cfRule type="expression" dxfId="30" priority="18" stopIfTrue="1">
      <formula>IF(COUNTIFS($E:$E, E15,$F:$F, F15)&gt;1, TRUE, FALSE)</formula>
    </cfRule>
  </conditionalFormatting>
  <conditionalFormatting sqref="B16">
    <cfRule type="expression" dxfId="29" priority="19" stopIfTrue="1">
      <formula>IF(COUNTIF($B:$B, $B16)&gt;1,TRUE,FALSE)</formula>
    </cfRule>
  </conditionalFormatting>
  <conditionalFormatting sqref="E16">
    <cfRule type="expression" dxfId="28" priority="20" stopIfTrue="1">
      <formula>IF(COUNTIFS($E:$E, E16,$F:$F, F16)&gt;1, TRUE, FALSE)</formula>
    </cfRule>
  </conditionalFormatting>
  <conditionalFormatting sqref="F16">
    <cfRule type="expression" dxfId="27" priority="21" stopIfTrue="1">
      <formula>IF(COUNTIFS($E:$E, E16,$F:$F, F16)&gt;1, TRUE, FALSE)</formula>
    </cfRule>
  </conditionalFormatting>
  <conditionalFormatting sqref="B17">
    <cfRule type="expression" dxfId="26" priority="22" stopIfTrue="1">
      <formula>IF(COUNTIF($B:$B, $B17)&gt;1,TRUE,FALSE)</formula>
    </cfRule>
  </conditionalFormatting>
  <conditionalFormatting sqref="E17">
    <cfRule type="expression" dxfId="25" priority="23" stopIfTrue="1">
      <formula>IF(COUNTIFS($E:$E, E17,$F:$F, F17)&gt;1, TRUE, FALSE)</formula>
    </cfRule>
  </conditionalFormatting>
  <conditionalFormatting sqref="F17">
    <cfRule type="expression" dxfId="24" priority="24" stopIfTrue="1">
      <formula>IF(COUNTIFS($E:$E, E17,$F:$F, F17)&gt;1, TRUE, FALSE)</formula>
    </cfRule>
  </conditionalFormatting>
  <conditionalFormatting sqref="B18">
    <cfRule type="expression" dxfId="23" priority="25" stopIfTrue="1">
      <formula>IF(COUNTIF($B:$B, $B18)&gt;1,TRUE,FALSE)</formula>
    </cfRule>
  </conditionalFormatting>
  <conditionalFormatting sqref="E18">
    <cfRule type="expression" dxfId="22" priority="26" stopIfTrue="1">
      <formula>IF(COUNTIFS($E:$E, E18,$F:$F, F18)&gt;1, TRUE, FALSE)</formula>
    </cfRule>
  </conditionalFormatting>
  <conditionalFormatting sqref="F18">
    <cfRule type="expression" dxfId="21" priority="27" stopIfTrue="1">
      <formula>IF(COUNTIFS($E:$E, E18,$F:$F, F18)&gt;1, TRUE, FALSE)</formula>
    </cfRule>
  </conditionalFormatting>
  <conditionalFormatting sqref="B19">
    <cfRule type="expression" dxfId="20" priority="28" stopIfTrue="1">
      <formula>IF(COUNTIF($B:$B, $B19)&gt;1,TRUE,FALSE)</formula>
    </cfRule>
  </conditionalFormatting>
  <conditionalFormatting sqref="E19">
    <cfRule type="expression" dxfId="19" priority="29" stopIfTrue="1">
      <formula>IF(COUNTIFS($E:$E, E19,$F:$F, F19)&gt;1, TRUE, FALSE)</formula>
    </cfRule>
  </conditionalFormatting>
  <conditionalFormatting sqref="F19">
    <cfRule type="expression" dxfId="18" priority="30" stopIfTrue="1">
      <formula>IF(COUNTIFS($E:$E, E19,$F:$F, F19)&gt;1, TRUE, FALSE)</formula>
    </cfRule>
  </conditionalFormatting>
  <conditionalFormatting sqref="B20">
    <cfRule type="expression" dxfId="17" priority="31" stopIfTrue="1">
      <formula>IF(COUNTIF($B:$B, $B20)&gt;1,TRUE,FALSE)</formula>
    </cfRule>
  </conditionalFormatting>
  <conditionalFormatting sqref="E20">
    <cfRule type="expression" dxfId="16" priority="32" stopIfTrue="1">
      <formula>IF(COUNTIFS($E:$E, E20,$F:$F, F20)&gt;1, TRUE, FALSE)</formula>
    </cfRule>
  </conditionalFormatting>
  <conditionalFormatting sqref="F20">
    <cfRule type="expression" dxfId="15" priority="33" stopIfTrue="1">
      <formula>IF(COUNTIFS($E:$E, E20,$F:$F, F20)&gt;1, TRUE, FALSE)</formula>
    </cfRule>
  </conditionalFormatting>
  <conditionalFormatting sqref="B21">
    <cfRule type="expression" dxfId="14" priority="34" stopIfTrue="1">
      <formula>IF(COUNTIF($B:$B, $B21)&gt;1,TRUE,FALSE)</formula>
    </cfRule>
  </conditionalFormatting>
  <conditionalFormatting sqref="E21">
    <cfRule type="expression" dxfId="13" priority="35" stopIfTrue="1">
      <formula>IF(COUNTIFS($E:$E, E21,$F:$F, F21)&gt;1, TRUE, FALSE)</formula>
    </cfRule>
  </conditionalFormatting>
  <conditionalFormatting sqref="F21">
    <cfRule type="expression" dxfId="12" priority="36" stopIfTrue="1">
      <formula>IF(COUNTIFS($E:$E, E21,$F:$F, F21)&gt;1, TRUE, FALSE)</formula>
    </cfRule>
  </conditionalFormatting>
  <conditionalFormatting sqref="B22">
    <cfRule type="expression" dxfId="11" priority="37" stopIfTrue="1">
      <formula>IF(COUNTIF($B:$B, $B22)&gt;1,TRUE,FALSE)</formula>
    </cfRule>
  </conditionalFormatting>
  <conditionalFormatting sqref="E22">
    <cfRule type="expression" dxfId="10" priority="38" stopIfTrue="1">
      <formula>IF(COUNTIFS($E:$E, E22,$F:$F, F22)&gt;1, TRUE, FALSE)</formula>
    </cfRule>
  </conditionalFormatting>
  <conditionalFormatting sqref="F22">
    <cfRule type="expression" dxfId="9" priority="39" stopIfTrue="1">
      <formula>IF(COUNTIFS($E:$E, E22,$F:$F, F22)&gt;1, TRUE, FALSE)</formula>
    </cfRule>
  </conditionalFormatting>
  <conditionalFormatting sqref="B23">
    <cfRule type="expression" dxfId="8" priority="40" stopIfTrue="1">
      <formula>IF(COUNTIF($B:$B, $B23)&gt;1,TRUE,FALSE)</formula>
    </cfRule>
  </conditionalFormatting>
  <conditionalFormatting sqref="E23">
    <cfRule type="expression" dxfId="7" priority="41" stopIfTrue="1">
      <formula>IF(COUNTIFS($E:$E, E23,$F:$F, F23)&gt;1, TRUE, FALSE)</formula>
    </cfRule>
  </conditionalFormatting>
  <conditionalFormatting sqref="F23">
    <cfRule type="expression" dxfId="6" priority="42" stopIfTrue="1">
      <formula>IF(COUNTIFS($E:$E, E23,$F:$F, F23)&gt;1, TRUE, FALSE)</formula>
    </cfRule>
  </conditionalFormatting>
  <conditionalFormatting sqref="B24">
    <cfRule type="expression" dxfId="5" priority="43" stopIfTrue="1">
      <formula>IF(COUNTIF($B:$B, $B24)&gt;1,TRUE,FALSE)</formula>
    </cfRule>
  </conditionalFormatting>
  <conditionalFormatting sqref="E24">
    <cfRule type="expression" dxfId="4" priority="44" stopIfTrue="1">
      <formula>IF(COUNTIFS($E:$E, E24,$F:$F, F24)&gt;1, TRUE, FALSE)</formula>
    </cfRule>
  </conditionalFormatting>
  <conditionalFormatting sqref="F24">
    <cfRule type="expression" dxfId="3" priority="45" stopIfTrue="1">
      <formula>IF(COUNTIFS($E:$E, E24,$F:$F, F24)&gt;1, TRUE, FALSE)</formula>
    </cfRule>
  </conditionalFormatting>
  <conditionalFormatting sqref="B25">
    <cfRule type="expression" dxfId="2" priority="46" stopIfTrue="1">
      <formula>IF(COUNTIF($B:$B, $B25)&gt;1,TRUE,FALSE)</formula>
    </cfRule>
  </conditionalFormatting>
  <conditionalFormatting sqref="E25">
    <cfRule type="expression" dxfId="1" priority="47" stopIfTrue="1">
      <formula>IF(COUNTIFS($E:$E, E25,$F:$F, F25)&gt;1, TRUE, FALSE)</formula>
    </cfRule>
  </conditionalFormatting>
  <conditionalFormatting sqref="F25">
    <cfRule type="expression" dxfId="0" priority="48" stopIfTrue="1">
      <formula>IF(COUNTIFS($E:$E, E25,$F:$F, F25)&gt;1, TRUE, FALSE)</formula>
    </cfRule>
  </conditionalFormatting>
  <dataValidations count="39">
    <dataValidation type="list" allowBlank="1" showInputMessage="1" sqref="B41">
      <formula1>"CT014693/7-611,DY4782/7-611,DY6244/7-473"</formula1>
    </dataValidation>
    <dataValidation type="list" allowBlank="1" showInputMessage="1" sqref="F41">
      <formula1>"Yes,No"</formula1>
    </dataValidation>
    <dataValidation type="list" allowBlank="1" showInputMessage="1" sqref="H41">
      <formula1>"Yes,No"</formula1>
    </dataValidation>
    <dataValidation type="list" allowBlank="1" showInputMessage="1" sqref="F42">
      <formula1>"Yes,No"</formula1>
    </dataValidation>
    <dataValidation type="list" allowBlank="1" showInputMessage="1" sqref="H42">
      <formula1>"Yes,No"</formula1>
    </dataValidation>
    <dataValidation type="list" allowBlank="1" showInputMessage="1" sqref="F43">
      <formula1>"Yes,No"</formula1>
    </dataValidation>
    <dataValidation type="list" allowBlank="1" showInputMessage="1" sqref="H43">
      <formula1>"Yes,No"</formula1>
    </dataValidation>
    <dataValidation type="list" allowBlank="1" showInputMessage="1" sqref="E10">
      <formula1>"N701,N702,N703,N704,N705,N706,N707,N710,N711,N712,N714,N715,N716,N718,N719,N720,N721,N722,N723,N724,N726,N727,N728,N729"</formula1>
    </dataValidation>
    <dataValidation type="list" allowBlank="1" showInputMessage="1" sqref="F10">
      <formula1>"S502,S503,S505,S506,S507,S508,S510,S511,S513,S515,S516,S517,S518,S520,S521,S522"</formula1>
    </dataValidation>
    <dataValidation type="list" allowBlank="1" showInputMessage="1" sqref="E11">
      <formula1>"N701,N702,N703,N704,N705,N706,N707,N710,N711,N712,N714,N715,N716,N718,N719,N720,N721,N722,N723,N724,N726,N727,N728,N729"</formula1>
    </dataValidation>
    <dataValidation type="list" allowBlank="1" showInputMessage="1" sqref="F11">
      <formula1>"S502,S503,S505,S506,S507,S508,S510,S511,S513,S515,S516,S517,S518,S520,S521,S522"</formula1>
    </dataValidation>
    <dataValidation type="list" allowBlank="1" showInputMessage="1" sqref="E12">
      <formula1>"N701,N702,N703,N704,N705,N706,N707,N710,N711,N712,N714,N715,N716,N718,N719,N720,N721,N722,N723,N724,N726,N727,N728,N729"</formula1>
    </dataValidation>
    <dataValidation type="list" allowBlank="1" showInputMessage="1" sqref="F12">
      <formula1>"S502,S503,S505,S506,S507,S508,S510,S511,S513,S515,S516,S517,S518,S520,S521,S522"</formula1>
    </dataValidation>
    <dataValidation type="list" allowBlank="1" showInputMessage="1" sqref="E13">
      <formula1>"N701,N702,N703,N704,N705,N706,N707,N710,N711,N712,N714,N715,N716,N718,N719,N720,N721,N722,N723,N724,N726,N727,N728,N729"</formula1>
    </dataValidation>
    <dataValidation type="list" allowBlank="1" showInputMessage="1" sqref="F13">
      <formula1>"S502,S503,S505,S506,S507,S508,S510,S511,S513,S515,S516,S517,S518,S520,S521,S522"</formula1>
    </dataValidation>
    <dataValidation type="list" allowBlank="1" showInputMessage="1" sqref="E14">
      <formula1>"N701,N702,N703,N704,N705,N706,N707,N710,N711,N712,N714,N715,N716,N718,N719,N720,N721,N722,N723,N724,N726,N727,N728,N729"</formula1>
    </dataValidation>
    <dataValidation type="list" allowBlank="1" showInputMessage="1" sqref="F14">
      <formula1>"S502,S503,S505,S506,S507,S508,S510,S511,S513,S515,S516,S517,S518,S520,S521,S522"</formula1>
    </dataValidation>
    <dataValidation type="list" allowBlank="1" showInputMessage="1" sqref="E15">
      <formula1>"N701,N702,N703,N704,N705,N706,N707,N710,N711,N712,N714,N715,N716,N718,N719,N720,N721,N722,N723,N724,N726,N727,N728,N729"</formula1>
    </dataValidation>
    <dataValidation type="list" allowBlank="1" showInputMessage="1" sqref="F15">
      <formula1>"S502,S503,S505,S506,S507,S508,S510,S511,S513,S515,S516,S517,S518,S520,S521,S522"</formula1>
    </dataValidation>
    <dataValidation type="list" allowBlank="1" showInputMessage="1" sqref="E16">
      <formula1>"N701,N702,N703,N704,N705,N706,N707,N710,N711,N712,N714,N715,N716,N718,N719,N720,N721,N722,N723,N724,N726,N727,N728,N729"</formula1>
    </dataValidation>
    <dataValidation type="list" allowBlank="1" showInputMessage="1" sqref="F16">
      <formula1>"S502,S503,S505,S506,S507,S508,S510,S511,S513,S515,S516,S517,S518,S520,S521,S522"</formula1>
    </dataValidation>
    <dataValidation type="list" allowBlank="1" showInputMessage="1" sqref="E17">
      <formula1>"N701,N702,N703,N704,N705,N706,N707,N710,N711,N712,N714,N715,N716,N718,N719,N720,N721,N722,N723,N724,N726,N727,N728,N729"</formula1>
    </dataValidation>
    <dataValidation type="list" allowBlank="1" showInputMessage="1" sqref="F17">
      <formula1>"S502,S503,S505,S506,S507,S508,S510,S511,S513,S515,S516,S517,S518,S520,S521,S522"</formula1>
    </dataValidation>
    <dataValidation type="list" allowBlank="1" showInputMessage="1" sqref="E18">
      <formula1>"N701,N702,N703,N704,N705,N706,N707,N710,N711,N712,N714,N715,N716,N718,N719,N720,N721,N722,N723,N724,N726,N727,N728,N729"</formula1>
    </dataValidation>
    <dataValidation type="list" allowBlank="1" showInputMessage="1" sqref="F18">
      <formula1>"S502,S503,S505,S506,S507,S508,S510,S511,S513,S515,S516,S517,S518,S520,S521,S522"</formula1>
    </dataValidation>
    <dataValidation type="list" allowBlank="1" showInputMessage="1" sqref="E19">
      <formula1>"N701,N702,N703,N704,N705,N706,N707,N710,N711,N712,N714,N715,N716,N718,N719,N720,N721,N722,N723,N724,N726,N727,N728,N729"</formula1>
    </dataValidation>
    <dataValidation type="list" allowBlank="1" showInputMessage="1" sqref="F19">
      <formula1>"S502,S503,S505,S506,S507,S508,S510,S511,S513,S515,S516,S517,S518,S520,S521,S522"</formula1>
    </dataValidation>
    <dataValidation type="list" allowBlank="1" showInputMessage="1" sqref="E20">
      <formula1>"N701,N702,N703,N704,N705,N706,N707,N710,N711,N712,N714,N715,N716,N718,N719,N720,N721,N722,N723,N724,N726,N727,N728,N729"</formula1>
    </dataValidation>
    <dataValidation type="list" allowBlank="1" showInputMessage="1" sqref="F20">
      <formula1>"S502,S503,S505,S506,S507,S508,S510,S511,S513,S515,S516,S517,S518,S520,S521,S522"</formula1>
    </dataValidation>
    <dataValidation type="list" allowBlank="1" showInputMessage="1" sqref="E21">
      <formula1>"N701,N702,N703,N704,N705,N706,N707,N710,N711,N712,N714,N715,N716,N718,N719,N720,N721,N722,N723,N724,N726,N727,N728,N729"</formula1>
    </dataValidation>
    <dataValidation type="list" allowBlank="1" showInputMessage="1" sqref="F21">
      <formula1>"S502,S503,S505,S506,S507,S508,S510,S511,S513,S515,S516,S517,S518,S520,S521,S522"</formula1>
    </dataValidation>
    <dataValidation type="list" allowBlank="1" showInputMessage="1" sqref="E22">
      <formula1>"N701,N702,N703,N704,N705,N706,N707,N710,N711,N712,N714,N715,N716,N718,N719,N720,N721,N722,N723,N724,N726,N727,N728,N729"</formula1>
    </dataValidation>
    <dataValidation type="list" allowBlank="1" showInputMessage="1" sqref="F22">
      <formula1>"S502,S503,S505,S506,S507,S508,S510,S511,S513,S515,S516,S517,S518,S520,S521,S522"</formula1>
    </dataValidation>
    <dataValidation type="list" allowBlank="1" showInputMessage="1" sqref="E23">
      <formula1>"N701,N702,N703,N704,N705,N706,N707,N710,N711,N712,N714,N715,N716,N718,N719,N720,N721,N722,N723,N724,N726,N727,N728,N729"</formula1>
    </dataValidation>
    <dataValidation type="list" allowBlank="1" showInputMessage="1" sqref="F23">
      <formula1>"S502,S503,S505,S506,S507,S508,S510,S511,S513,S515,S516,S517,S518,S520,S521,S522"</formula1>
    </dataValidation>
    <dataValidation type="list" allowBlank="1" showInputMessage="1" sqref="E24">
      <formula1>"N701,N702,N703,N704,N705,N706,N707,N710,N711,N712,N714,N715,N716,N718,N719,N720,N721,N722,N723,N724,N726,N727,N728,N729"</formula1>
    </dataValidation>
    <dataValidation type="list" allowBlank="1" showInputMessage="1" sqref="F24">
      <formula1>"S502,S503,S505,S506,S507,S508,S510,S511,S513,S515,S516,S517,S518,S520,S521,S522"</formula1>
    </dataValidation>
    <dataValidation type="list" allowBlank="1" showInputMessage="1" sqref="E25">
      <formula1>"N701,N702,N703,N704,N705,N706,N707,N710,N711,N712,N714,N715,N716,N718,N719,N720,N721,N722,N723,N724,N726,N727,N728,N729"</formula1>
    </dataValidation>
    <dataValidation type="list" allowBlank="1" showInputMessage="1" sqref="F25">
      <formula1>"S502,S503,S505,S506,S507,S508,S510,S511,S513,S515,S516,S517,S518,S520,S521,S522"</formula1>
    </dataValidation>
  </dataValidations>
  <pageMargins left="0.7" right="0.7" top="0.75" bottom="0.75" header="0.3" footer="0.3"/>
  <pageSetup orientation="portrait" horizontalDpi="300" verticalDpi="300" r:id="rId1"/>
  <headerFooter>
    <oddHeader>&amp;C&amp;"-,Bold"Nextera XT Library Workbook</oddHeader>
    <oddFooter>&amp;LDoc. No. EDLB.TE.C.017.F01&amp;CVer. No. 01                     Effective Date:     04/15/2015&amp;RPage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5" x14ac:dyDescent="0.25"/>
  <cols>
    <col min="1" max="1" width="25.5703125" customWidth="1"/>
    <col min="2" max="2" width="36" customWidth="1"/>
    <col min="3" max="3" width="15.85546875" customWidth="1"/>
    <col min="4" max="4" width="10.140625" customWidth="1"/>
    <col min="7" max="8" width="10.140625" customWidth="1"/>
    <col min="11" max="11" width="10.5703125" customWidth="1"/>
  </cols>
  <sheetData>
    <row r="1" spans="1:11" x14ac:dyDescent="0.25">
      <c r="A1" s="1" t="s">
        <v>75</v>
      </c>
      <c r="F1" t="s">
        <v>76</v>
      </c>
    </row>
    <row r="2" spans="1:11" x14ac:dyDescent="0.25">
      <c r="A2" s="19" t="s">
        <v>7</v>
      </c>
      <c r="B2" s="19">
        <f>'Initial dilution'!C3</f>
        <v>0</v>
      </c>
      <c r="C2" s="19"/>
      <c r="F2" t="s">
        <v>77</v>
      </c>
    </row>
    <row r="3" spans="1:11" x14ac:dyDescent="0.25">
      <c r="A3" s="81" t="s">
        <v>9</v>
      </c>
      <c r="B3" s="81">
        <f>'Initial dilution'!C4</f>
        <v>0</v>
      </c>
      <c r="C3" s="81"/>
      <c r="F3" t="s">
        <v>78</v>
      </c>
      <c r="J3">
        <v>1.5</v>
      </c>
    </row>
    <row r="4" spans="1:11" x14ac:dyDescent="0.25">
      <c r="A4" s="81" t="s">
        <v>79</v>
      </c>
      <c r="B4" s="82">
        <f>'Initial dilution'!C5</f>
        <v>0</v>
      </c>
      <c r="C4" s="81"/>
      <c r="F4" s="84" t="s">
        <v>80</v>
      </c>
      <c r="G4" s="81"/>
      <c r="H4" s="81"/>
      <c r="I4" s="81"/>
      <c r="J4" s="85">
        <v>2</v>
      </c>
    </row>
    <row r="5" spans="1:11" ht="15.75" thickBot="1" x14ac:dyDescent="0.3">
      <c r="A5" s="86" t="s">
        <v>13</v>
      </c>
      <c r="B5" s="86">
        <f>'Initial dilution'!C6</f>
        <v>0</v>
      </c>
      <c r="C5" s="86"/>
      <c r="F5" t="s">
        <v>81</v>
      </c>
      <c r="J5">
        <v>50</v>
      </c>
    </row>
    <row r="6" spans="1:11" ht="15.75" thickTop="1" x14ac:dyDescent="0.25">
      <c r="A6" t="s">
        <v>82</v>
      </c>
      <c r="F6" t="s">
        <v>83</v>
      </c>
      <c r="J6">
        <v>50</v>
      </c>
    </row>
    <row r="7" spans="1:11" x14ac:dyDescent="0.25">
      <c r="F7" t="s">
        <v>84</v>
      </c>
      <c r="I7">
        <v>2</v>
      </c>
      <c r="J7">
        <v>4</v>
      </c>
    </row>
    <row r="8" spans="1:1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</row>
    <row r="9" spans="1:11" x14ac:dyDescent="0.25">
      <c r="D9" s="87" t="s">
        <v>85</v>
      </c>
      <c r="G9" s="83"/>
      <c r="H9" s="88"/>
      <c r="I9" s="87"/>
      <c r="J9" s="87"/>
      <c r="K9" s="89"/>
    </row>
    <row r="10" spans="1:11" x14ac:dyDescent="0.25">
      <c r="D10" s="37" t="s">
        <v>86</v>
      </c>
      <c r="E10" s="57" t="s">
        <v>87</v>
      </c>
      <c r="F10" s="12"/>
      <c r="G10" s="57" t="s">
        <v>88</v>
      </c>
      <c r="H10" s="12"/>
      <c r="I10" s="34" t="s">
        <v>89</v>
      </c>
      <c r="J10" s="90" t="s">
        <v>90</v>
      </c>
      <c r="K10" s="91"/>
    </row>
    <row r="11" spans="1:11" x14ac:dyDescent="0.25">
      <c r="D11" s="37" t="s">
        <v>91</v>
      </c>
      <c r="E11" s="37"/>
      <c r="G11" s="37"/>
      <c r="I11" s="34"/>
      <c r="J11" s="90"/>
      <c r="K11" s="91"/>
    </row>
    <row r="12" spans="1:11" ht="30" customHeight="1" x14ac:dyDescent="0.25">
      <c r="A12" s="19" t="s">
        <v>25</v>
      </c>
      <c r="B12" s="19" t="s">
        <v>26</v>
      </c>
      <c r="C12" s="19" t="s">
        <v>92</v>
      </c>
      <c r="D12" s="38" t="s">
        <v>93</v>
      </c>
      <c r="E12" s="42" t="s">
        <v>93</v>
      </c>
      <c r="F12" s="73" t="s">
        <v>94</v>
      </c>
      <c r="G12" s="42" t="s">
        <v>95</v>
      </c>
      <c r="H12" s="92" t="s">
        <v>96</v>
      </c>
      <c r="I12" s="35"/>
      <c r="J12" s="93"/>
      <c r="K12" s="94" t="s">
        <v>97</v>
      </c>
    </row>
    <row r="13" spans="1:11" x14ac:dyDescent="0.25">
      <c r="A13" s="7" t="str">
        <f>'Initial dilution'!C10</f>
        <v>-</v>
      </c>
      <c r="B13" s="7">
        <f>'Initial dilution'!D10</f>
        <v>0</v>
      </c>
      <c r="C13" s="67">
        <f>'Initial dilution'!H10</f>
        <v>0</v>
      </c>
      <c r="D13" s="54"/>
      <c r="E13" s="54"/>
      <c r="F13" s="13">
        <f>E13*$J$3</f>
        <v>0</v>
      </c>
      <c r="G13" s="65" t="e">
        <f>$J$4*$J$5/F13</f>
        <v>#DIV/0!</v>
      </c>
      <c r="H13" s="62" t="e">
        <f>$J$5-G13</f>
        <v>#DIV/0!</v>
      </c>
      <c r="I13" s="65" t="e">
        <f>C13/MAX($C:$C)</f>
        <v>#DIV/0!</v>
      </c>
      <c r="J13" s="103" t="e">
        <f>I13*$J$6</f>
        <v>#DIV/0!</v>
      </c>
      <c r="K13" s="97"/>
    </row>
    <row r="14" spans="1:11" x14ac:dyDescent="0.25">
      <c r="A14" s="7" t="str">
        <f>'Initial dilution'!C11</f>
        <v>-</v>
      </c>
      <c r="B14" s="7">
        <f>'Initial dilution'!D11</f>
        <v>0</v>
      </c>
      <c r="C14" s="33">
        <f>'Initial dilution'!H11</f>
        <v>0</v>
      </c>
      <c r="D14" s="69"/>
      <c r="E14" s="69"/>
      <c r="F14" s="13">
        <f>E14*$J$3</f>
        <v>0</v>
      </c>
      <c r="G14" s="71" t="e">
        <f>$J$4*$J$5/F14</f>
        <v>#DIV/0!</v>
      </c>
      <c r="H14" s="62" t="e">
        <f>$J$5-G14</f>
        <v>#DIV/0!</v>
      </c>
      <c r="I14" s="71" t="e">
        <f>C14/MAX($C:$C)</f>
        <v>#DIV/0!</v>
      </c>
      <c r="J14" s="104" t="e">
        <f>I14*$J$6</f>
        <v>#DIV/0!</v>
      </c>
      <c r="K14" s="97"/>
    </row>
    <row r="15" spans="1:11" x14ac:dyDescent="0.25">
      <c r="A15" s="7" t="str">
        <f>'Initial dilution'!C12</f>
        <v>-</v>
      </c>
      <c r="B15" s="7">
        <f>'Initial dilution'!D12</f>
        <v>0</v>
      </c>
      <c r="C15" s="33">
        <f>'Initial dilution'!H12</f>
        <v>0</v>
      </c>
      <c r="D15" s="69"/>
      <c r="E15" s="69"/>
      <c r="F15" s="13">
        <f>E15*$J$3</f>
        <v>0</v>
      </c>
      <c r="G15" s="71" t="e">
        <f>$J$4*$J$5/F15</f>
        <v>#DIV/0!</v>
      </c>
      <c r="H15" s="62" t="e">
        <f>$J$5-G15</f>
        <v>#DIV/0!</v>
      </c>
      <c r="I15" s="71" t="e">
        <f>C15/MAX($C:$C)</f>
        <v>#DIV/0!</v>
      </c>
      <c r="J15" s="104" t="e">
        <f>I15*$J$6</f>
        <v>#DIV/0!</v>
      </c>
      <c r="K15" s="97"/>
    </row>
    <row r="16" spans="1:11" x14ac:dyDescent="0.25">
      <c r="A16" s="105" t="str">
        <f>'Initial dilution'!C13</f>
        <v>-</v>
      </c>
      <c r="B16" s="105">
        <f>'Initial dilution'!D13</f>
        <v>0</v>
      </c>
      <c r="C16" s="73">
        <f>'Initial dilution'!H13</f>
        <v>0</v>
      </c>
      <c r="D16" s="75"/>
      <c r="E16" s="75"/>
      <c r="F16" s="80">
        <f>E16*$J$3</f>
        <v>0</v>
      </c>
      <c r="G16" s="78" t="e">
        <f>$J$4*$J$5/F16</f>
        <v>#DIV/0!</v>
      </c>
      <c r="H16" s="79" t="e">
        <f>$J$5-G16</f>
        <v>#DIV/0!</v>
      </c>
      <c r="I16" s="78" t="e">
        <f>C16/MAX($C:$C)</f>
        <v>#DIV/0!</v>
      </c>
      <c r="J16" s="106" t="e">
        <f>I16*$J$6</f>
        <v>#DIV/0!</v>
      </c>
      <c r="K16" s="97"/>
    </row>
    <row r="17" spans="1:11" x14ac:dyDescent="0.25">
      <c r="A17" s="7" t="str">
        <f>'Initial dilution'!C14</f>
        <v>-</v>
      </c>
      <c r="B17" s="7">
        <f>'Initial dilution'!D14</f>
        <v>0</v>
      </c>
      <c r="C17" s="67">
        <f>'Initial dilution'!H14</f>
        <v>0</v>
      </c>
      <c r="D17" s="54"/>
      <c r="E17" s="54"/>
      <c r="F17" s="13">
        <f>E17*$J$3</f>
        <v>0</v>
      </c>
      <c r="G17" s="65" t="e">
        <f>$J$4*$J$5/F17</f>
        <v>#DIV/0!</v>
      </c>
      <c r="H17" s="62" t="e">
        <f>$J$5-G17</f>
        <v>#DIV/0!</v>
      </c>
      <c r="I17" s="65" t="e">
        <f>C17/MAX($C:$C)</f>
        <v>#DIV/0!</v>
      </c>
      <c r="J17" s="103" t="e">
        <f>I17*$J$6</f>
        <v>#DIV/0!</v>
      </c>
      <c r="K17" s="97"/>
    </row>
    <row r="18" spans="1:11" x14ac:dyDescent="0.25">
      <c r="A18" s="7" t="str">
        <f>'Initial dilution'!C15</f>
        <v>-</v>
      </c>
      <c r="B18" s="7">
        <f>'Initial dilution'!D15</f>
        <v>0</v>
      </c>
      <c r="C18" s="33">
        <f>'Initial dilution'!H15</f>
        <v>0</v>
      </c>
      <c r="D18" s="69"/>
      <c r="E18" s="69"/>
      <c r="F18" s="13">
        <f>E18*$J$3</f>
        <v>0</v>
      </c>
      <c r="G18" s="71" t="e">
        <f>$J$4*$J$5/F18</f>
        <v>#DIV/0!</v>
      </c>
      <c r="H18" s="62" t="e">
        <f>$J$5-G18</f>
        <v>#DIV/0!</v>
      </c>
      <c r="I18" s="71" t="e">
        <f>C18/MAX($C:$C)</f>
        <v>#DIV/0!</v>
      </c>
      <c r="J18" s="104" t="e">
        <f>I18*$J$6</f>
        <v>#DIV/0!</v>
      </c>
      <c r="K18" s="97"/>
    </row>
    <row r="19" spans="1:11" x14ac:dyDescent="0.25">
      <c r="A19" s="7" t="str">
        <f>'Initial dilution'!C16</f>
        <v>-</v>
      </c>
      <c r="B19" s="7">
        <f>'Initial dilution'!D16</f>
        <v>0</v>
      </c>
      <c r="C19" s="33">
        <f>'Initial dilution'!H16</f>
        <v>0</v>
      </c>
      <c r="D19" s="69"/>
      <c r="E19" s="69"/>
      <c r="F19" s="13">
        <f>E19*$J$3</f>
        <v>0</v>
      </c>
      <c r="G19" s="71" t="e">
        <f>$J$4*$J$5/F19</f>
        <v>#DIV/0!</v>
      </c>
      <c r="H19" s="62" t="e">
        <f>$J$5-G19</f>
        <v>#DIV/0!</v>
      </c>
      <c r="I19" s="71" t="e">
        <f>C19/MAX($C:$C)</f>
        <v>#DIV/0!</v>
      </c>
      <c r="J19" s="104" t="e">
        <f>I19*$J$6</f>
        <v>#DIV/0!</v>
      </c>
      <c r="K19" s="97"/>
    </row>
    <row r="20" spans="1:11" x14ac:dyDescent="0.25">
      <c r="A20" s="105" t="str">
        <f>'Initial dilution'!C17</f>
        <v>-</v>
      </c>
      <c r="B20" s="105">
        <f>'Initial dilution'!D17</f>
        <v>0</v>
      </c>
      <c r="C20" s="73">
        <f>'Initial dilution'!H17</f>
        <v>0</v>
      </c>
      <c r="D20" s="75"/>
      <c r="E20" s="75"/>
      <c r="F20" s="80">
        <f>E20*$J$3</f>
        <v>0</v>
      </c>
      <c r="G20" s="78" t="e">
        <f>$J$4*$J$5/F20</f>
        <v>#DIV/0!</v>
      </c>
      <c r="H20" s="79" t="e">
        <f>$J$5-G20</f>
        <v>#DIV/0!</v>
      </c>
      <c r="I20" s="78" t="e">
        <f>C20/MAX($C:$C)</f>
        <v>#DIV/0!</v>
      </c>
      <c r="J20" s="106" t="e">
        <f>I20*$J$6</f>
        <v>#DIV/0!</v>
      </c>
      <c r="K20" s="97"/>
    </row>
    <row r="21" spans="1:11" x14ac:dyDescent="0.25">
      <c r="A21" s="7" t="str">
        <f>'Initial dilution'!C18</f>
        <v>-</v>
      </c>
      <c r="B21" s="7">
        <f>'Initial dilution'!D18</f>
        <v>0</v>
      </c>
      <c r="C21" s="67">
        <f>'Initial dilution'!H18</f>
        <v>0</v>
      </c>
      <c r="D21" s="54"/>
      <c r="E21" s="54"/>
      <c r="F21" s="13">
        <f>E21*$J$3</f>
        <v>0</v>
      </c>
      <c r="G21" s="65" t="e">
        <f>$J$4*$J$5/F21</f>
        <v>#DIV/0!</v>
      </c>
      <c r="H21" s="62" t="e">
        <f>$J$5-G21</f>
        <v>#DIV/0!</v>
      </c>
      <c r="I21" s="65" t="e">
        <f>C21/MAX($C:$C)</f>
        <v>#DIV/0!</v>
      </c>
      <c r="J21" s="103" t="e">
        <f>I21*$J$6</f>
        <v>#DIV/0!</v>
      </c>
      <c r="K21" s="97"/>
    </row>
    <row r="22" spans="1:11" x14ac:dyDescent="0.25">
      <c r="A22" s="7" t="str">
        <f>'Initial dilution'!C19</f>
        <v>-</v>
      </c>
      <c r="B22" s="7">
        <f>'Initial dilution'!D19</f>
        <v>0</v>
      </c>
      <c r="C22" s="33">
        <f>'Initial dilution'!H19</f>
        <v>0</v>
      </c>
      <c r="D22" s="69"/>
      <c r="E22" s="69"/>
      <c r="F22" s="13">
        <f>E22*$J$3</f>
        <v>0</v>
      </c>
      <c r="G22" s="71" t="e">
        <f>$J$4*$J$5/F22</f>
        <v>#DIV/0!</v>
      </c>
      <c r="H22" s="62" t="e">
        <f>$J$5-G22</f>
        <v>#DIV/0!</v>
      </c>
      <c r="I22" s="71" t="e">
        <f>C22/MAX($C:$C)</f>
        <v>#DIV/0!</v>
      </c>
      <c r="J22" s="104" t="e">
        <f>I22*$J$6</f>
        <v>#DIV/0!</v>
      </c>
      <c r="K22" s="97"/>
    </row>
    <row r="23" spans="1:11" x14ac:dyDescent="0.25">
      <c r="A23" s="7" t="str">
        <f>'Initial dilution'!C20</f>
        <v>-</v>
      </c>
      <c r="B23" s="7">
        <f>'Initial dilution'!D20</f>
        <v>0</v>
      </c>
      <c r="C23" s="33">
        <f>'Initial dilution'!H20</f>
        <v>0</v>
      </c>
      <c r="D23" s="69"/>
      <c r="E23" s="69"/>
      <c r="F23" s="13">
        <f>E23*$J$3</f>
        <v>0</v>
      </c>
      <c r="G23" s="71" t="e">
        <f>$J$4*$J$5/F23</f>
        <v>#DIV/0!</v>
      </c>
      <c r="H23" s="62" t="e">
        <f>$J$5-G23</f>
        <v>#DIV/0!</v>
      </c>
      <c r="I23" s="71" t="e">
        <f>C23/MAX($C:$C)</f>
        <v>#DIV/0!</v>
      </c>
      <c r="J23" s="104" t="e">
        <f>I23*$J$6</f>
        <v>#DIV/0!</v>
      </c>
      <c r="K23" s="97"/>
    </row>
    <row r="24" spans="1:11" x14ac:dyDescent="0.25">
      <c r="A24" s="105" t="str">
        <f>'Initial dilution'!C21</f>
        <v>-</v>
      </c>
      <c r="B24" s="105">
        <f>'Initial dilution'!D21</f>
        <v>0</v>
      </c>
      <c r="C24" s="73">
        <f>'Initial dilution'!H21</f>
        <v>0</v>
      </c>
      <c r="D24" s="75"/>
      <c r="E24" s="75"/>
      <c r="F24" s="80">
        <f>E24*$J$3</f>
        <v>0</v>
      </c>
      <c r="G24" s="78" t="e">
        <f>$J$4*$J$5/F24</f>
        <v>#DIV/0!</v>
      </c>
      <c r="H24" s="79" t="e">
        <f>$J$5-G24</f>
        <v>#DIV/0!</v>
      </c>
      <c r="I24" s="78" t="e">
        <f>C24/MAX($C:$C)</f>
        <v>#DIV/0!</v>
      </c>
      <c r="J24" s="106" t="e">
        <f>I24*$J$6</f>
        <v>#DIV/0!</v>
      </c>
      <c r="K24" s="97"/>
    </row>
    <row r="25" spans="1:11" x14ac:dyDescent="0.25">
      <c r="A25" s="7" t="str">
        <f>'Initial dilution'!C22</f>
        <v>-</v>
      </c>
      <c r="B25" s="7">
        <f>'Initial dilution'!D22</f>
        <v>0</v>
      </c>
      <c r="C25" s="67">
        <f>'Initial dilution'!H22</f>
        <v>0</v>
      </c>
      <c r="D25" s="54"/>
      <c r="E25" s="54"/>
      <c r="F25" s="13">
        <f>E25*$J$3</f>
        <v>0</v>
      </c>
      <c r="G25" s="65" t="e">
        <f>$J$4*$J$5/F25</f>
        <v>#DIV/0!</v>
      </c>
      <c r="H25" s="62" t="e">
        <f>$J$5-G25</f>
        <v>#DIV/0!</v>
      </c>
      <c r="I25" s="65" t="e">
        <f>C25/MAX($C:$C)</f>
        <v>#DIV/0!</v>
      </c>
      <c r="J25" s="103" t="e">
        <f>I25*$J$6</f>
        <v>#DIV/0!</v>
      </c>
      <c r="K25" s="97"/>
    </row>
    <row r="26" spans="1:11" x14ac:dyDescent="0.25">
      <c r="A26" s="7" t="str">
        <f>'Initial dilution'!C23</f>
        <v>-</v>
      </c>
      <c r="B26" s="7">
        <f>'Initial dilution'!D23</f>
        <v>0</v>
      </c>
      <c r="C26" s="33">
        <f>'Initial dilution'!H23</f>
        <v>0</v>
      </c>
      <c r="D26" s="69"/>
      <c r="E26" s="69"/>
      <c r="F26" s="13">
        <f>E26*$J$3</f>
        <v>0</v>
      </c>
      <c r="G26" s="71" t="e">
        <f>$J$4*$J$5/F26</f>
        <v>#DIV/0!</v>
      </c>
      <c r="H26" s="62" t="e">
        <f>$J$5-G26</f>
        <v>#DIV/0!</v>
      </c>
      <c r="I26" s="71" t="e">
        <f>C26/MAX($C:$C)</f>
        <v>#DIV/0!</v>
      </c>
      <c r="J26" s="104" t="e">
        <f>I26*$J$6</f>
        <v>#DIV/0!</v>
      </c>
      <c r="K26" s="97"/>
    </row>
    <row r="27" spans="1:11" x14ac:dyDescent="0.25">
      <c r="A27" s="7" t="str">
        <f>'Initial dilution'!C24</f>
        <v>-</v>
      </c>
      <c r="B27" s="7">
        <f>'Initial dilution'!D24</f>
        <v>0</v>
      </c>
      <c r="C27" s="33">
        <f>'Initial dilution'!H24</f>
        <v>0</v>
      </c>
      <c r="D27" s="69"/>
      <c r="E27" s="69"/>
      <c r="F27" s="13">
        <f>E27*$J$3</f>
        <v>0</v>
      </c>
      <c r="G27" s="71" t="e">
        <f>$J$4*$J$5/F27</f>
        <v>#DIV/0!</v>
      </c>
      <c r="H27" s="62" t="e">
        <f>$J$5-G27</f>
        <v>#DIV/0!</v>
      </c>
      <c r="I27" s="71" t="e">
        <f>C27/MAX($C:$C)</f>
        <v>#DIV/0!</v>
      </c>
      <c r="J27" s="104" t="e">
        <f>I27*$J$6</f>
        <v>#DIV/0!</v>
      </c>
      <c r="K27" s="97"/>
    </row>
    <row r="28" spans="1:11" x14ac:dyDescent="0.25">
      <c r="A28" s="105" t="str">
        <f>'Initial dilution'!C25</f>
        <v>-</v>
      </c>
      <c r="B28" s="105">
        <f>'Initial dilution'!D25</f>
        <v>0</v>
      </c>
      <c r="C28" s="73">
        <f>'Initial dilution'!H25</f>
        <v>0</v>
      </c>
      <c r="D28" s="75"/>
      <c r="E28" s="75"/>
      <c r="F28" s="80">
        <f>E28*$J$3</f>
        <v>0</v>
      </c>
      <c r="G28" s="78" t="e">
        <f>$J$4*$J$5/F28</f>
        <v>#DIV/0!</v>
      </c>
      <c r="H28" s="79" t="e">
        <f>$J$5-G28</f>
        <v>#DIV/0!</v>
      </c>
      <c r="I28" s="78" t="e">
        <f>C28/MAX($C:$C)</f>
        <v>#DIV/0!</v>
      </c>
      <c r="J28" s="106" t="e">
        <f>I28*$J$6</f>
        <v>#DIV/0!</v>
      </c>
      <c r="K28" s="97"/>
    </row>
    <row r="30" spans="1:11" x14ac:dyDescent="0.25">
      <c r="B30" s="4" t="s">
        <v>98</v>
      </c>
      <c r="C30" s="13">
        <f>SUM(C13:C28)</f>
        <v>0</v>
      </c>
      <c r="G30" s="60" t="s">
        <v>99</v>
      </c>
      <c r="H30" s="60"/>
      <c r="I30" s="60"/>
      <c r="J30" s="96"/>
    </row>
    <row r="31" spans="1:11" x14ac:dyDescent="0.25">
      <c r="A31" t="s">
        <v>100</v>
      </c>
    </row>
    <row r="32" spans="1:11" x14ac:dyDescent="0.25">
      <c r="A32" t="s">
        <v>40</v>
      </c>
      <c r="G32" s="84"/>
      <c r="H32" s="81"/>
      <c r="I32" s="97" t="s">
        <v>101</v>
      </c>
      <c r="J32" s="97" t="s">
        <v>102</v>
      </c>
    </row>
    <row r="33" spans="7:10" x14ac:dyDescent="0.25">
      <c r="G33" s="83" t="s">
        <v>103</v>
      </c>
      <c r="I33" s="96"/>
      <c r="J33" s="96"/>
    </row>
    <row r="34" spans="7:10" x14ac:dyDescent="0.25">
      <c r="G34" s="37" t="s">
        <v>104</v>
      </c>
      <c r="I34" s="96"/>
      <c r="J34" s="96"/>
    </row>
    <row r="35" spans="7:10" x14ac:dyDescent="0.25">
      <c r="G35" s="38" t="s">
        <v>105</v>
      </c>
      <c r="H35" s="19"/>
      <c r="I35" s="96"/>
      <c r="J35" s="96"/>
    </row>
    <row r="37" spans="7:10" x14ac:dyDescent="0.25">
      <c r="G37" s="58" t="s">
        <v>106</v>
      </c>
      <c r="H37" s="98"/>
      <c r="I37" s="59"/>
      <c r="J37" s="59"/>
    </row>
    <row r="38" spans="7:10" x14ac:dyDescent="0.25">
      <c r="G38" s="84" t="s">
        <v>107</v>
      </c>
      <c r="H38" s="99"/>
      <c r="I38" s="101"/>
      <c r="J38" s="101"/>
    </row>
    <row r="39" spans="7:10" x14ac:dyDescent="0.25">
      <c r="G39" s="84" t="s">
        <v>108</v>
      </c>
      <c r="H39" s="99"/>
      <c r="I39" s="100"/>
      <c r="J39" s="102"/>
    </row>
    <row r="40" spans="7:10" x14ac:dyDescent="0.25">
      <c r="G40" s="84" t="s">
        <v>109</v>
      </c>
      <c r="H40" s="99"/>
      <c r="I40" s="100"/>
      <c r="J40" s="102"/>
    </row>
    <row r="41" spans="7:10" x14ac:dyDescent="0.25">
      <c r="G41" s="84" t="s">
        <v>110</v>
      </c>
      <c r="H41" s="99"/>
      <c r="I41" s="95"/>
      <c r="J41" s="85"/>
    </row>
    <row r="43" spans="7:10" x14ac:dyDescent="0.25">
      <c r="G43" s="59" t="s">
        <v>111</v>
      </c>
      <c r="H43" s="59"/>
      <c r="I43" s="59"/>
      <c r="J43" s="59"/>
    </row>
    <row r="44" spans="7:10" x14ac:dyDescent="0.25">
      <c r="G44" s="61"/>
      <c r="H44" s="61"/>
      <c r="I44" s="61"/>
      <c r="J44" s="61"/>
    </row>
  </sheetData>
  <mergeCells count="11">
    <mergeCell ref="I38:J38"/>
    <mergeCell ref="I39:J39"/>
    <mergeCell ref="I40:J40"/>
    <mergeCell ref="G43:J43"/>
    <mergeCell ref="G44:J44"/>
    <mergeCell ref="E10:F10"/>
    <mergeCell ref="G10:H10"/>
    <mergeCell ref="I10:I12"/>
    <mergeCell ref="J10:J12"/>
    <mergeCell ref="G30:I30"/>
    <mergeCell ref="G37:J37"/>
  </mergeCells>
  <dataValidations count="18">
    <dataValidation type="list" allowBlank="1" showInputMessage="1" sqref="J4">
      <formula1>$I$7:$J$7</formula1>
    </dataValidation>
    <dataValidation type="list" allowBlank="1" showInputMessage="1" sqref="G44">
      <formula1>"Tween Only,Tween + Bleach"</formula1>
    </dataValidation>
    <dataValidation type="list" allowBlank="1" showInputMessage="1" sqref="K13">
      <formula1>"Machine failure, Low coverage, Concentration lost during clean-up, Contamination"</formula1>
    </dataValidation>
    <dataValidation type="list" allowBlank="1" showInputMessage="1" sqref="K14">
      <formula1>"Machine failure, Low coverage, Concentration lost during clean-up, Contamination"</formula1>
    </dataValidation>
    <dataValidation type="list" allowBlank="1" showInputMessage="1" sqref="K15">
      <formula1>"Machine failure, Low coverage, Concentration lost during clean-up, Contamination"</formula1>
    </dataValidation>
    <dataValidation type="list" allowBlank="1" showInputMessage="1" sqref="K16">
      <formula1>"Machine failure, Low coverage, Concentration lost during clean-up, Contamination"</formula1>
    </dataValidation>
    <dataValidation type="list" allowBlank="1" showInputMessage="1" sqref="K17">
      <formula1>"Machine failure, Low coverage, Concentration lost during clean-up, Contamination"</formula1>
    </dataValidation>
    <dataValidation type="list" allowBlank="1" showInputMessage="1" sqref="K18">
      <formula1>"Machine failure, Low coverage, Concentration lost during clean-up, Contamination"</formula1>
    </dataValidation>
    <dataValidation type="list" allowBlank="1" showInputMessage="1" sqref="K19">
      <formula1>"Machine failure, Low coverage, Concentration lost during clean-up, Contamination"</formula1>
    </dataValidation>
    <dataValidation type="list" allowBlank="1" showInputMessage="1" sqref="K20">
      <formula1>"Machine failure, Low coverage, Concentration lost during clean-up, Contamination"</formula1>
    </dataValidation>
    <dataValidation type="list" allowBlank="1" showInputMessage="1" sqref="K21">
      <formula1>"Machine failure, Low coverage, Concentration lost during clean-up, Contamination"</formula1>
    </dataValidation>
    <dataValidation type="list" allowBlank="1" showInputMessage="1" sqref="K22">
      <formula1>"Machine failure, Low coverage, Concentration lost during clean-up, Contamination"</formula1>
    </dataValidation>
    <dataValidation type="list" allowBlank="1" showInputMessage="1" sqref="K23">
      <formula1>"Machine failure, Low coverage, Concentration lost during clean-up, Contamination"</formula1>
    </dataValidation>
    <dataValidation type="list" allowBlank="1" showInputMessage="1" sqref="K24">
      <formula1>"Machine failure, Low coverage, Concentration lost during clean-up, Contamination"</formula1>
    </dataValidation>
    <dataValidation type="list" allowBlank="1" showInputMessage="1" sqref="K25">
      <formula1>"Machine failure, Low coverage, Concentration lost during clean-up, Contamination"</formula1>
    </dataValidation>
    <dataValidation type="list" allowBlank="1" showInputMessage="1" sqref="K26">
      <formula1>"Machine failure, Low coverage, Concentration lost during clean-up, Contamination"</formula1>
    </dataValidation>
    <dataValidation type="list" allowBlank="1" showInputMessage="1" sqref="K27">
      <formula1>"Machine failure, Low coverage, Concentration lost during clean-up, Contamination"</formula1>
    </dataValidation>
    <dataValidation type="list" allowBlank="1" showInputMessage="1" sqref="K28">
      <formula1>"Machine failure, Low coverage, Concentration lost during clean-up, Contamination"</formula1>
    </dataValidation>
  </dataValidations>
  <pageMargins left="0.7" right="0.7" top="0.75" bottom="0.75" header="0.3" footer="0.3"/>
  <pageSetup orientation="portrait" horizontalDpi="300" verticalDpi="300" r:id="rId1"/>
  <headerFooter>
    <oddHeader>&amp;C&amp;"-,Bold"Nextera XT Library Workbook</oddHeader>
    <oddFooter>&amp;LDoc. No. EDLB.TE.C.017.F01&amp;CVer. No. 01                     Effective Date:     04/15/2015&amp;RPage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15.7109375" customWidth="1"/>
    <col min="2" max="2" width="17.5703125" bestFit="1" customWidth="1"/>
  </cols>
  <sheetData>
    <row r="1" spans="1:2" x14ac:dyDescent="0.25">
      <c r="A1" s="1" t="s">
        <v>24</v>
      </c>
      <c r="B1" s="1" t="s">
        <v>112</v>
      </c>
    </row>
    <row r="2" spans="1:2" x14ac:dyDescent="0.25">
      <c r="A2" t="str">
        <f>IF(LEN('Initial dilution'!$B10)=0, "", 'Initial dilution'!$B10)</f>
        <v/>
      </c>
    </row>
    <row r="3" spans="1:2" x14ac:dyDescent="0.25">
      <c r="A3" t="str">
        <f>IF(LEN('Initial dilution'!$B11)=0, "", 'Initial dilution'!$B11)</f>
        <v/>
      </c>
    </row>
    <row r="4" spans="1:2" x14ac:dyDescent="0.25">
      <c r="A4" t="str">
        <f>IF(LEN('Initial dilution'!$B12)=0, "", 'Initial dilution'!$B12)</f>
        <v/>
      </c>
    </row>
    <row r="5" spans="1:2" x14ac:dyDescent="0.25">
      <c r="A5" t="str">
        <f>IF(LEN('Initial dilution'!$B13)=0, "", 'Initial dilution'!$B13)</f>
        <v/>
      </c>
    </row>
    <row r="6" spans="1:2" x14ac:dyDescent="0.25">
      <c r="A6" t="str">
        <f>IF(LEN('Initial dilution'!$B14)=0, "", 'Initial dilution'!$B14)</f>
        <v/>
      </c>
    </row>
    <row r="7" spans="1:2" x14ac:dyDescent="0.25">
      <c r="A7" t="str">
        <f>IF(LEN('Initial dilution'!$B15)=0, "", 'Initial dilution'!$B15)</f>
        <v/>
      </c>
    </row>
    <row r="8" spans="1:2" x14ac:dyDescent="0.25">
      <c r="A8" t="str">
        <f>IF(LEN('Initial dilution'!$B16)=0, "", 'Initial dilution'!$B16)</f>
        <v/>
      </c>
    </row>
    <row r="9" spans="1:2" x14ac:dyDescent="0.25">
      <c r="A9" t="str">
        <f>IF(LEN('Initial dilution'!$B17)=0, "", 'Initial dilution'!$B17)</f>
        <v/>
      </c>
    </row>
    <row r="10" spans="1:2" x14ac:dyDescent="0.25">
      <c r="A10" t="str">
        <f>IF(LEN('Initial dilution'!$B18)=0, "", 'Initial dilution'!$B18)</f>
        <v/>
      </c>
    </row>
    <row r="11" spans="1:2" x14ac:dyDescent="0.25">
      <c r="A11" t="str">
        <f>IF(LEN('Initial dilution'!$B19)=0, "", 'Initial dilution'!$B19)</f>
        <v/>
      </c>
    </row>
    <row r="12" spans="1:2" x14ac:dyDescent="0.25">
      <c r="A12" t="str">
        <f>IF(LEN('Initial dilution'!$B20)=0, "", 'Initial dilution'!$B20)</f>
        <v/>
      </c>
    </row>
    <row r="13" spans="1:2" x14ac:dyDescent="0.25">
      <c r="A13" t="str">
        <f>IF(LEN('Initial dilution'!$B21)=0, "", 'Initial dilution'!$B21)</f>
        <v/>
      </c>
    </row>
    <row r="14" spans="1:2" x14ac:dyDescent="0.25">
      <c r="A14" t="str">
        <f>IF(LEN('Initial dilution'!$B22)=0, "", 'Initial dilution'!$B22)</f>
        <v/>
      </c>
    </row>
    <row r="15" spans="1:2" x14ac:dyDescent="0.25">
      <c r="A15" t="str">
        <f>IF(LEN('Initial dilution'!$B23)=0, "", 'Initial dilution'!$B23)</f>
        <v/>
      </c>
    </row>
    <row r="16" spans="1:2" x14ac:dyDescent="0.25">
      <c r="A16" t="str">
        <f>IF(LEN('Initial dilution'!$B24)=0, "", 'Initial dilution'!$B24)</f>
        <v/>
      </c>
    </row>
    <row r="17" spans="1:1" x14ac:dyDescent="0.25">
      <c r="A17" s="19" t="str">
        <f>IF(LEN('Initial dilution'!$B25)=0, "", 'Initial dilution'!$B25)</f>
        <v/>
      </c>
    </row>
  </sheetData>
  <dataValidations count="1">
    <dataValidation type="list" allowBlank="1" showInputMessage="1" showErrorMessage="1" sqref="B2 B3 B4 B5 B6 B7 B8 B9 B10 B11 B12 B13 B14 B15 B16 B17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defaultRowHeight="15" x14ac:dyDescent="0.25"/>
  <sheetData>
    <row r="1" spans="1:2" x14ac:dyDescent="0.25">
      <c r="A1" t="s">
        <v>113</v>
      </c>
    </row>
    <row r="2" spans="1:2" x14ac:dyDescent="0.25">
      <c r="A2" t="s">
        <v>114</v>
      </c>
      <c r="B2">
        <v>4</v>
      </c>
    </row>
    <row r="3" spans="1:2" x14ac:dyDescent="0.25">
      <c r="A3" t="s">
        <v>115</v>
      </c>
      <c r="B3">
        <f>'Initial dilution'!$C$6</f>
        <v>0</v>
      </c>
    </row>
    <row r="4" spans="1:2" x14ac:dyDescent="0.25">
      <c r="A4" t="s">
        <v>79</v>
      </c>
      <c r="B4" s="10">
        <f>'Initial dilution'!$C$5</f>
        <v>0</v>
      </c>
    </row>
    <row r="5" spans="1:2" x14ac:dyDescent="0.25">
      <c r="A5" t="s">
        <v>116</v>
      </c>
      <c r="B5" t="s">
        <v>117</v>
      </c>
    </row>
    <row r="6" spans="1:2" x14ac:dyDescent="0.25">
      <c r="A6" t="s">
        <v>118</v>
      </c>
      <c r="B6" t="s">
        <v>119</v>
      </c>
    </row>
    <row r="7" spans="1:2" x14ac:dyDescent="0.25">
      <c r="A7" t="s">
        <v>120</v>
      </c>
      <c r="B7" t="e">
        <f>VLOOKUP('Initial dilution'!$E$10&amp;'Initial dilution'!$F$10, Indices!$D:$E, 2, FALSE)</f>
        <v>#N/A</v>
      </c>
    </row>
    <row r="8" spans="1:2" x14ac:dyDescent="0.25">
      <c r="A8" t="s">
        <v>121</v>
      </c>
    </row>
    <row r="9" spans="1:2" x14ac:dyDescent="0.25">
      <c r="A9" t="s">
        <v>122</v>
      </c>
      <c r="B9" t="s">
        <v>123</v>
      </c>
    </row>
    <row r="11" spans="1:2" x14ac:dyDescent="0.25">
      <c r="A11" t="s">
        <v>124</v>
      </c>
    </row>
    <row r="12" spans="1:2" x14ac:dyDescent="0.25">
      <c r="A12">
        <v>251</v>
      </c>
    </row>
    <row r="13" spans="1:2" x14ac:dyDescent="0.25">
      <c r="A13">
        <v>251</v>
      </c>
    </row>
    <row r="15" spans="1:2" x14ac:dyDescent="0.25">
      <c r="A15" t="s">
        <v>125</v>
      </c>
    </row>
    <row r="16" spans="1:2" x14ac:dyDescent="0.25">
      <c r="A16" t="s">
        <v>126</v>
      </c>
      <c r="B16">
        <v>0</v>
      </c>
    </row>
    <row r="17" spans="1:10" x14ac:dyDescent="0.25">
      <c r="A17" t="s">
        <v>127</v>
      </c>
      <c r="B17" t="s">
        <v>128</v>
      </c>
    </row>
    <row r="19" spans="1:10" x14ac:dyDescent="0.25">
      <c r="A19" t="s">
        <v>129</v>
      </c>
    </row>
    <row r="20" spans="1:10" x14ac:dyDescent="0.25">
      <c r="A20" t="s">
        <v>130</v>
      </c>
      <c r="B20" t="s">
        <v>131</v>
      </c>
      <c r="C20" t="s">
        <v>132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  <c r="I20" t="s">
        <v>138</v>
      </c>
      <c r="J20" t="s">
        <v>121</v>
      </c>
    </row>
    <row r="21" spans="1:10" x14ac:dyDescent="0.25">
      <c r="A21" t="str">
        <f>IF(LEN('Initial dilution'!$B10)&gt;0, 'Initial dilution'!$C10,"")</f>
        <v/>
      </c>
      <c r="C21" t="str">
        <f>IF(LEN('Initial dilution'!$B10)&gt;0, 'Initial dilution'!$C$3,"")</f>
        <v/>
      </c>
      <c r="D21" t="str">
        <f>IF(LEN('Initial dilution'!$B10)&gt;0, 'Initial dilution'!$A10,"")</f>
        <v/>
      </c>
      <c r="E21" t="str">
        <f>IF(OR(LEN('Initial dilution'!$B10)=0, LEN('Initial dilution'!$E10)=0), "", IF(LEFT(RIGHT('Initial dilution'!$E10,3),1)="7",'Initial dilution'!$E10,'Initial dilution'!$F10))</f>
        <v/>
      </c>
      <c r="F21" t="str">
        <f>IF(LEN(E21)=0,"",VLOOKUP(E21, Indices!$A:$B, 2, FALSE))</f>
        <v/>
      </c>
      <c r="G21" t="str">
        <f>IF(OR(LEN('Initial dilution'!$B10)=0, LEN('Initial dilution'!$F10)=0), "", IF(LEFT(RIGHT('Initial dilution'!$F10,3),1)="5",'Initial dilution'!$F10,'Initial dilution'!$E10))</f>
        <v/>
      </c>
      <c r="H21" t="str">
        <f>IF(LEN(G21)=0,"",VLOOKUP(G21, Indices!$A:$B, 2, FALSE))</f>
        <v/>
      </c>
      <c r="J21" t="e">
        <f>IF(LEN('Initial dilution'!$B10)=0, "", "Species=" &amp; SUBSTITUTE(SUBSTITUTE('Initial dilution'!$D10, ",", "_"), " ", "_")) &amp; IF(LEN('Initial dilution'!$B10)=0, "", ";ExpectedGenomeSize=" &amp; VLOOKUP('Initial dilution'!$B10, 'Initial dilution'!$B:$H, 7, FALSE)) &amp; IF(VLOOKUP('Initial dilution'!$B10, 'Raw Read Routing'!$A:$B, 2, FALSE)="Yes", ";Route=" &amp; "CalcEngine", "")</f>
        <v>#N/A</v>
      </c>
    </row>
    <row r="22" spans="1:10" x14ac:dyDescent="0.25">
      <c r="A22" t="str">
        <f>IF(LEN('Initial dilution'!$B11)&gt;0, 'Initial dilution'!$C11,"")</f>
        <v/>
      </c>
      <c r="C22" t="str">
        <f>IF(LEN('Initial dilution'!$B11)&gt;0, 'Initial dilution'!$C$3,"")</f>
        <v/>
      </c>
      <c r="D22" t="str">
        <f>IF(LEN('Initial dilution'!$B11)&gt;0, 'Initial dilution'!$A11,"")</f>
        <v/>
      </c>
      <c r="E22" t="str">
        <f>IF(OR(LEN('Initial dilution'!$B11)=0, LEN('Initial dilution'!$E11)=0), "", IF(LEFT(RIGHT('Initial dilution'!$E11,3),1)="7",'Initial dilution'!$E11,'Initial dilution'!$F11))</f>
        <v/>
      </c>
      <c r="F22" t="str">
        <f>IF(LEN(E22)=0,"",VLOOKUP(E22, Indices!$A:$B, 2, FALSE))</f>
        <v/>
      </c>
      <c r="G22" t="str">
        <f>IF(OR(LEN('Initial dilution'!$B11)=0, LEN('Initial dilution'!$F11)=0), "", IF(LEFT(RIGHT('Initial dilution'!$F11,3),1)="5",'Initial dilution'!$F11,'Initial dilution'!$E11))</f>
        <v/>
      </c>
      <c r="H22" t="str">
        <f>IF(LEN(G22)=0,"",VLOOKUP(G22, Indices!$A:$B, 2, FALSE))</f>
        <v/>
      </c>
      <c r="J22" t="e">
        <f>IF(LEN('Initial dilution'!$B11)=0, "", "Species=" &amp; SUBSTITUTE(SUBSTITUTE('Initial dilution'!$D11, ",", "_"), " ", "_")) &amp; IF(LEN('Initial dilution'!$B11)=0, "", ";ExpectedGenomeSize=" &amp; VLOOKUP('Initial dilution'!$B11, 'Initial dilution'!$B:$H, 7, FALSE)) &amp; IF(VLOOKUP('Initial dilution'!$B11, 'Raw Read Routing'!$A:$B, 2, FALSE)="Yes", ";Route=" &amp; "CalcEngine", "")</f>
        <v>#N/A</v>
      </c>
    </row>
    <row r="23" spans="1:10" x14ac:dyDescent="0.25">
      <c r="A23" t="str">
        <f>IF(LEN('Initial dilution'!$B12)&gt;0, 'Initial dilution'!$C12,"")</f>
        <v/>
      </c>
      <c r="C23" t="str">
        <f>IF(LEN('Initial dilution'!$B12)&gt;0, 'Initial dilution'!$C$3,"")</f>
        <v/>
      </c>
      <c r="D23" t="str">
        <f>IF(LEN('Initial dilution'!$B12)&gt;0, 'Initial dilution'!$A12,"")</f>
        <v/>
      </c>
      <c r="E23" t="str">
        <f>IF(OR(LEN('Initial dilution'!$B12)=0, LEN('Initial dilution'!$E12)=0), "", IF(LEFT(RIGHT('Initial dilution'!$E12,3),1)="7",'Initial dilution'!$E12,'Initial dilution'!$F12))</f>
        <v/>
      </c>
      <c r="F23" t="str">
        <f>IF(LEN(E23)=0,"",VLOOKUP(E23, Indices!$A:$B, 2, FALSE))</f>
        <v/>
      </c>
      <c r="G23" t="str">
        <f>IF(OR(LEN('Initial dilution'!$B12)=0, LEN('Initial dilution'!$F12)=0), "", IF(LEFT(RIGHT('Initial dilution'!$F12,3),1)="5",'Initial dilution'!$F12,'Initial dilution'!$E12))</f>
        <v/>
      </c>
      <c r="H23" t="str">
        <f>IF(LEN(G23)=0,"",VLOOKUP(G23, Indices!$A:$B, 2, FALSE))</f>
        <v/>
      </c>
      <c r="J23" t="e">
        <f>IF(LEN('Initial dilution'!$B12)=0, "", "Species=" &amp; SUBSTITUTE(SUBSTITUTE('Initial dilution'!$D12, ",", "_"), " ", "_")) &amp; IF(LEN('Initial dilution'!$B12)=0, "", ";ExpectedGenomeSize=" &amp; VLOOKUP('Initial dilution'!$B12, 'Initial dilution'!$B:$H, 7, FALSE)) &amp; IF(VLOOKUP('Initial dilution'!$B12, 'Raw Read Routing'!$A:$B, 2, FALSE)="Yes", ";Route=" &amp; "CalcEngine", "")</f>
        <v>#N/A</v>
      </c>
    </row>
    <row r="24" spans="1:10" x14ac:dyDescent="0.25">
      <c r="A24" t="str">
        <f>IF(LEN('Initial dilution'!$B13)&gt;0, 'Initial dilution'!$C13,"")</f>
        <v/>
      </c>
      <c r="C24" t="str">
        <f>IF(LEN('Initial dilution'!$B13)&gt;0, 'Initial dilution'!$C$3,"")</f>
        <v/>
      </c>
      <c r="D24" t="str">
        <f>IF(LEN('Initial dilution'!$B13)&gt;0, 'Initial dilution'!$A13,"")</f>
        <v/>
      </c>
      <c r="E24" t="str">
        <f>IF(OR(LEN('Initial dilution'!$B13)=0, LEN('Initial dilution'!$E13)=0), "", IF(LEFT(RIGHT('Initial dilution'!$E13,3),1)="7",'Initial dilution'!$E13,'Initial dilution'!$F13))</f>
        <v/>
      </c>
      <c r="F24" t="str">
        <f>IF(LEN(E24)=0,"",VLOOKUP(E24, Indices!$A:$B, 2, FALSE))</f>
        <v/>
      </c>
      <c r="G24" t="str">
        <f>IF(OR(LEN('Initial dilution'!$B13)=0, LEN('Initial dilution'!$F13)=0), "", IF(LEFT(RIGHT('Initial dilution'!$F13,3),1)="5",'Initial dilution'!$F13,'Initial dilution'!$E13))</f>
        <v/>
      </c>
      <c r="H24" t="str">
        <f>IF(LEN(G24)=0,"",VLOOKUP(G24, Indices!$A:$B, 2, FALSE))</f>
        <v/>
      </c>
      <c r="J24" t="e">
        <f>IF(LEN('Initial dilution'!$B13)=0, "", "Species=" &amp; SUBSTITUTE(SUBSTITUTE('Initial dilution'!$D13, ",", "_"), " ", "_")) &amp; IF(LEN('Initial dilution'!$B13)=0, "", ";ExpectedGenomeSize=" &amp; VLOOKUP('Initial dilution'!$B13, 'Initial dilution'!$B:$H, 7, FALSE)) &amp; IF(VLOOKUP('Initial dilution'!$B13, 'Raw Read Routing'!$A:$B, 2, FALSE)="Yes", ";Route=" &amp; "CalcEngine", "")</f>
        <v>#N/A</v>
      </c>
    </row>
    <row r="25" spans="1:10" x14ac:dyDescent="0.25">
      <c r="A25" t="str">
        <f>IF(LEN('Initial dilution'!$B14)&gt;0, 'Initial dilution'!$C14,"")</f>
        <v/>
      </c>
      <c r="C25" t="str">
        <f>IF(LEN('Initial dilution'!$B14)&gt;0, 'Initial dilution'!$C$3,"")</f>
        <v/>
      </c>
      <c r="D25" t="str">
        <f>IF(LEN('Initial dilution'!$B14)&gt;0, 'Initial dilution'!$A14,"")</f>
        <v/>
      </c>
      <c r="E25" t="str">
        <f>IF(OR(LEN('Initial dilution'!$B14)=0, LEN('Initial dilution'!$E14)=0), "", IF(LEFT(RIGHT('Initial dilution'!$E14,3),1)="7",'Initial dilution'!$E14,'Initial dilution'!$F14))</f>
        <v/>
      </c>
      <c r="F25" t="str">
        <f>IF(LEN(E25)=0,"",VLOOKUP(E25, Indices!$A:$B, 2, FALSE))</f>
        <v/>
      </c>
      <c r="G25" t="str">
        <f>IF(OR(LEN('Initial dilution'!$B14)=0, LEN('Initial dilution'!$F14)=0), "", IF(LEFT(RIGHT('Initial dilution'!$F14,3),1)="5",'Initial dilution'!$F14,'Initial dilution'!$E14))</f>
        <v/>
      </c>
      <c r="H25" t="str">
        <f>IF(LEN(G25)=0,"",VLOOKUP(G25, Indices!$A:$B, 2, FALSE))</f>
        <v/>
      </c>
      <c r="J25" t="e">
        <f>IF(LEN('Initial dilution'!$B14)=0, "", "Species=" &amp; SUBSTITUTE(SUBSTITUTE('Initial dilution'!$D14, ",", "_"), " ", "_")) &amp; IF(LEN('Initial dilution'!$B14)=0, "", ";ExpectedGenomeSize=" &amp; VLOOKUP('Initial dilution'!$B14, 'Initial dilution'!$B:$H, 7, FALSE)) &amp; IF(VLOOKUP('Initial dilution'!$B14, 'Raw Read Routing'!$A:$B, 2, FALSE)="Yes", ";Route=" &amp; "CalcEngine", "")</f>
        <v>#N/A</v>
      </c>
    </row>
    <row r="26" spans="1:10" x14ac:dyDescent="0.25">
      <c r="A26" t="str">
        <f>IF(LEN('Initial dilution'!$B15)&gt;0, 'Initial dilution'!$C15,"")</f>
        <v/>
      </c>
      <c r="C26" t="str">
        <f>IF(LEN('Initial dilution'!$B15)&gt;0, 'Initial dilution'!$C$3,"")</f>
        <v/>
      </c>
      <c r="D26" t="str">
        <f>IF(LEN('Initial dilution'!$B15)&gt;0, 'Initial dilution'!$A15,"")</f>
        <v/>
      </c>
      <c r="E26" t="str">
        <f>IF(OR(LEN('Initial dilution'!$B15)=0, LEN('Initial dilution'!$E15)=0), "", IF(LEFT(RIGHT('Initial dilution'!$E15,3),1)="7",'Initial dilution'!$E15,'Initial dilution'!$F15))</f>
        <v/>
      </c>
      <c r="F26" t="str">
        <f>IF(LEN(E26)=0,"",VLOOKUP(E26, Indices!$A:$B, 2, FALSE))</f>
        <v/>
      </c>
      <c r="G26" t="str">
        <f>IF(OR(LEN('Initial dilution'!$B15)=0, LEN('Initial dilution'!$F15)=0), "", IF(LEFT(RIGHT('Initial dilution'!$F15,3),1)="5",'Initial dilution'!$F15,'Initial dilution'!$E15))</f>
        <v/>
      </c>
      <c r="H26" t="str">
        <f>IF(LEN(G26)=0,"",VLOOKUP(G26, Indices!$A:$B, 2, FALSE))</f>
        <v/>
      </c>
      <c r="J26" t="e">
        <f>IF(LEN('Initial dilution'!$B15)=0, "", "Species=" &amp; SUBSTITUTE(SUBSTITUTE('Initial dilution'!$D15, ",", "_"), " ", "_")) &amp; IF(LEN('Initial dilution'!$B15)=0, "", ";ExpectedGenomeSize=" &amp; VLOOKUP('Initial dilution'!$B15, 'Initial dilution'!$B:$H, 7, FALSE)) &amp; IF(VLOOKUP('Initial dilution'!$B15, 'Raw Read Routing'!$A:$B, 2, FALSE)="Yes", ";Route=" &amp; "CalcEngine", "")</f>
        <v>#N/A</v>
      </c>
    </row>
    <row r="27" spans="1:10" x14ac:dyDescent="0.25">
      <c r="A27" t="str">
        <f>IF(LEN('Initial dilution'!$B16)&gt;0, 'Initial dilution'!$C16,"")</f>
        <v/>
      </c>
      <c r="C27" t="str">
        <f>IF(LEN('Initial dilution'!$B16)&gt;0, 'Initial dilution'!$C$3,"")</f>
        <v/>
      </c>
      <c r="D27" t="str">
        <f>IF(LEN('Initial dilution'!$B16)&gt;0, 'Initial dilution'!$A16,"")</f>
        <v/>
      </c>
      <c r="E27" t="str">
        <f>IF(OR(LEN('Initial dilution'!$B16)=0, LEN('Initial dilution'!$E16)=0), "", IF(LEFT(RIGHT('Initial dilution'!$E16,3),1)="7",'Initial dilution'!$E16,'Initial dilution'!$F16))</f>
        <v/>
      </c>
      <c r="F27" t="str">
        <f>IF(LEN(E27)=0,"",VLOOKUP(E27, Indices!$A:$B, 2, FALSE))</f>
        <v/>
      </c>
      <c r="G27" t="str">
        <f>IF(OR(LEN('Initial dilution'!$B16)=0, LEN('Initial dilution'!$F16)=0), "", IF(LEFT(RIGHT('Initial dilution'!$F16,3),1)="5",'Initial dilution'!$F16,'Initial dilution'!$E16))</f>
        <v/>
      </c>
      <c r="H27" t="str">
        <f>IF(LEN(G27)=0,"",VLOOKUP(G27, Indices!$A:$B, 2, FALSE))</f>
        <v/>
      </c>
      <c r="J27" t="e">
        <f>IF(LEN('Initial dilution'!$B16)=0, "", "Species=" &amp; SUBSTITUTE(SUBSTITUTE('Initial dilution'!$D16, ",", "_"), " ", "_")) &amp; IF(LEN('Initial dilution'!$B16)=0, "", ";ExpectedGenomeSize=" &amp; VLOOKUP('Initial dilution'!$B16, 'Initial dilution'!$B:$H, 7, FALSE)) &amp; IF(VLOOKUP('Initial dilution'!$B16, 'Raw Read Routing'!$A:$B, 2, FALSE)="Yes", ";Route=" &amp; "CalcEngine", "")</f>
        <v>#N/A</v>
      </c>
    </row>
    <row r="28" spans="1:10" x14ac:dyDescent="0.25">
      <c r="A28" t="str">
        <f>IF(LEN('Initial dilution'!$B17)&gt;0, 'Initial dilution'!$C17,"")</f>
        <v/>
      </c>
      <c r="C28" t="str">
        <f>IF(LEN('Initial dilution'!$B17)&gt;0, 'Initial dilution'!$C$3,"")</f>
        <v/>
      </c>
      <c r="D28" t="str">
        <f>IF(LEN('Initial dilution'!$B17)&gt;0, 'Initial dilution'!$A17,"")</f>
        <v/>
      </c>
      <c r="E28" t="str">
        <f>IF(OR(LEN('Initial dilution'!$B17)=0, LEN('Initial dilution'!$E17)=0), "", IF(LEFT(RIGHT('Initial dilution'!$E17,3),1)="7",'Initial dilution'!$E17,'Initial dilution'!$F17))</f>
        <v/>
      </c>
      <c r="F28" t="str">
        <f>IF(LEN(E28)=0,"",VLOOKUP(E28, Indices!$A:$B, 2, FALSE))</f>
        <v/>
      </c>
      <c r="G28" t="str">
        <f>IF(OR(LEN('Initial dilution'!$B17)=0, LEN('Initial dilution'!$F17)=0), "", IF(LEFT(RIGHT('Initial dilution'!$F17,3),1)="5",'Initial dilution'!$F17,'Initial dilution'!$E17))</f>
        <v/>
      </c>
      <c r="H28" t="str">
        <f>IF(LEN(G28)=0,"",VLOOKUP(G28, Indices!$A:$B, 2, FALSE))</f>
        <v/>
      </c>
      <c r="J28" t="e">
        <f>IF(LEN('Initial dilution'!$B17)=0, "", "Species=" &amp; SUBSTITUTE(SUBSTITUTE('Initial dilution'!$D17, ",", "_"), " ", "_")) &amp; IF(LEN('Initial dilution'!$B17)=0, "", ";ExpectedGenomeSize=" &amp; VLOOKUP('Initial dilution'!$B17, 'Initial dilution'!$B:$H, 7, FALSE)) &amp; IF(VLOOKUP('Initial dilution'!$B17, 'Raw Read Routing'!$A:$B, 2, FALSE)="Yes", ";Route=" &amp; "CalcEngine", "")</f>
        <v>#N/A</v>
      </c>
    </row>
    <row r="29" spans="1:10" x14ac:dyDescent="0.25">
      <c r="A29" t="str">
        <f>IF(LEN('Initial dilution'!$B18)&gt;0, 'Initial dilution'!$C18,"")</f>
        <v/>
      </c>
      <c r="C29" t="str">
        <f>IF(LEN('Initial dilution'!$B18)&gt;0, 'Initial dilution'!$C$3,"")</f>
        <v/>
      </c>
      <c r="D29" t="str">
        <f>IF(LEN('Initial dilution'!$B18)&gt;0, 'Initial dilution'!$A18,"")</f>
        <v/>
      </c>
      <c r="E29" t="str">
        <f>IF(OR(LEN('Initial dilution'!$B18)=0, LEN('Initial dilution'!$E18)=0), "", IF(LEFT(RIGHT('Initial dilution'!$E18,3),1)="7",'Initial dilution'!$E18,'Initial dilution'!$F18))</f>
        <v/>
      </c>
      <c r="F29" t="str">
        <f>IF(LEN(E29)=0,"",VLOOKUP(E29, Indices!$A:$B, 2, FALSE))</f>
        <v/>
      </c>
      <c r="G29" t="str">
        <f>IF(OR(LEN('Initial dilution'!$B18)=0, LEN('Initial dilution'!$F18)=0), "", IF(LEFT(RIGHT('Initial dilution'!$F18,3),1)="5",'Initial dilution'!$F18,'Initial dilution'!$E18))</f>
        <v/>
      </c>
      <c r="H29" t="str">
        <f>IF(LEN(G29)=0,"",VLOOKUP(G29, Indices!$A:$B, 2, FALSE))</f>
        <v/>
      </c>
      <c r="J29" t="e">
        <f>IF(LEN('Initial dilution'!$B18)=0, "", "Species=" &amp; SUBSTITUTE(SUBSTITUTE('Initial dilution'!$D18, ",", "_"), " ", "_")) &amp; IF(LEN('Initial dilution'!$B18)=0, "", ";ExpectedGenomeSize=" &amp; VLOOKUP('Initial dilution'!$B18, 'Initial dilution'!$B:$H, 7, FALSE)) &amp; IF(VLOOKUP('Initial dilution'!$B18, 'Raw Read Routing'!$A:$B, 2, FALSE)="Yes", ";Route=" &amp; "CalcEngine", "")</f>
        <v>#N/A</v>
      </c>
    </row>
    <row r="30" spans="1:10" x14ac:dyDescent="0.25">
      <c r="A30" t="str">
        <f>IF(LEN('Initial dilution'!$B19)&gt;0, 'Initial dilution'!$C19,"")</f>
        <v/>
      </c>
      <c r="C30" t="str">
        <f>IF(LEN('Initial dilution'!$B19)&gt;0, 'Initial dilution'!$C$3,"")</f>
        <v/>
      </c>
      <c r="D30" t="str">
        <f>IF(LEN('Initial dilution'!$B19)&gt;0, 'Initial dilution'!$A19,"")</f>
        <v/>
      </c>
      <c r="E30" t="str">
        <f>IF(OR(LEN('Initial dilution'!$B19)=0, LEN('Initial dilution'!$E19)=0), "", IF(LEFT(RIGHT('Initial dilution'!$E19,3),1)="7",'Initial dilution'!$E19,'Initial dilution'!$F19))</f>
        <v/>
      </c>
      <c r="F30" t="str">
        <f>IF(LEN(E30)=0,"",VLOOKUP(E30, Indices!$A:$B, 2, FALSE))</f>
        <v/>
      </c>
      <c r="G30" t="str">
        <f>IF(OR(LEN('Initial dilution'!$B19)=0, LEN('Initial dilution'!$F19)=0), "", IF(LEFT(RIGHT('Initial dilution'!$F19,3),1)="5",'Initial dilution'!$F19,'Initial dilution'!$E19))</f>
        <v/>
      </c>
      <c r="H30" t="str">
        <f>IF(LEN(G30)=0,"",VLOOKUP(G30, Indices!$A:$B, 2, FALSE))</f>
        <v/>
      </c>
      <c r="J30" t="e">
        <f>IF(LEN('Initial dilution'!$B19)=0, "", "Species=" &amp; SUBSTITUTE(SUBSTITUTE('Initial dilution'!$D19, ",", "_"), " ", "_")) &amp; IF(LEN('Initial dilution'!$B19)=0, "", ";ExpectedGenomeSize=" &amp; VLOOKUP('Initial dilution'!$B19, 'Initial dilution'!$B:$H, 7, FALSE)) &amp; IF(VLOOKUP('Initial dilution'!$B19, 'Raw Read Routing'!$A:$B, 2, FALSE)="Yes", ";Route=" &amp; "CalcEngine", "")</f>
        <v>#N/A</v>
      </c>
    </row>
    <row r="31" spans="1:10" x14ac:dyDescent="0.25">
      <c r="A31" t="str">
        <f>IF(LEN('Initial dilution'!$B20)&gt;0, 'Initial dilution'!$C20,"")</f>
        <v/>
      </c>
      <c r="C31" t="str">
        <f>IF(LEN('Initial dilution'!$B20)&gt;0, 'Initial dilution'!$C$3,"")</f>
        <v/>
      </c>
      <c r="D31" t="str">
        <f>IF(LEN('Initial dilution'!$B20)&gt;0, 'Initial dilution'!$A20,"")</f>
        <v/>
      </c>
      <c r="E31" t="str">
        <f>IF(OR(LEN('Initial dilution'!$B20)=0, LEN('Initial dilution'!$E20)=0), "", IF(LEFT(RIGHT('Initial dilution'!$E20,3),1)="7",'Initial dilution'!$E20,'Initial dilution'!$F20))</f>
        <v/>
      </c>
      <c r="F31" t="str">
        <f>IF(LEN(E31)=0,"",VLOOKUP(E31, Indices!$A:$B, 2, FALSE))</f>
        <v/>
      </c>
      <c r="G31" t="str">
        <f>IF(OR(LEN('Initial dilution'!$B20)=0, LEN('Initial dilution'!$F20)=0), "", IF(LEFT(RIGHT('Initial dilution'!$F20,3),1)="5",'Initial dilution'!$F20,'Initial dilution'!$E20))</f>
        <v/>
      </c>
      <c r="H31" t="str">
        <f>IF(LEN(G31)=0,"",VLOOKUP(G31, Indices!$A:$B, 2, FALSE))</f>
        <v/>
      </c>
      <c r="J31" t="e">
        <f>IF(LEN('Initial dilution'!$B20)=0, "", "Species=" &amp; SUBSTITUTE(SUBSTITUTE('Initial dilution'!$D20, ",", "_"), " ", "_")) &amp; IF(LEN('Initial dilution'!$B20)=0, "", ";ExpectedGenomeSize=" &amp; VLOOKUP('Initial dilution'!$B20, 'Initial dilution'!$B:$H, 7, FALSE)) &amp; IF(VLOOKUP('Initial dilution'!$B20, 'Raw Read Routing'!$A:$B, 2, FALSE)="Yes", ";Route=" &amp; "CalcEngine", "")</f>
        <v>#N/A</v>
      </c>
    </row>
    <row r="32" spans="1:10" x14ac:dyDescent="0.25">
      <c r="A32" t="str">
        <f>IF(LEN('Initial dilution'!$B21)&gt;0, 'Initial dilution'!$C21,"")</f>
        <v/>
      </c>
      <c r="C32" t="str">
        <f>IF(LEN('Initial dilution'!$B21)&gt;0, 'Initial dilution'!$C$3,"")</f>
        <v/>
      </c>
      <c r="D32" t="str">
        <f>IF(LEN('Initial dilution'!$B21)&gt;0, 'Initial dilution'!$A21,"")</f>
        <v/>
      </c>
      <c r="E32" t="str">
        <f>IF(OR(LEN('Initial dilution'!$B21)=0, LEN('Initial dilution'!$E21)=0), "", IF(LEFT(RIGHT('Initial dilution'!$E21,3),1)="7",'Initial dilution'!$E21,'Initial dilution'!$F21))</f>
        <v/>
      </c>
      <c r="F32" t="str">
        <f>IF(LEN(E32)=0,"",VLOOKUP(E32, Indices!$A:$B, 2, FALSE))</f>
        <v/>
      </c>
      <c r="G32" t="str">
        <f>IF(OR(LEN('Initial dilution'!$B21)=0, LEN('Initial dilution'!$F21)=0), "", IF(LEFT(RIGHT('Initial dilution'!$F21,3),1)="5",'Initial dilution'!$F21,'Initial dilution'!$E21))</f>
        <v/>
      </c>
      <c r="H32" t="str">
        <f>IF(LEN(G32)=0,"",VLOOKUP(G32, Indices!$A:$B, 2, FALSE))</f>
        <v/>
      </c>
      <c r="J32" t="e">
        <f>IF(LEN('Initial dilution'!$B21)=0, "", "Species=" &amp; SUBSTITUTE(SUBSTITUTE('Initial dilution'!$D21, ",", "_"), " ", "_")) &amp; IF(LEN('Initial dilution'!$B21)=0, "", ";ExpectedGenomeSize=" &amp; VLOOKUP('Initial dilution'!$B21, 'Initial dilution'!$B:$H, 7, FALSE)) &amp; IF(VLOOKUP('Initial dilution'!$B21, 'Raw Read Routing'!$A:$B, 2, FALSE)="Yes", ";Route=" &amp; "CalcEngine", "")</f>
        <v>#N/A</v>
      </c>
    </row>
    <row r="33" spans="1:10" x14ac:dyDescent="0.25">
      <c r="A33" t="str">
        <f>IF(LEN('Initial dilution'!$B22)&gt;0, 'Initial dilution'!$C22,"")</f>
        <v/>
      </c>
      <c r="C33" t="str">
        <f>IF(LEN('Initial dilution'!$B22)&gt;0, 'Initial dilution'!$C$3,"")</f>
        <v/>
      </c>
      <c r="D33" t="str">
        <f>IF(LEN('Initial dilution'!$B22)&gt;0, 'Initial dilution'!$A22,"")</f>
        <v/>
      </c>
      <c r="E33" t="str">
        <f>IF(OR(LEN('Initial dilution'!$B22)=0, LEN('Initial dilution'!$E22)=0), "", IF(LEFT(RIGHT('Initial dilution'!$E22,3),1)="7",'Initial dilution'!$E22,'Initial dilution'!$F22))</f>
        <v/>
      </c>
      <c r="F33" t="str">
        <f>IF(LEN(E33)=0,"",VLOOKUP(E33, Indices!$A:$B, 2, FALSE))</f>
        <v/>
      </c>
      <c r="G33" t="str">
        <f>IF(OR(LEN('Initial dilution'!$B22)=0, LEN('Initial dilution'!$F22)=0), "", IF(LEFT(RIGHT('Initial dilution'!$F22,3),1)="5",'Initial dilution'!$F22,'Initial dilution'!$E22))</f>
        <v/>
      </c>
      <c r="H33" t="str">
        <f>IF(LEN(G33)=0,"",VLOOKUP(G33, Indices!$A:$B, 2, FALSE))</f>
        <v/>
      </c>
      <c r="J33" t="e">
        <f>IF(LEN('Initial dilution'!$B22)=0, "", "Species=" &amp; SUBSTITUTE(SUBSTITUTE('Initial dilution'!$D22, ",", "_"), " ", "_")) &amp; IF(LEN('Initial dilution'!$B22)=0, "", ";ExpectedGenomeSize=" &amp; VLOOKUP('Initial dilution'!$B22, 'Initial dilution'!$B:$H, 7, FALSE)) &amp; IF(VLOOKUP('Initial dilution'!$B22, 'Raw Read Routing'!$A:$B, 2, FALSE)="Yes", ";Route=" &amp; "CalcEngine", "")</f>
        <v>#N/A</v>
      </c>
    </row>
    <row r="34" spans="1:10" x14ac:dyDescent="0.25">
      <c r="A34" t="str">
        <f>IF(LEN('Initial dilution'!$B23)&gt;0, 'Initial dilution'!$C23,"")</f>
        <v/>
      </c>
      <c r="C34" t="str">
        <f>IF(LEN('Initial dilution'!$B23)&gt;0, 'Initial dilution'!$C$3,"")</f>
        <v/>
      </c>
      <c r="D34" t="str">
        <f>IF(LEN('Initial dilution'!$B23)&gt;0, 'Initial dilution'!$A23,"")</f>
        <v/>
      </c>
      <c r="E34" t="str">
        <f>IF(OR(LEN('Initial dilution'!$B23)=0, LEN('Initial dilution'!$E23)=0), "", IF(LEFT(RIGHT('Initial dilution'!$E23,3),1)="7",'Initial dilution'!$E23,'Initial dilution'!$F23))</f>
        <v/>
      </c>
      <c r="F34" t="str">
        <f>IF(LEN(E34)=0,"",VLOOKUP(E34, Indices!$A:$B, 2, FALSE))</f>
        <v/>
      </c>
      <c r="G34" t="str">
        <f>IF(OR(LEN('Initial dilution'!$B23)=0, LEN('Initial dilution'!$F23)=0), "", IF(LEFT(RIGHT('Initial dilution'!$F23,3),1)="5",'Initial dilution'!$F23,'Initial dilution'!$E23))</f>
        <v/>
      </c>
      <c r="H34" t="str">
        <f>IF(LEN(G34)=0,"",VLOOKUP(G34, Indices!$A:$B, 2, FALSE))</f>
        <v/>
      </c>
      <c r="J34" t="e">
        <f>IF(LEN('Initial dilution'!$B23)=0, "", "Species=" &amp; SUBSTITUTE(SUBSTITUTE('Initial dilution'!$D23, ",", "_"), " ", "_")) &amp; IF(LEN('Initial dilution'!$B23)=0, "", ";ExpectedGenomeSize=" &amp; VLOOKUP('Initial dilution'!$B23, 'Initial dilution'!$B:$H, 7, FALSE)) &amp; IF(VLOOKUP('Initial dilution'!$B23, 'Raw Read Routing'!$A:$B, 2, FALSE)="Yes", ";Route=" &amp; "CalcEngine", "")</f>
        <v>#N/A</v>
      </c>
    </row>
    <row r="35" spans="1:10" x14ac:dyDescent="0.25">
      <c r="A35" t="str">
        <f>IF(LEN('Initial dilution'!$B24)&gt;0, 'Initial dilution'!$C24,"")</f>
        <v/>
      </c>
      <c r="C35" t="str">
        <f>IF(LEN('Initial dilution'!$B24)&gt;0, 'Initial dilution'!$C$3,"")</f>
        <v/>
      </c>
      <c r="D35" t="str">
        <f>IF(LEN('Initial dilution'!$B24)&gt;0, 'Initial dilution'!$A24,"")</f>
        <v/>
      </c>
      <c r="E35" t="str">
        <f>IF(OR(LEN('Initial dilution'!$B24)=0, LEN('Initial dilution'!$E24)=0), "", IF(LEFT(RIGHT('Initial dilution'!$E24,3),1)="7",'Initial dilution'!$E24,'Initial dilution'!$F24))</f>
        <v/>
      </c>
      <c r="F35" t="str">
        <f>IF(LEN(E35)=0,"",VLOOKUP(E35, Indices!$A:$B, 2, FALSE))</f>
        <v/>
      </c>
      <c r="G35" t="str">
        <f>IF(OR(LEN('Initial dilution'!$B24)=0, LEN('Initial dilution'!$F24)=0), "", IF(LEFT(RIGHT('Initial dilution'!$F24,3),1)="5",'Initial dilution'!$F24,'Initial dilution'!$E24))</f>
        <v/>
      </c>
      <c r="H35" t="str">
        <f>IF(LEN(G35)=0,"",VLOOKUP(G35, Indices!$A:$B, 2, FALSE))</f>
        <v/>
      </c>
      <c r="J35" t="e">
        <f>IF(LEN('Initial dilution'!$B24)=0, "", "Species=" &amp; SUBSTITUTE(SUBSTITUTE('Initial dilution'!$D24, ",", "_"), " ", "_")) &amp; IF(LEN('Initial dilution'!$B24)=0, "", ";ExpectedGenomeSize=" &amp; VLOOKUP('Initial dilution'!$B24, 'Initial dilution'!$B:$H, 7, FALSE)) &amp; IF(VLOOKUP('Initial dilution'!$B24, 'Raw Read Routing'!$A:$B, 2, FALSE)="Yes", ";Route=" &amp; "CalcEngine", "")</f>
        <v>#N/A</v>
      </c>
    </row>
    <row r="36" spans="1:10" x14ac:dyDescent="0.25">
      <c r="A36" s="19" t="str">
        <f>IF(LEN('Initial dilution'!$B25)&gt;0, 'Initial dilution'!$C25,"")</f>
        <v/>
      </c>
      <c r="C36" s="19" t="str">
        <f>IF(LEN('Initial dilution'!$B25)&gt;0, 'Initial dilution'!$C$3,"")</f>
        <v/>
      </c>
      <c r="D36" s="19" t="str">
        <f>IF(LEN('Initial dilution'!$B25)&gt;0, 'Initial dilution'!$A25,"")</f>
        <v/>
      </c>
      <c r="E36" s="19" t="str">
        <f>IF(OR(LEN('Initial dilution'!$B25)=0, LEN('Initial dilution'!$E25)=0), "", IF(LEFT(RIGHT('Initial dilution'!$E25,3),1)="7",'Initial dilution'!$E25,'Initial dilution'!$F25))</f>
        <v/>
      </c>
      <c r="F36" s="19" t="str">
        <f>IF(LEN(E36)=0,"",VLOOKUP(E36, Indices!$A:$B, 2, FALSE))</f>
        <v/>
      </c>
      <c r="G36" s="19" t="str">
        <f>IF(OR(LEN('Initial dilution'!$B25)=0, LEN('Initial dilution'!$F25)=0), "", IF(LEFT(RIGHT('Initial dilution'!$F25,3),1)="5",'Initial dilution'!$F25,'Initial dilution'!$E25))</f>
        <v/>
      </c>
      <c r="H36" s="19" t="str">
        <f>IF(LEN(G36)=0,"",VLOOKUP(G36, Indices!$A:$B, 2, FALSE))</f>
        <v/>
      </c>
      <c r="J36" s="19" t="e">
        <f>IF(LEN('Initial dilution'!$B25)=0, "", "Species=" &amp; SUBSTITUTE(SUBSTITUTE('Initial dilution'!$D25, ",", "_"), " ", "_")) &amp; IF(LEN('Initial dilution'!$B25)=0, "", ";ExpectedGenomeSize=" &amp; VLOOKUP('Initial dilution'!$B25, 'Initial dilution'!$B:$H, 7, FALSE)) &amp; IF(VLOOKUP('Initial dilution'!$B25, 'Raw Read Routing'!$A:$B, 2, FALSE)="Yes", ";Route=" &amp; "CalcEngine", "")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workbookViewId="0"/>
  </sheetViews>
  <sheetFormatPr defaultRowHeight="15" x14ac:dyDescent="0.25"/>
  <cols>
    <col min="1" max="1" width="11.28515625" bestFit="1" customWidth="1"/>
    <col min="2" max="2" width="20.85546875" bestFit="1" customWidth="1"/>
  </cols>
  <sheetData>
    <row r="1" spans="1:5" x14ac:dyDescent="0.25">
      <c r="A1" s="1" t="s">
        <v>139</v>
      </c>
      <c r="B1" s="1" t="s">
        <v>140</v>
      </c>
      <c r="D1" s="1" t="s">
        <v>221</v>
      </c>
      <c r="E1" s="1" t="s">
        <v>120</v>
      </c>
    </row>
    <row r="2" spans="1:5" x14ac:dyDescent="0.25">
      <c r="A2" t="s">
        <v>141</v>
      </c>
      <c r="B2" t="s">
        <v>142</v>
      </c>
      <c r="D2" t="s">
        <v>222</v>
      </c>
      <c r="E2" t="s">
        <v>223</v>
      </c>
    </row>
    <row r="3" spans="1:5" x14ac:dyDescent="0.25">
      <c r="A3" t="s">
        <v>143</v>
      </c>
      <c r="B3" t="s">
        <v>144</v>
      </c>
      <c r="D3" t="s">
        <v>224</v>
      </c>
      <c r="E3" t="s">
        <v>223</v>
      </c>
    </row>
    <row r="4" spans="1:5" x14ac:dyDescent="0.25">
      <c r="A4" t="s">
        <v>145</v>
      </c>
      <c r="B4" t="s">
        <v>146</v>
      </c>
      <c r="D4" t="s">
        <v>225</v>
      </c>
      <c r="E4" t="s">
        <v>223</v>
      </c>
    </row>
    <row r="5" spans="1:5" x14ac:dyDescent="0.25">
      <c r="A5" t="s">
        <v>147</v>
      </c>
      <c r="B5" t="s">
        <v>148</v>
      </c>
      <c r="D5" t="s">
        <v>226</v>
      </c>
      <c r="E5" t="s">
        <v>223</v>
      </c>
    </row>
    <row r="6" spans="1:5" x14ac:dyDescent="0.25">
      <c r="A6" t="s">
        <v>149</v>
      </c>
      <c r="B6" t="s">
        <v>150</v>
      </c>
      <c r="D6" t="s">
        <v>227</v>
      </c>
      <c r="E6" t="s">
        <v>223</v>
      </c>
    </row>
    <row r="7" spans="1:5" x14ac:dyDescent="0.25">
      <c r="A7" t="s">
        <v>151</v>
      </c>
      <c r="B7" t="s">
        <v>152</v>
      </c>
      <c r="D7" t="s">
        <v>228</v>
      </c>
      <c r="E7" t="s">
        <v>223</v>
      </c>
    </row>
    <row r="8" spans="1:5" x14ac:dyDescent="0.25">
      <c r="A8" t="s">
        <v>153</v>
      </c>
      <c r="B8" t="s">
        <v>154</v>
      </c>
      <c r="D8" t="s">
        <v>229</v>
      </c>
      <c r="E8" t="s">
        <v>223</v>
      </c>
    </row>
    <row r="9" spans="1:5" x14ac:dyDescent="0.25">
      <c r="A9" t="s">
        <v>155</v>
      </c>
      <c r="B9" t="s">
        <v>156</v>
      </c>
      <c r="D9" t="s">
        <v>230</v>
      </c>
      <c r="E9" t="s">
        <v>223</v>
      </c>
    </row>
    <row r="10" spans="1:5" x14ac:dyDescent="0.25">
      <c r="A10" t="s">
        <v>157</v>
      </c>
      <c r="B10" t="s">
        <v>158</v>
      </c>
      <c r="D10" t="s">
        <v>231</v>
      </c>
      <c r="E10" t="s">
        <v>223</v>
      </c>
    </row>
    <row r="11" spans="1:5" x14ac:dyDescent="0.25">
      <c r="A11" t="s">
        <v>159</v>
      </c>
      <c r="B11" t="s">
        <v>160</v>
      </c>
      <c r="D11" t="s">
        <v>232</v>
      </c>
      <c r="E11" t="s">
        <v>223</v>
      </c>
    </row>
    <row r="12" spans="1:5" x14ac:dyDescent="0.25">
      <c r="A12" t="s">
        <v>161</v>
      </c>
      <c r="B12" t="s">
        <v>162</v>
      </c>
      <c r="D12" t="s">
        <v>233</v>
      </c>
      <c r="E12" t="s">
        <v>223</v>
      </c>
    </row>
    <row r="13" spans="1:5" x14ac:dyDescent="0.25">
      <c r="A13" t="s">
        <v>163</v>
      </c>
      <c r="B13" t="s">
        <v>164</v>
      </c>
      <c r="D13" t="s">
        <v>234</v>
      </c>
      <c r="E13" t="s">
        <v>223</v>
      </c>
    </row>
    <row r="14" spans="1:5" x14ac:dyDescent="0.25">
      <c r="A14" t="s">
        <v>165</v>
      </c>
      <c r="B14" t="s">
        <v>166</v>
      </c>
      <c r="D14" t="s">
        <v>235</v>
      </c>
      <c r="E14" t="s">
        <v>223</v>
      </c>
    </row>
    <row r="15" spans="1:5" x14ac:dyDescent="0.25">
      <c r="A15" t="s">
        <v>167</v>
      </c>
      <c r="B15" t="s">
        <v>168</v>
      </c>
      <c r="D15" t="s">
        <v>236</v>
      </c>
      <c r="E15" t="s">
        <v>223</v>
      </c>
    </row>
    <row r="16" spans="1:5" x14ac:dyDescent="0.25">
      <c r="A16" t="s">
        <v>169</v>
      </c>
      <c r="B16" t="s">
        <v>170</v>
      </c>
      <c r="D16" t="s">
        <v>237</v>
      </c>
      <c r="E16" t="s">
        <v>223</v>
      </c>
    </row>
    <row r="17" spans="1:5" x14ac:dyDescent="0.25">
      <c r="A17" t="s">
        <v>171</v>
      </c>
      <c r="B17" t="s">
        <v>172</v>
      </c>
      <c r="D17" t="s">
        <v>238</v>
      </c>
      <c r="E17" t="s">
        <v>223</v>
      </c>
    </row>
    <row r="18" spans="1:5" x14ac:dyDescent="0.25">
      <c r="A18" t="s">
        <v>173</v>
      </c>
      <c r="B18" t="s">
        <v>174</v>
      </c>
      <c r="D18" t="s">
        <v>239</v>
      </c>
      <c r="E18" t="s">
        <v>223</v>
      </c>
    </row>
    <row r="19" spans="1:5" x14ac:dyDescent="0.25">
      <c r="A19" t="s">
        <v>175</v>
      </c>
      <c r="B19" t="s">
        <v>176</v>
      </c>
      <c r="D19" t="s">
        <v>240</v>
      </c>
      <c r="E19" t="s">
        <v>223</v>
      </c>
    </row>
    <row r="20" spans="1:5" x14ac:dyDescent="0.25">
      <c r="A20" t="s">
        <v>177</v>
      </c>
      <c r="B20" t="s">
        <v>178</v>
      </c>
      <c r="D20" t="s">
        <v>241</v>
      </c>
      <c r="E20" t="s">
        <v>223</v>
      </c>
    </row>
    <row r="21" spans="1:5" x14ac:dyDescent="0.25">
      <c r="A21" t="s">
        <v>179</v>
      </c>
      <c r="B21" t="s">
        <v>180</v>
      </c>
      <c r="D21" t="s">
        <v>242</v>
      </c>
      <c r="E21" t="s">
        <v>223</v>
      </c>
    </row>
    <row r="22" spans="1:5" x14ac:dyDescent="0.25">
      <c r="A22" t="s">
        <v>181</v>
      </c>
      <c r="B22" t="s">
        <v>182</v>
      </c>
      <c r="D22" t="s">
        <v>243</v>
      </c>
      <c r="E22" t="s">
        <v>223</v>
      </c>
    </row>
    <row r="23" spans="1:5" x14ac:dyDescent="0.25">
      <c r="A23" t="s">
        <v>183</v>
      </c>
      <c r="B23" t="s">
        <v>184</v>
      </c>
      <c r="D23" t="s">
        <v>244</v>
      </c>
      <c r="E23" t="s">
        <v>223</v>
      </c>
    </row>
    <row r="24" spans="1:5" x14ac:dyDescent="0.25">
      <c r="A24" t="s">
        <v>185</v>
      </c>
      <c r="B24" t="s">
        <v>186</v>
      </c>
      <c r="D24" t="s">
        <v>245</v>
      </c>
      <c r="E24" t="s">
        <v>223</v>
      </c>
    </row>
    <row r="25" spans="1:5" x14ac:dyDescent="0.25">
      <c r="A25" t="s">
        <v>187</v>
      </c>
      <c r="B25" t="s">
        <v>188</v>
      </c>
      <c r="D25" t="s">
        <v>246</v>
      </c>
      <c r="E25" t="s">
        <v>223</v>
      </c>
    </row>
    <row r="26" spans="1:5" x14ac:dyDescent="0.25">
      <c r="A26" t="s">
        <v>189</v>
      </c>
      <c r="B26" t="s">
        <v>190</v>
      </c>
      <c r="D26" t="s">
        <v>247</v>
      </c>
      <c r="E26" t="s">
        <v>223</v>
      </c>
    </row>
    <row r="27" spans="1:5" x14ac:dyDescent="0.25">
      <c r="A27" t="s">
        <v>191</v>
      </c>
      <c r="B27" t="s">
        <v>192</v>
      </c>
      <c r="D27" t="s">
        <v>248</v>
      </c>
      <c r="E27" t="s">
        <v>223</v>
      </c>
    </row>
    <row r="28" spans="1:5" x14ac:dyDescent="0.25">
      <c r="A28" t="s">
        <v>193</v>
      </c>
      <c r="B28" t="s">
        <v>194</v>
      </c>
      <c r="D28" t="s">
        <v>249</v>
      </c>
      <c r="E28" t="s">
        <v>223</v>
      </c>
    </row>
    <row r="29" spans="1:5" x14ac:dyDescent="0.25">
      <c r="A29" t="s">
        <v>195</v>
      </c>
      <c r="B29" t="s">
        <v>196</v>
      </c>
      <c r="D29" t="s">
        <v>250</v>
      </c>
      <c r="E29" t="s">
        <v>223</v>
      </c>
    </row>
    <row r="30" spans="1:5" x14ac:dyDescent="0.25">
      <c r="A30" t="s">
        <v>197</v>
      </c>
      <c r="B30" t="s">
        <v>198</v>
      </c>
      <c r="D30" t="s">
        <v>251</v>
      </c>
      <c r="E30" t="s">
        <v>223</v>
      </c>
    </row>
    <row r="31" spans="1:5" x14ac:dyDescent="0.25">
      <c r="A31" t="s">
        <v>199</v>
      </c>
      <c r="B31" t="s">
        <v>200</v>
      </c>
      <c r="D31" t="s">
        <v>252</v>
      </c>
      <c r="E31" t="s">
        <v>223</v>
      </c>
    </row>
    <row r="32" spans="1:5" x14ac:dyDescent="0.25">
      <c r="A32" t="s">
        <v>201</v>
      </c>
      <c r="B32" t="s">
        <v>202</v>
      </c>
      <c r="D32" t="s">
        <v>253</v>
      </c>
      <c r="E32" t="s">
        <v>223</v>
      </c>
    </row>
    <row r="33" spans="1:5" x14ac:dyDescent="0.25">
      <c r="A33" t="s">
        <v>203</v>
      </c>
      <c r="B33" t="s">
        <v>204</v>
      </c>
      <c r="D33" t="s">
        <v>254</v>
      </c>
      <c r="E33" t="s">
        <v>223</v>
      </c>
    </row>
    <row r="34" spans="1:5" x14ac:dyDescent="0.25">
      <c r="A34" t="s">
        <v>205</v>
      </c>
      <c r="B34" t="s">
        <v>206</v>
      </c>
      <c r="D34" t="s">
        <v>255</v>
      </c>
      <c r="E34" t="s">
        <v>223</v>
      </c>
    </row>
    <row r="35" spans="1:5" x14ac:dyDescent="0.25">
      <c r="A35" t="s">
        <v>207</v>
      </c>
      <c r="B35" t="s">
        <v>208</v>
      </c>
      <c r="D35" t="s">
        <v>256</v>
      </c>
      <c r="E35" t="s">
        <v>223</v>
      </c>
    </row>
    <row r="36" spans="1:5" x14ac:dyDescent="0.25">
      <c r="A36" t="s">
        <v>209</v>
      </c>
      <c r="B36" t="s">
        <v>210</v>
      </c>
      <c r="D36" t="s">
        <v>257</v>
      </c>
      <c r="E36" t="s">
        <v>223</v>
      </c>
    </row>
    <row r="37" spans="1:5" x14ac:dyDescent="0.25">
      <c r="A37" t="s">
        <v>211</v>
      </c>
      <c r="B37" t="s">
        <v>212</v>
      </c>
      <c r="D37" t="s">
        <v>258</v>
      </c>
      <c r="E37" t="s">
        <v>223</v>
      </c>
    </row>
    <row r="38" spans="1:5" x14ac:dyDescent="0.25">
      <c r="A38" t="s">
        <v>213</v>
      </c>
      <c r="B38" t="s">
        <v>214</v>
      </c>
      <c r="D38" t="s">
        <v>259</v>
      </c>
      <c r="E38" t="s">
        <v>223</v>
      </c>
    </row>
    <row r="39" spans="1:5" x14ac:dyDescent="0.25">
      <c r="A39" t="s">
        <v>215</v>
      </c>
      <c r="B39" t="s">
        <v>216</v>
      </c>
      <c r="D39" t="s">
        <v>260</v>
      </c>
      <c r="E39" t="s">
        <v>223</v>
      </c>
    </row>
    <row r="40" spans="1:5" x14ac:dyDescent="0.25">
      <c r="A40" t="s">
        <v>217</v>
      </c>
      <c r="B40" t="s">
        <v>218</v>
      </c>
      <c r="D40" t="s">
        <v>261</v>
      </c>
      <c r="E40" t="s">
        <v>223</v>
      </c>
    </row>
    <row r="41" spans="1:5" x14ac:dyDescent="0.25">
      <c r="A41" t="s">
        <v>219</v>
      </c>
      <c r="B41" t="s">
        <v>220</v>
      </c>
      <c r="D41" t="s">
        <v>262</v>
      </c>
      <c r="E41" t="s">
        <v>223</v>
      </c>
    </row>
    <row r="42" spans="1:5" x14ac:dyDescent="0.25">
      <c r="D42" t="s">
        <v>263</v>
      </c>
      <c r="E42" t="s">
        <v>223</v>
      </c>
    </row>
    <row r="43" spans="1:5" x14ac:dyDescent="0.25">
      <c r="D43" t="s">
        <v>264</v>
      </c>
      <c r="E43" t="s">
        <v>223</v>
      </c>
    </row>
    <row r="44" spans="1:5" x14ac:dyDescent="0.25">
      <c r="D44" t="s">
        <v>265</v>
      </c>
      <c r="E44" t="s">
        <v>223</v>
      </c>
    </row>
    <row r="45" spans="1:5" x14ac:dyDescent="0.25">
      <c r="D45" t="s">
        <v>266</v>
      </c>
      <c r="E45" t="s">
        <v>223</v>
      </c>
    </row>
    <row r="46" spans="1:5" x14ac:dyDescent="0.25">
      <c r="D46" t="s">
        <v>267</v>
      </c>
      <c r="E46" t="s">
        <v>223</v>
      </c>
    </row>
    <row r="47" spans="1:5" x14ac:dyDescent="0.25">
      <c r="D47" t="s">
        <v>268</v>
      </c>
      <c r="E47" t="s">
        <v>223</v>
      </c>
    </row>
    <row r="48" spans="1:5" x14ac:dyDescent="0.25">
      <c r="D48" t="s">
        <v>269</v>
      </c>
      <c r="E48" t="s">
        <v>223</v>
      </c>
    </row>
    <row r="49" spans="4:5" x14ac:dyDescent="0.25">
      <c r="D49" t="s">
        <v>270</v>
      </c>
      <c r="E49" t="s">
        <v>223</v>
      </c>
    </row>
    <row r="50" spans="4:5" x14ac:dyDescent="0.25">
      <c r="D50" t="s">
        <v>271</v>
      </c>
      <c r="E50" t="s">
        <v>223</v>
      </c>
    </row>
    <row r="51" spans="4:5" x14ac:dyDescent="0.25">
      <c r="D51" t="s">
        <v>272</v>
      </c>
      <c r="E51" t="s">
        <v>223</v>
      </c>
    </row>
    <row r="52" spans="4:5" x14ac:dyDescent="0.25">
      <c r="D52" t="s">
        <v>273</v>
      </c>
      <c r="E52" t="s">
        <v>223</v>
      </c>
    </row>
    <row r="53" spans="4:5" x14ac:dyDescent="0.25">
      <c r="D53" t="s">
        <v>274</v>
      </c>
      <c r="E53" t="s">
        <v>223</v>
      </c>
    </row>
    <row r="54" spans="4:5" x14ac:dyDescent="0.25">
      <c r="D54" t="s">
        <v>275</v>
      </c>
      <c r="E54" t="s">
        <v>223</v>
      </c>
    </row>
    <row r="55" spans="4:5" x14ac:dyDescent="0.25">
      <c r="D55" t="s">
        <v>276</v>
      </c>
      <c r="E55" t="s">
        <v>223</v>
      </c>
    </row>
    <row r="56" spans="4:5" x14ac:dyDescent="0.25">
      <c r="D56" t="s">
        <v>277</v>
      </c>
      <c r="E56" t="s">
        <v>223</v>
      </c>
    </row>
    <row r="57" spans="4:5" x14ac:dyDescent="0.25">
      <c r="D57" t="s">
        <v>278</v>
      </c>
      <c r="E57" t="s">
        <v>223</v>
      </c>
    </row>
    <row r="58" spans="4:5" x14ac:dyDescent="0.25">
      <c r="D58" t="s">
        <v>279</v>
      </c>
      <c r="E58" t="s">
        <v>223</v>
      </c>
    </row>
    <row r="59" spans="4:5" x14ac:dyDescent="0.25">
      <c r="D59" t="s">
        <v>280</v>
      </c>
      <c r="E59" t="s">
        <v>223</v>
      </c>
    </row>
    <row r="60" spans="4:5" x14ac:dyDescent="0.25">
      <c r="D60" t="s">
        <v>281</v>
      </c>
      <c r="E60" t="s">
        <v>223</v>
      </c>
    </row>
    <row r="61" spans="4:5" x14ac:dyDescent="0.25">
      <c r="D61" t="s">
        <v>282</v>
      </c>
      <c r="E61" t="s">
        <v>223</v>
      </c>
    </row>
    <row r="62" spans="4:5" x14ac:dyDescent="0.25">
      <c r="D62" t="s">
        <v>283</v>
      </c>
      <c r="E62" t="s">
        <v>223</v>
      </c>
    </row>
    <row r="63" spans="4:5" x14ac:dyDescent="0.25">
      <c r="D63" t="s">
        <v>284</v>
      </c>
      <c r="E63" t="s">
        <v>223</v>
      </c>
    </row>
    <row r="64" spans="4:5" x14ac:dyDescent="0.25">
      <c r="D64" t="s">
        <v>285</v>
      </c>
      <c r="E64" t="s">
        <v>223</v>
      </c>
    </row>
    <row r="65" spans="4:5" x14ac:dyDescent="0.25">
      <c r="D65" t="s">
        <v>286</v>
      </c>
      <c r="E65" t="s">
        <v>223</v>
      </c>
    </row>
    <row r="66" spans="4:5" x14ac:dyDescent="0.25">
      <c r="D66" t="s">
        <v>287</v>
      </c>
      <c r="E66" t="s">
        <v>223</v>
      </c>
    </row>
    <row r="67" spans="4:5" x14ac:dyDescent="0.25">
      <c r="D67" t="s">
        <v>288</v>
      </c>
      <c r="E67" t="s">
        <v>223</v>
      </c>
    </row>
    <row r="68" spans="4:5" x14ac:dyDescent="0.25">
      <c r="D68" t="s">
        <v>289</v>
      </c>
      <c r="E68" t="s">
        <v>223</v>
      </c>
    </row>
    <row r="69" spans="4:5" x14ac:dyDescent="0.25">
      <c r="D69" t="s">
        <v>290</v>
      </c>
      <c r="E69" t="s">
        <v>223</v>
      </c>
    </row>
    <row r="70" spans="4:5" x14ac:dyDescent="0.25">
      <c r="D70" t="s">
        <v>291</v>
      </c>
      <c r="E70" t="s">
        <v>223</v>
      </c>
    </row>
    <row r="71" spans="4:5" x14ac:dyDescent="0.25">
      <c r="D71" t="s">
        <v>292</v>
      </c>
      <c r="E71" t="s">
        <v>223</v>
      </c>
    </row>
    <row r="72" spans="4:5" x14ac:dyDescent="0.25">
      <c r="D72" t="s">
        <v>293</v>
      </c>
      <c r="E72" t="s">
        <v>223</v>
      </c>
    </row>
    <row r="73" spans="4:5" x14ac:dyDescent="0.25">
      <c r="D73" t="s">
        <v>294</v>
      </c>
      <c r="E73" t="s">
        <v>223</v>
      </c>
    </row>
    <row r="74" spans="4:5" x14ac:dyDescent="0.25">
      <c r="D74" t="s">
        <v>295</v>
      </c>
      <c r="E74" t="s">
        <v>223</v>
      </c>
    </row>
    <row r="75" spans="4:5" x14ac:dyDescent="0.25">
      <c r="D75" t="s">
        <v>296</v>
      </c>
      <c r="E75" t="s">
        <v>223</v>
      </c>
    </row>
    <row r="76" spans="4:5" x14ac:dyDescent="0.25">
      <c r="D76" t="s">
        <v>297</v>
      </c>
      <c r="E76" t="s">
        <v>223</v>
      </c>
    </row>
    <row r="77" spans="4:5" x14ac:dyDescent="0.25">
      <c r="D77" t="s">
        <v>298</v>
      </c>
      <c r="E77" t="s">
        <v>223</v>
      </c>
    </row>
    <row r="78" spans="4:5" x14ac:dyDescent="0.25">
      <c r="D78" t="s">
        <v>299</v>
      </c>
      <c r="E78" t="s">
        <v>223</v>
      </c>
    </row>
    <row r="79" spans="4:5" x14ac:dyDescent="0.25">
      <c r="D79" t="s">
        <v>300</v>
      </c>
      <c r="E79" t="s">
        <v>223</v>
      </c>
    </row>
    <row r="80" spans="4:5" x14ac:dyDescent="0.25">
      <c r="D80" t="s">
        <v>301</v>
      </c>
      <c r="E80" t="s">
        <v>223</v>
      </c>
    </row>
    <row r="81" spans="4:5" x14ac:dyDescent="0.25">
      <c r="D81" t="s">
        <v>302</v>
      </c>
      <c r="E81" t="s">
        <v>223</v>
      </c>
    </row>
    <row r="82" spans="4:5" x14ac:dyDescent="0.25">
      <c r="D82" t="s">
        <v>303</v>
      </c>
      <c r="E82" t="s">
        <v>223</v>
      </c>
    </row>
    <row r="83" spans="4:5" x14ac:dyDescent="0.25">
      <c r="D83" t="s">
        <v>304</v>
      </c>
      <c r="E83" t="s">
        <v>223</v>
      </c>
    </row>
    <row r="84" spans="4:5" x14ac:dyDescent="0.25">
      <c r="D84" t="s">
        <v>305</v>
      </c>
      <c r="E84" t="s">
        <v>223</v>
      </c>
    </row>
    <row r="85" spans="4:5" x14ac:dyDescent="0.25">
      <c r="D85" t="s">
        <v>306</v>
      </c>
      <c r="E85" t="s">
        <v>223</v>
      </c>
    </row>
    <row r="86" spans="4:5" x14ac:dyDescent="0.25">
      <c r="D86" t="s">
        <v>307</v>
      </c>
      <c r="E86" t="s">
        <v>223</v>
      </c>
    </row>
    <row r="87" spans="4:5" x14ac:dyDescent="0.25">
      <c r="D87" t="s">
        <v>308</v>
      </c>
      <c r="E87" t="s">
        <v>223</v>
      </c>
    </row>
    <row r="88" spans="4:5" x14ac:dyDescent="0.25">
      <c r="D88" t="s">
        <v>309</v>
      </c>
      <c r="E88" t="s">
        <v>223</v>
      </c>
    </row>
    <row r="89" spans="4:5" x14ac:dyDescent="0.25">
      <c r="D89" t="s">
        <v>310</v>
      </c>
      <c r="E89" t="s">
        <v>223</v>
      </c>
    </row>
    <row r="90" spans="4:5" x14ac:dyDescent="0.25">
      <c r="D90" t="s">
        <v>311</v>
      </c>
      <c r="E90" t="s">
        <v>223</v>
      </c>
    </row>
    <row r="91" spans="4:5" x14ac:dyDescent="0.25">
      <c r="D91" t="s">
        <v>312</v>
      </c>
      <c r="E91" t="s">
        <v>223</v>
      </c>
    </row>
    <row r="92" spans="4:5" x14ac:dyDescent="0.25">
      <c r="D92" t="s">
        <v>313</v>
      </c>
      <c r="E92" t="s">
        <v>223</v>
      </c>
    </row>
    <row r="93" spans="4:5" x14ac:dyDescent="0.25">
      <c r="D93" t="s">
        <v>314</v>
      </c>
      <c r="E93" t="s">
        <v>223</v>
      </c>
    </row>
    <row r="94" spans="4:5" x14ac:dyDescent="0.25">
      <c r="D94" t="s">
        <v>315</v>
      </c>
      <c r="E94" t="s">
        <v>223</v>
      </c>
    </row>
    <row r="95" spans="4:5" x14ac:dyDescent="0.25">
      <c r="D95" t="s">
        <v>316</v>
      </c>
      <c r="E95" t="s">
        <v>223</v>
      </c>
    </row>
    <row r="96" spans="4:5" x14ac:dyDescent="0.25">
      <c r="D96" t="s">
        <v>317</v>
      </c>
      <c r="E96" t="s">
        <v>223</v>
      </c>
    </row>
    <row r="97" spans="4:5" x14ac:dyDescent="0.25">
      <c r="D97" t="s">
        <v>318</v>
      </c>
      <c r="E97" t="s">
        <v>223</v>
      </c>
    </row>
    <row r="98" spans="4:5" x14ac:dyDescent="0.25">
      <c r="D98" t="s">
        <v>319</v>
      </c>
      <c r="E98" t="s">
        <v>320</v>
      </c>
    </row>
    <row r="99" spans="4:5" x14ac:dyDescent="0.25">
      <c r="D99" t="s">
        <v>321</v>
      </c>
      <c r="E99" t="s">
        <v>320</v>
      </c>
    </row>
    <row r="100" spans="4:5" x14ac:dyDescent="0.25">
      <c r="D100" t="s">
        <v>322</v>
      </c>
      <c r="E100" t="s">
        <v>320</v>
      </c>
    </row>
    <row r="101" spans="4:5" x14ac:dyDescent="0.25">
      <c r="D101" t="s">
        <v>323</v>
      </c>
      <c r="E101" t="s">
        <v>320</v>
      </c>
    </row>
    <row r="102" spans="4:5" x14ac:dyDescent="0.25">
      <c r="D102" t="s">
        <v>324</v>
      </c>
      <c r="E102" t="s">
        <v>320</v>
      </c>
    </row>
    <row r="103" spans="4:5" x14ac:dyDescent="0.25">
      <c r="D103" t="s">
        <v>325</v>
      </c>
      <c r="E103" t="s">
        <v>320</v>
      </c>
    </row>
    <row r="104" spans="4:5" x14ac:dyDescent="0.25">
      <c r="D104" t="s">
        <v>326</v>
      </c>
      <c r="E104" t="s">
        <v>320</v>
      </c>
    </row>
    <row r="105" spans="4:5" x14ac:dyDescent="0.25">
      <c r="D105" t="s">
        <v>327</v>
      </c>
      <c r="E105" t="s">
        <v>320</v>
      </c>
    </row>
    <row r="106" spans="4:5" x14ac:dyDescent="0.25">
      <c r="D106" t="s">
        <v>328</v>
      </c>
      <c r="E106" t="s">
        <v>320</v>
      </c>
    </row>
    <row r="107" spans="4:5" x14ac:dyDescent="0.25">
      <c r="D107" t="s">
        <v>329</v>
      </c>
      <c r="E107" t="s">
        <v>320</v>
      </c>
    </row>
    <row r="108" spans="4:5" x14ac:dyDescent="0.25">
      <c r="D108" t="s">
        <v>330</v>
      </c>
      <c r="E108" t="s">
        <v>320</v>
      </c>
    </row>
    <row r="109" spans="4:5" x14ac:dyDescent="0.25">
      <c r="D109" t="s">
        <v>331</v>
      </c>
      <c r="E109" t="s">
        <v>320</v>
      </c>
    </row>
    <row r="110" spans="4:5" x14ac:dyDescent="0.25">
      <c r="D110" t="s">
        <v>332</v>
      </c>
      <c r="E110" t="s">
        <v>320</v>
      </c>
    </row>
    <row r="111" spans="4:5" x14ac:dyDescent="0.25">
      <c r="D111" t="s">
        <v>333</v>
      </c>
      <c r="E111" t="s">
        <v>320</v>
      </c>
    </row>
    <row r="112" spans="4:5" x14ac:dyDescent="0.25">
      <c r="D112" t="s">
        <v>334</v>
      </c>
      <c r="E112" t="s">
        <v>320</v>
      </c>
    </row>
    <row r="113" spans="4:5" x14ac:dyDescent="0.25">
      <c r="D113" t="s">
        <v>335</v>
      </c>
      <c r="E113" t="s">
        <v>320</v>
      </c>
    </row>
    <row r="114" spans="4:5" x14ac:dyDescent="0.25">
      <c r="D114" t="s">
        <v>336</v>
      </c>
      <c r="E114" t="s">
        <v>320</v>
      </c>
    </row>
    <row r="115" spans="4:5" x14ac:dyDescent="0.25">
      <c r="D115" t="s">
        <v>337</v>
      </c>
      <c r="E115" t="s">
        <v>320</v>
      </c>
    </row>
    <row r="116" spans="4:5" x14ac:dyDescent="0.25">
      <c r="D116" t="s">
        <v>338</v>
      </c>
      <c r="E116" t="s">
        <v>320</v>
      </c>
    </row>
    <row r="117" spans="4:5" x14ac:dyDescent="0.25">
      <c r="D117" t="s">
        <v>339</v>
      </c>
      <c r="E117" t="s">
        <v>320</v>
      </c>
    </row>
    <row r="118" spans="4:5" x14ac:dyDescent="0.25">
      <c r="D118" t="s">
        <v>340</v>
      </c>
      <c r="E118" t="s">
        <v>320</v>
      </c>
    </row>
    <row r="119" spans="4:5" x14ac:dyDescent="0.25">
      <c r="D119" t="s">
        <v>341</v>
      </c>
      <c r="E119" t="s">
        <v>320</v>
      </c>
    </row>
    <row r="120" spans="4:5" x14ac:dyDescent="0.25">
      <c r="D120" t="s">
        <v>342</v>
      </c>
      <c r="E120" t="s">
        <v>320</v>
      </c>
    </row>
    <row r="121" spans="4:5" x14ac:dyDescent="0.25">
      <c r="D121" t="s">
        <v>343</v>
      </c>
      <c r="E121" t="s">
        <v>320</v>
      </c>
    </row>
    <row r="122" spans="4:5" x14ac:dyDescent="0.25">
      <c r="D122" t="s">
        <v>344</v>
      </c>
      <c r="E122" t="s">
        <v>320</v>
      </c>
    </row>
    <row r="123" spans="4:5" x14ac:dyDescent="0.25">
      <c r="D123" t="s">
        <v>345</v>
      </c>
      <c r="E123" t="s">
        <v>320</v>
      </c>
    </row>
    <row r="124" spans="4:5" x14ac:dyDescent="0.25">
      <c r="D124" t="s">
        <v>346</v>
      </c>
      <c r="E124" t="s">
        <v>320</v>
      </c>
    </row>
    <row r="125" spans="4:5" x14ac:dyDescent="0.25">
      <c r="D125" t="s">
        <v>347</v>
      </c>
      <c r="E125" t="s">
        <v>320</v>
      </c>
    </row>
    <row r="126" spans="4:5" x14ac:dyDescent="0.25">
      <c r="D126" t="s">
        <v>348</v>
      </c>
      <c r="E126" t="s">
        <v>320</v>
      </c>
    </row>
    <row r="127" spans="4:5" x14ac:dyDescent="0.25">
      <c r="D127" t="s">
        <v>349</v>
      </c>
      <c r="E127" t="s">
        <v>320</v>
      </c>
    </row>
    <row r="128" spans="4:5" x14ac:dyDescent="0.25">
      <c r="D128" t="s">
        <v>350</v>
      </c>
      <c r="E128" t="s">
        <v>320</v>
      </c>
    </row>
    <row r="129" spans="4:5" x14ac:dyDescent="0.25">
      <c r="D129" t="s">
        <v>351</v>
      </c>
      <c r="E129" t="s">
        <v>320</v>
      </c>
    </row>
    <row r="130" spans="4:5" x14ac:dyDescent="0.25">
      <c r="D130" t="s">
        <v>352</v>
      </c>
      <c r="E130" t="s">
        <v>320</v>
      </c>
    </row>
    <row r="131" spans="4:5" x14ac:dyDescent="0.25">
      <c r="D131" t="s">
        <v>353</v>
      </c>
      <c r="E131" t="s">
        <v>320</v>
      </c>
    </row>
    <row r="132" spans="4:5" x14ac:dyDescent="0.25">
      <c r="D132" t="s">
        <v>354</v>
      </c>
      <c r="E132" t="s">
        <v>320</v>
      </c>
    </row>
    <row r="133" spans="4:5" x14ac:dyDescent="0.25">
      <c r="D133" t="s">
        <v>355</v>
      </c>
      <c r="E133" t="s">
        <v>320</v>
      </c>
    </row>
    <row r="134" spans="4:5" x14ac:dyDescent="0.25">
      <c r="D134" t="s">
        <v>356</v>
      </c>
      <c r="E134" t="s">
        <v>320</v>
      </c>
    </row>
    <row r="135" spans="4:5" x14ac:dyDescent="0.25">
      <c r="D135" t="s">
        <v>357</v>
      </c>
      <c r="E135" t="s">
        <v>320</v>
      </c>
    </row>
    <row r="136" spans="4:5" x14ac:dyDescent="0.25">
      <c r="D136" t="s">
        <v>358</v>
      </c>
      <c r="E136" t="s">
        <v>320</v>
      </c>
    </row>
    <row r="137" spans="4:5" x14ac:dyDescent="0.25">
      <c r="D137" t="s">
        <v>359</v>
      </c>
      <c r="E137" t="s">
        <v>320</v>
      </c>
    </row>
    <row r="138" spans="4:5" x14ac:dyDescent="0.25">
      <c r="D138" t="s">
        <v>360</v>
      </c>
      <c r="E138" t="s">
        <v>320</v>
      </c>
    </row>
    <row r="139" spans="4:5" x14ac:dyDescent="0.25">
      <c r="D139" t="s">
        <v>361</v>
      </c>
      <c r="E139" t="s">
        <v>320</v>
      </c>
    </row>
    <row r="140" spans="4:5" x14ac:dyDescent="0.25">
      <c r="D140" t="s">
        <v>362</v>
      </c>
      <c r="E140" t="s">
        <v>320</v>
      </c>
    </row>
    <row r="141" spans="4:5" x14ac:dyDescent="0.25">
      <c r="D141" t="s">
        <v>363</v>
      </c>
      <c r="E141" t="s">
        <v>320</v>
      </c>
    </row>
    <row r="142" spans="4:5" x14ac:dyDescent="0.25">
      <c r="D142" t="s">
        <v>364</v>
      </c>
      <c r="E142" t="s">
        <v>320</v>
      </c>
    </row>
    <row r="143" spans="4:5" x14ac:dyDescent="0.25">
      <c r="D143" t="s">
        <v>365</v>
      </c>
      <c r="E143" t="s">
        <v>320</v>
      </c>
    </row>
    <row r="144" spans="4:5" x14ac:dyDescent="0.25">
      <c r="D144" t="s">
        <v>366</v>
      </c>
      <c r="E144" t="s">
        <v>320</v>
      </c>
    </row>
    <row r="145" spans="4:5" x14ac:dyDescent="0.25">
      <c r="D145" t="s">
        <v>367</v>
      </c>
      <c r="E145" t="s">
        <v>320</v>
      </c>
    </row>
    <row r="146" spans="4:5" x14ac:dyDescent="0.25">
      <c r="D146" t="s">
        <v>368</v>
      </c>
      <c r="E146" t="s">
        <v>320</v>
      </c>
    </row>
    <row r="147" spans="4:5" x14ac:dyDescent="0.25">
      <c r="D147" t="s">
        <v>369</v>
      </c>
      <c r="E147" t="s">
        <v>320</v>
      </c>
    </row>
    <row r="148" spans="4:5" x14ac:dyDescent="0.25">
      <c r="D148" t="s">
        <v>370</v>
      </c>
      <c r="E148" t="s">
        <v>320</v>
      </c>
    </row>
    <row r="149" spans="4:5" x14ac:dyDescent="0.25">
      <c r="D149" t="s">
        <v>371</v>
      </c>
      <c r="E149" t="s">
        <v>320</v>
      </c>
    </row>
    <row r="150" spans="4:5" x14ac:dyDescent="0.25">
      <c r="D150" t="s">
        <v>372</v>
      </c>
      <c r="E150" t="s">
        <v>320</v>
      </c>
    </row>
    <row r="151" spans="4:5" x14ac:dyDescent="0.25">
      <c r="D151" t="s">
        <v>373</v>
      </c>
      <c r="E151" t="s">
        <v>320</v>
      </c>
    </row>
    <row r="152" spans="4:5" x14ac:dyDescent="0.25">
      <c r="D152" t="s">
        <v>374</v>
      </c>
      <c r="E152" t="s">
        <v>320</v>
      </c>
    </row>
    <row r="153" spans="4:5" x14ac:dyDescent="0.25">
      <c r="D153" t="s">
        <v>375</v>
      </c>
      <c r="E153" t="s">
        <v>320</v>
      </c>
    </row>
    <row r="154" spans="4:5" x14ac:dyDescent="0.25">
      <c r="D154" t="s">
        <v>376</v>
      </c>
      <c r="E154" t="s">
        <v>320</v>
      </c>
    </row>
    <row r="155" spans="4:5" x14ac:dyDescent="0.25">
      <c r="D155" t="s">
        <v>377</v>
      </c>
      <c r="E155" t="s">
        <v>320</v>
      </c>
    </row>
    <row r="156" spans="4:5" x14ac:dyDescent="0.25">
      <c r="D156" t="s">
        <v>378</v>
      </c>
      <c r="E156" t="s">
        <v>320</v>
      </c>
    </row>
    <row r="157" spans="4:5" x14ac:dyDescent="0.25">
      <c r="D157" t="s">
        <v>379</v>
      </c>
      <c r="E157" t="s">
        <v>320</v>
      </c>
    </row>
    <row r="158" spans="4:5" x14ac:dyDescent="0.25">
      <c r="D158" t="s">
        <v>380</v>
      </c>
      <c r="E158" t="s">
        <v>320</v>
      </c>
    </row>
    <row r="159" spans="4:5" x14ac:dyDescent="0.25">
      <c r="D159" t="s">
        <v>381</v>
      </c>
      <c r="E159" t="s">
        <v>320</v>
      </c>
    </row>
    <row r="160" spans="4:5" x14ac:dyDescent="0.25">
      <c r="D160" t="s">
        <v>382</v>
      </c>
      <c r="E160" t="s">
        <v>320</v>
      </c>
    </row>
    <row r="161" spans="4:5" x14ac:dyDescent="0.25">
      <c r="D161" t="s">
        <v>383</v>
      </c>
      <c r="E161" t="s">
        <v>320</v>
      </c>
    </row>
    <row r="162" spans="4:5" x14ac:dyDescent="0.25">
      <c r="D162" t="s">
        <v>384</v>
      </c>
      <c r="E162" t="s">
        <v>320</v>
      </c>
    </row>
    <row r="163" spans="4:5" x14ac:dyDescent="0.25">
      <c r="D163" t="s">
        <v>385</v>
      </c>
      <c r="E163" t="s">
        <v>320</v>
      </c>
    </row>
    <row r="164" spans="4:5" x14ac:dyDescent="0.25">
      <c r="D164" t="s">
        <v>386</v>
      </c>
      <c r="E164" t="s">
        <v>320</v>
      </c>
    </row>
    <row r="165" spans="4:5" x14ac:dyDescent="0.25">
      <c r="D165" t="s">
        <v>387</v>
      </c>
      <c r="E165" t="s">
        <v>320</v>
      </c>
    </row>
    <row r="166" spans="4:5" x14ac:dyDescent="0.25">
      <c r="D166" t="s">
        <v>388</v>
      </c>
      <c r="E166" t="s">
        <v>320</v>
      </c>
    </row>
    <row r="167" spans="4:5" x14ac:dyDescent="0.25">
      <c r="D167" t="s">
        <v>389</v>
      </c>
      <c r="E167" t="s">
        <v>320</v>
      </c>
    </row>
    <row r="168" spans="4:5" x14ac:dyDescent="0.25">
      <c r="D168" t="s">
        <v>390</v>
      </c>
      <c r="E168" t="s">
        <v>320</v>
      </c>
    </row>
    <row r="169" spans="4:5" x14ac:dyDescent="0.25">
      <c r="D169" t="s">
        <v>391</v>
      </c>
      <c r="E169" t="s">
        <v>320</v>
      </c>
    </row>
    <row r="170" spans="4:5" x14ac:dyDescent="0.25">
      <c r="D170" t="s">
        <v>392</v>
      </c>
      <c r="E170" t="s">
        <v>320</v>
      </c>
    </row>
    <row r="171" spans="4:5" x14ac:dyDescent="0.25">
      <c r="D171" t="s">
        <v>393</v>
      </c>
      <c r="E171" t="s">
        <v>320</v>
      </c>
    </row>
    <row r="172" spans="4:5" x14ac:dyDescent="0.25">
      <c r="D172" t="s">
        <v>394</v>
      </c>
      <c r="E172" t="s">
        <v>320</v>
      </c>
    </row>
    <row r="173" spans="4:5" x14ac:dyDescent="0.25">
      <c r="D173" t="s">
        <v>395</v>
      </c>
      <c r="E173" t="s">
        <v>320</v>
      </c>
    </row>
    <row r="174" spans="4:5" x14ac:dyDescent="0.25">
      <c r="D174" t="s">
        <v>396</v>
      </c>
      <c r="E174" t="s">
        <v>320</v>
      </c>
    </row>
    <row r="175" spans="4:5" x14ac:dyDescent="0.25">
      <c r="D175" t="s">
        <v>397</v>
      </c>
      <c r="E175" t="s">
        <v>320</v>
      </c>
    </row>
    <row r="176" spans="4:5" x14ac:dyDescent="0.25">
      <c r="D176" t="s">
        <v>398</v>
      </c>
      <c r="E176" t="s">
        <v>320</v>
      </c>
    </row>
    <row r="177" spans="4:5" x14ac:dyDescent="0.25">
      <c r="D177" t="s">
        <v>399</v>
      </c>
      <c r="E177" t="s">
        <v>320</v>
      </c>
    </row>
    <row r="178" spans="4:5" x14ac:dyDescent="0.25">
      <c r="D178" t="s">
        <v>400</v>
      </c>
      <c r="E178" t="s">
        <v>320</v>
      </c>
    </row>
    <row r="179" spans="4:5" x14ac:dyDescent="0.25">
      <c r="D179" t="s">
        <v>401</v>
      </c>
      <c r="E179" t="s">
        <v>320</v>
      </c>
    </row>
    <row r="180" spans="4:5" x14ac:dyDescent="0.25">
      <c r="D180" t="s">
        <v>402</v>
      </c>
      <c r="E180" t="s">
        <v>320</v>
      </c>
    </row>
    <row r="181" spans="4:5" x14ac:dyDescent="0.25">
      <c r="D181" t="s">
        <v>403</v>
      </c>
      <c r="E181" t="s">
        <v>320</v>
      </c>
    </row>
    <row r="182" spans="4:5" x14ac:dyDescent="0.25">
      <c r="D182" t="s">
        <v>404</v>
      </c>
      <c r="E182" t="s">
        <v>320</v>
      </c>
    </row>
    <row r="183" spans="4:5" x14ac:dyDescent="0.25">
      <c r="D183" t="s">
        <v>405</v>
      </c>
      <c r="E183" t="s">
        <v>320</v>
      </c>
    </row>
    <row r="184" spans="4:5" x14ac:dyDescent="0.25">
      <c r="D184" t="s">
        <v>406</v>
      </c>
      <c r="E184" t="s">
        <v>320</v>
      </c>
    </row>
    <row r="185" spans="4:5" x14ac:dyDescent="0.25">
      <c r="D185" t="s">
        <v>407</v>
      </c>
      <c r="E185" t="s">
        <v>320</v>
      </c>
    </row>
    <row r="186" spans="4:5" x14ac:dyDescent="0.25">
      <c r="D186" t="s">
        <v>408</v>
      </c>
      <c r="E186" t="s">
        <v>320</v>
      </c>
    </row>
    <row r="187" spans="4:5" x14ac:dyDescent="0.25">
      <c r="D187" t="s">
        <v>409</v>
      </c>
      <c r="E187" t="s">
        <v>320</v>
      </c>
    </row>
    <row r="188" spans="4:5" x14ac:dyDescent="0.25">
      <c r="D188" t="s">
        <v>410</v>
      </c>
      <c r="E188" t="s">
        <v>320</v>
      </c>
    </row>
    <row r="189" spans="4:5" x14ac:dyDescent="0.25">
      <c r="D189" t="s">
        <v>411</v>
      </c>
      <c r="E189" t="s">
        <v>320</v>
      </c>
    </row>
    <row r="190" spans="4:5" x14ac:dyDescent="0.25">
      <c r="D190" t="s">
        <v>412</v>
      </c>
      <c r="E190" t="s">
        <v>320</v>
      </c>
    </row>
    <row r="191" spans="4:5" x14ac:dyDescent="0.25">
      <c r="D191" t="s">
        <v>413</v>
      </c>
      <c r="E191" t="s">
        <v>320</v>
      </c>
    </row>
    <row r="192" spans="4:5" x14ac:dyDescent="0.25">
      <c r="D192" t="s">
        <v>414</v>
      </c>
      <c r="E192" t="s">
        <v>320</v>
      </c>
    </row>
    <row r="193" spans="4:5" x14ac:dyDescent="0.25">
      <c r="D193" t="s">
        <v>415</v>
      </c>
      <c r="E193" t="s">
        <v>320</v>
      </c>
    </row>
    <row r="194" spans="4:5" x14ac:dyDescent="0.25">
      <c r="D194" t="s">
        <v>416</v>
      </c>
      <c r="E194" t="s">
        <v>417</v>
      </c>
    </row>
    <row r="195" spans="4:5" x14ac:dyDescent="0.25">
      <c r="D195" t="s">
        <v>418</v>
      </c>
      <c r="E195" t="s">
        <v>417</v>
      </c>
    </row>
    <row r="196" spans="4:5" x14ac:dyDescent="0.25">
      <c r="D196" t="s">
        <v>419</v>
      </c>
      <c r="E196" t="s">
        <v>417</v>
      </c>
    </row>
    <row r="197" spans="4:5" x14ac:dyDescent="0.25">
      <c r="D197" t="s">
        <v>420</v>
      </c>
      <c r="E197" t="s">
        <v>417</v>
      </c>
    </row>
    <row r="198" spans="4:5" x14ac:dyDescent="0.25">
      <c r="D198" t="s">
        <v>421</v>
      </c>
      <c r="E198" t="s">
        <v>417</v>
      </c>
    </row>
    <row r="199" spans="4:5" x14ac:dyDescent="0.25">
      <c r="D199" t="s">
        <v>422</v>
      </c>
      <c r="E199" t="s">
        <v>417</v>
      </c>
    </row>
    <row r="200" spans="4:5" x14ac:dyDescent="0.25">
      <c r="D200" t="s">
        <v>423</v>
      </c>
      <c r="E200" t="s">
        <v>417</v>
      </c>
    </row>
    <row r="201" spans="4:5" x14ac:dyDescent="0.25">
      <c r="D201" t="s">
        <v>424</v>
      </c>
      <c r="E201" t="s">
        <v>417</v>
      </c>
    </row>
    <row r="202" spans="4:5" x14ac:dyDescent="0.25">
      <c r="D202" t="s">
        <v>425</v>
      </c>
      <c r="E202" t="s">
        <v>417</v>
      </c>
    </row>
    <row r="203" spans="4:5" x14ac:dyDescent="0.25">
      <c r="D203" t="s">
        <v>426</v>
      </c>
      <c r="E203" t="s">
        <v>417</v>
      </c>
    </row>
    <row r="204" spans="4:5" x14ac:dyDescent="0.25">
      <c r="D204" t="s">
        <v>427</v>
      </c>
      <c r="E204" t="s">
        <v>417</v>
      </c>
    </row>
    <row r="205" spans="4:5" x14ac:dyDescent="0.25">
      <c r="D205" t="s">
        <v>428</v>
      </c>
      <c r="E205" t="s">
        <v>417</v>
      </c>
    </row>
    <row r="206" spans="4:5" x14ac:dyDescent="0.25">
      <c r="D206" t="s">
        <v>429</v>
      </c>
      <c r="E206" t="s">
        <v>417</v>
      </c>
    </row>
    <row r="207" spans="4:5" x14ac:dyDescent="0.25">
      <c r="D207" t="s">
        <v>430</v>
      </c>
      <c r="E207" t="s">
        <v>417</v>
      </c>
    </row>
    <row r="208" spans="4:5" x14ac:dyDescent="0.25">
      <c r="D208" t="s">
        <v>431</v>
      </c>
      <c r="E208" t="s">
        <v>417</v>
      </c>
    </row>
    <row r="209" spans="4:5" x14ac:dyDescent="0.25">
      <c r="D209" t="s">
        <v>432</v>
      </c>
      <c r="E209" t="s">
        <v>417</v>
      </c>
    </row>
    <row r="210" spans="4:5" x14ac:dyDescent="0.25">
      <c r="D210" t="s">
        <v>433</v>
      </c>
      <c r="E210" t="s">
        <v>417</v>
      </c>
    </row>
    <row r="211" spans="4:5" x14ac:dyDescent="0.25">
      <c r="D211" t="s">
        <v>434</v>
      </c>
      <c r="E211" t="s">
        <v>417</v>
      </c>
    </row>
    <row r="212" spans="4:5" x14ac:dyDescent="0.25">
      <c r="D212" t="s">
        <v>435</v>
      </c>
      <c r="E212" t="s">
        <v>417</v>
      </c>
    </row>
    <row r="213" spans="4:5" x14ac:dyDescent="0.25">
      <c r="D213" t="s">
        <v>436</v>
      </c>
      <c r="E213" t="s">
        <v>417</v>
      </c>
    </row>
    <row r="214" spans="4:5" x14ac:dyDescent="0.25">
      <c r="D214" t="s">
        <v>437</v>
      </c>
      <c r="E214" t="s">
        <v>417</v>
      </c>
    </row>
    <row r="215" spans="4:5" x14ac:dyDescent="0.25">
      <c r="D215" t="s">
        <v>438</v>
      </c>
      <c r="E215" t="s">
        <v>417</v>
      </c>
    </row>
    <row r="216" spans="4:5" x14ac:dyDescent="0.25">
      <c r="D216" t="s">
        <v>439</v>
      </c>
      <c r="E216" t="s">
        <v>417</v>
      </c>
    </row>
    <row r="217" spans="4:5" x14ac:dyDescent="0.25">
      <c r="D217" t="s">
        <v>440</v>
      </c>
      <c r="E217" t="s">
        <v>417</v>
      </c>
    </row>
    <row r="218" spans="4:5" x14ac:dyDescent="0.25">
      <c r="D218" t="s">
        <v>441</v>
      </c>
      <c r="E218" t="s">
        <v>417</v>
      </c>
    </row>
    <row r="219" spans="4:5" x14ac:dyDescent="0.25">
      <c r="D219" t="s">
        <v>442</v>
      </c>
      <c r="E219" t="s">
        <v>417</v>
      </c>
    </row>
    <row r="220" spans="4:5" x14ac:dyDescent="0.25">
      <c r="D220" t="s">
        <v>443</v>
      </c>
      <c r="E220" t="s">
        <v>417</v>
      </c>
    </row>
    <row r="221" spans="4:5" x14ac:dyDescent="0.25">
      <c r="D221" t="s">
        <v>444</v>
      </c>
      <c r="E221" t="s">
        <v>417</v>
      </c>
    </row>
    <row r="222" spans="4:5" x14ac:dyDescent="0.25">
      <c r="D222" t="s">
        <v>445</v>
      </c>
      <c r="E222" t="s">
        <v>417</v>
      </c>
    </row>
    <row r="223" spans="4:5" x14ac:dyDescent="0.25">
      <c r="D223" t="s">
        <v>446</v>
      </c>
      <c r="E223" t="s">
        <v>417</v>
      </c>
    </row>
    <row r="224" spans="4:5" x14ac:dyDescent="0.25">
      <c r="D224" t="s">
        <v>447</v>
      </c>
      <c r="E224" t="s">
        <v>417</v>
      </c>
    </row>
    <row r="225" spans="4:5" x14ac:dyDescent="0.25">
      <c r="D225" t="s">
        <v>448</v>
      </c>
      <c r="E225" t="s">
        <v>417</v>
      </c>
    </row>
    <row r="226" spans="4:5" x14ac:dyDescent="0.25">
      <c r="D226" t="s">
        <v>449</v>
      </c>
      <c r="E226" t="s">
        <v>417</v>
      </c>
    </row>
    <row r="227" spans="4:5" x14ac:dyDescent="0.25">
      <c r="D227" t="s">
        <v>450</v>
      </c>
      <c r="E227" t="s">
        <v>417</v>
      </c>
    </row>
    <row r="228" spans="4:5" x14ac:dyDescent="0.25">
      <c r="D228" t="s">
        <v>451</v>
      </c>
      <c r="E228" t="s">
        <v>417</v>
      </c>
    </row>
    <row r="229" spans="4:5" x14ac:dyDescent="0.25">
      <c r="D229" t="s">
        <v>452</v>
      </c>
      <c r="E229" t="s">
        <v>417</v>
      </c>
    </row>
    <row r="230" spans="4:5" x14ac:dyDescent="0.25">
      <c r="D230" t="s">
        <v>453</v>
      </c>
      <c r="E230" t="s">
        <v>417</v>
      </c>
    </row>
    <row r="231" spans="4:5" x14ac:dyDescent="0.25">
      <c r="D231" t="s">
        <v>454</v>
      </c>
      <c r="E231" t="s">
        <v>417</v>
      </c>
    </row>
    <row r="232" spans="4:5" x14ac:dyDescent="0.25">
      <c r="D232" t="s">
        <v>455</v>
      </c>
      <c r="E232" t="s">
        <v>417</v>
      </c>
    </row>
    <row r="233" spans="4:5" x14ac:dyDescent="0.25">
      <c r="D233" t="s">
        <v>456</v>
      </c>
      <c r="E233" t="s">
        <v>417</v>
      </c>
    </row>
    <row r="234" spans="4:5" x14ac:dyDescent="0.25">
      <c r="D234" t="s">
        <v>457</v>
      </c>
      <c r="E234" t="s">
        <v>417</v>
      </c>
    </row>
    <row r="235" spans="4:5" x14ac:dyDescent="0.25">
      <c r="D235" t="s">
        <v>458</v>
      </c>
      <c r="E235" t="s">
        <v>417</v>
      </c>
    </row>
    <row r="236" spans="4:5" x14ac:dyDescent="0.25">
      <c r="D236" t="s">
        <v>459</v>
      </c>
      <c r="E236" t="s">
        <v>417</v>
      </c>
    </row>
    <row r="237" spans="4:5" x14ac:dyDescent="0.25">
      <c r="D237" t="s">
        <v>460</v>
      </c>
      <c r="E237" t="s">
        <v>417</v>
      </c>
    </row>
    <row r="238" spans="4:5" x14ac:dyDescent="0.25">
      <c r="D238" t="s">
        <v>461</v>
      </c>
      <c r="E238" t="s">
        <v>417</v>
      </c>
    </row>
    <row r="239" spans="4:5" x14ac:dyDescent="0.25">
      <c r="D239" t="s">
        <v>462</v>
      </c>
      <c r="E239" t="s">
        <v>417</v>
      </c>
    </row>
    <row r="240" spans="4:5" x14ac:dyDescent="0.25">
      <c r="D240" t="s">
        <v>463</v>
      </c>
      <c r="E240" t="s">
        <v>417</v>
      </c>
    </row>
    <row r="241" spans="4:5" x14ac:dyDescent="0.25">
      <c r="D241" t="s">
        <v>464</v>
      </c>
      <c r="E241" t="s">
        <v>417</v>
      </c>
    </row>
    <row r="242" spans="4:5" x14ac:dyDescent="0.25">
      <c r="D242" t="s">
        <v>465</v>
      </c>
      <c r="E242" t="s">
        <v>417</v>
      </c>
    </row>
    <row r="243" spans="4:5" x14ac:dyDescent="0.25">
      <c r="D243" t="s">
        <v>466</v>
      </c>
      <c r="E243" t="s">
        <v>417</v>
      </c>
    </row>
    <row r="244" spans="4:5" x14ac:dyDescent="0.25">
      <c r="D244" t="s">
        <v>467</v>
      </c>
      <c r="E244" t="s">
        <v>417</v>
      </c>
    </row>
    <row r="245" spans="4:5" x14ac:dyDescent="0.25">
      <c r="D245" t="s">
        <v>468</v>
      </c>
      <c r="E245" t="s">
        <v>417</v>
      </c>
    </row>
    <row r="246" spans="4:5" x14ac:dyDescent="0.25">
      <c r="D246" t="s">
        <v>469</v>
      </c>
      <c r="E246" t="s">
        <v>417</v>
      </c>
    </row>
    <row r="247" spans="4:5" x14ac:dyDescent="0.25">
      <c r="D247" t="s">
        <v>470</v>
      </c>
      <c r="E247" t="s">
        <v>417</v>
      </c>
    </row>
    <row r="248" spans="4:5" x14ac:dyDescent="0.25">
      <c r="D248" t="s">
        <v>471</v>
      </c>
      <c r="E248" t="s">
        <v>417</v>
      </c>
    </row>
    <row r="249" spans="4:5" x14ac:dyDescent="0.25">
      <c r="D249" t="s">
        <v>472</v>
      </c>
      <c r="E249" t="s">
        <v>417</v>
      </c>
    </row>
    <row r="250" spans="4:5" x14ac:dyDescent="0.25">
      <c r="D250" t="s">
        <v>473</v>
      </c>
      <c r="E250" t="s">
        <v>417</v>
      </c>
    </row>
    <row r="251" spans="4:5" x14ac:dyDescent="0.25">
      <c r="D251" t="s">
        <v>474</v>
      </c>
      <c r="E251" t="s">
        <v>417</v>
      </c>
    </row>
    <row r="252" spans="4:5" x14ac:dyDescent="0.25">
      <c r="D252" t="s">
        <v>475</v>
      </c>
      <c r="E252" t="s">
        <v>417</v>
      </c>
    </row>
    <row r="253" spans="4:5" x14ac:dyDescent="0.25">
      <c r="D253" t="s">
        <v>476</v>
      </c>
      <c r="E253" t="s">
        <v>417</v>
      </c>
    </row>
    <row r="254" spans="4:5" x14ac:dyDescent="0.25">
      <c r="D254" t="s">
        <v>477</v>
      </c>
      <c r="E254" t="s">
        <v>417</v>
      </c>
    </row>
    <row r="255" spans="4:5" x14ac:dyDescent="0.25">
      <c r="D255" t="s">
        <v>478</v>
      </c>
      <c r="E255" t="s">
        <v>417</v>
      </c>
    </row>
    <row r="256" spans="4:5" x14ac:dyDescent="0.25">
      <c r="D256" t="s">
        <v>479</v>
      </c>
      <c r="E256" t="s">
        <v>417</v>
      </c>
    </row>
    <row r="257" spans="4:5" x14ac:dyDescent="0.25">
      <c r="D257" t="s">
        <v>480</v>
      </c>
      <c r="E257" t="s">
        <v>417</v>
      </c>
    </row>
    <row r="258" spans="4:5" x14ac:dyDescent="0.25">
      <c r="D258" t="s">
        <v>481</v>
      </c>
      <c r="E258" t="s">
        <v>417</v>
      </c>
    </row>
    <row r="259" spans="4:5" x14ac:dyDescent="0.25">
      <c r="D259" t="s">
        <v>482</v>
      </c>
      <c r="E259" t="s">
        <v>417</v>
      </c>
    </row>
    <row r="260" spans="4:5" x14ac:dyDescent="0.25">
      <c r="D260" t="s">
        <v>483</v>
      </c>
      <c r="E260" t="s">
        <v>417</v>
      </c>
    </row>
    <row r="261" spans="4:5" x14ac:dyDescent="0.25">
      <c r="D261" t="s">
        <v>484</v>
      </c>
      <c r="E261" t="s">
        <v>417</v>
      </c>
    </row>
    <row r="262" spans="4:5" x14ac:dyDescent="0.25">
      <c r="D262" t="s">
        <v>485</v>
      </c>
      <c r="E262" t="s">
        <v>417</v>
      </c>
    </row>
    <row r="263" spans="4:5" x14ac:dyDescent="0.25">
      <c r="D263" t="s">
        <v>486</v>
      </c>
      <c r="E263" t="s">
        <v>417</v>
      </c>
    </row>
    <row r="264" spans="4:5" x14ac:dyDescent="0.25">
      <c r="D264" t="s">
        <v>487</v>
      </c>
      <c r="E264" t="s">
        <v>417</v>
      </c>
    </row>
    <row r="265" spans="4:5" x14ac:dyDescent="0.25">
      <c r="D265" t="s">
        <v>488</v>
      </c>
      <c r="E265" t="s">
        <v>417</v>
      </c>
    </row>
    <row r="266" spans="4:5" x14ac:dyDescent="0.25">
      <c r="D266" t="s">
        <v>489</v>
      </c>
      <c r="E266" t="s">
        <v>417</v>
      </c>
    </row>
    <row r="267" spans="4:5" x14ac:dyDescent="0.25">
      <c r="D267" t="s">
        <v>490</v>
      </c>
      <c r="E267" t="s">
        <v>417</v>
      </c>
    </row>
    <row r="268" spans="4:5" x14ac:dyDescent="0.25">
      <c r="D268" t="s">
        <v>491</v>
      </c>
      <c r="E268" t="s">
        <v>417</v>
      </c>
    </row>
    <row r="269" spans="4:5" x14ac:dyDescent="0.25">
      <c r="D269" t="s">
        <v>492</v>
      </c>
      <c r="E269" t="s">
        <v>417</v>
      </c>
    </row>
    <row r="270" spans="4:5" x14ac:dyDescent="0.25">
      <c r="D270" t="s">
        <v>493</v>
      </c>
      <c r="E270" t="s">
        <v>417</v>
      </c>
    </row>
    <row r="271" spans="4:5" x14ac:dyDescent="0.25">
      <c r="D271" t="s">
        <v>494</v>
      </c>
      <c r="E271" t="s">
        <v>417</v>
      </c>
    </row>
    <row r="272" spans="4:5" x14ac:dyDescent="0.25">
      <c r="D272" t="s">
        <v>495</v>
      </c>
      <c r="E272" t="s">
        <v>417</v>
      </c>
    </row>
    <row r="273" spans="4:5" x14ac:dyDescent="0.25">
      <c r="D273" t="s">
        <v>496</v>
      </c>
      <c r="E273" t="s">
        <v>417</v>
      </c>
    </row>
    <row r="274" spans="4:5" x14ac:dyDescent="0.25">
      <c r="D274" t="s">
        <v>497</v>
      </c>
      <c r="E274" t="s">
        <v>417</v>
      </c>
    </row>
    <row r="275" spans="4:5" x14ac:dyDescent="0.25">
      <c r="D275" t="s">
        <v>498</v>
      </c>
      <c r="E275" t="s">
        <v>417</v>
      </c>
    </row>
    <row r="276" spans="4:5" x14ac:dyDescent="0.25">
      <c r="D276" t="s">
        <v>499</v>
      </c>
      <c r="E276" t="s">
        <v>417</v>
      </c>
    </row>
    <row r="277" spans="4:5" x14ac:dyDescent="0.25">
      <c r="D277" t="s">
        <v>500</v>
      </c>
      <c r="E277" t="s">
        <v>417</v>
      </c>
    </row>
    <row r="278" spans="4:5" x14ac:dyDescent="0.25">
      <c r="D278" t="s">
        <v>501</v>
      </c>
      <c r="E278" t="s">
        <v>417</v>
      </c>
    </row>
    <row r="279" spans="4:5" x14ac:dyDescent="0.25">
      <c r="D279" t="s">
        <v>502</v>
      </c>
      <c r="E279" t="s">
        <v>417</v>
      </c>
    </row>
    <row r="280" spans="4:5" x14ac:dyDescent="0.25">
      <c r="D280" t="s">
        <v>503</v>
      </c>
      <c r="E280" t="s">
        <v>417</v>
      </c>
    </row>
    <row r="281" spans="4:5" x14ac:dyDescent="0.25">
      <c r="D281" t="s">
        <v>504</v>
      </c>
      <c r="E281" t="s">
        <v>417</v>
      </c>
    </row>
    <row r="282" spans="4:5" x14ac:dyDescent="0.25">
      <c r="D282" t="s">
        <v>505</v>
      </c>
      <c r="E282" t="s">
        <v>417</v>
      </c>
    </row>
    <row r="283" spans="4:5" x14ac:dyDescent="0.25">
      <c r="D283" t="s">
        <v>506</v>
      </c>
      <c r="E283" t="s">
        <v>417</v>
      </c>
    </row>
    <row r="284" spans="4:5" x14ac:dyDescent="0.25">
      <c r="D284" t="s">
        <v>507</v>
      </c>
      <c r="E284" t="s">
        <v>417</v>
      </c>
    </row>
    <row r="285" spans="4:5" x14ac:dyDescent="0.25">
      <c r="D285" t="s">
        <v>508</v>
      </c>
      <c r="E285" t="s">
        <v>417</v>
      </c>
    </row>
    <row r="286" spans="4:5" x14ac:dyDescent="0.25">
      <c r="D286" t="s">
        <v>509</v>
      </c>
      <c r="E286" t="s">
        <v>417</v>
      </c>
    </row>
    <row r="287" spans="4:5" x14ac:dyDescent="0.25">
      <c r="D287" t="s">
        <v>510</v>
      </c>
      <c r="E287" t="s">
        <v>417</v>
      </c>
    </row>
    <row r="288" spans="4:5" x14ac:dyDescent="0.25">
      <c r="D288" t="s">
        <v>511</v>
      </c>
      <c r="E288" t="s">
        <v>417</v>
      </c>
    </row>
    <row r="289" spans="4:5" x14ac:dyDescent="0.25">
      <c r="D289" t="s">
        <v>512</v>
      </c>
      <c r="E289" t="s">
        <v>417</v>
      </c>
    </row>
    <row r="290" spans="4:5" x14ac:dyDescent="0.25">
      <c r="D290" t="s">
        <v>513</v>
      </c>
      <c r="E290" t="s">
        <v>514</v>
      </c>
    </row>
    <row r="291" spans="4:5" x14ac:dyDescent="0.25">
      <c r="D291" t="s">
        <v>515</v>
      </c>
      <c r="E291" t="s">
        <v>514</v>
      </c>
    </row>
    <row r="292" spans="4:5" x14ac:dyDescent="0.25">
      <c r="D292" t="s">
        <v>516</v>
      </c>
      <c r="E292" t="s">
        <v>514</v>
      </c>
    </row>
    <row r="293" spans="4:5" x14ac:dyDescent="0.25">
      <c r="D293" t="s">
        <v>517</v>
      </c>
      <c r="E293" t="s">
        <v>514</v>
      </c>
    </row>
    <row r="294" spans="4:5" x14ac:dyDescent="0.25">
      <c r="D294" t="s">
        <v>518</v>
      </c>
      <c r="E294" t="s">
        <v>514</v>
      </c>
    </row>
    <row r="295" spans="4:5" x14ac:dyDescent="0.25">
      <c r="D295" t="s">
        <v>519</v>
      </c>
      <c r="E295" t="s">
        <v>514</v>
      </c>
    </row>
    <row r="296" spans="4:5" x14ac:dyDescent="0.25">
      <c r="D296" t="s">
        <v>520</v>
      </c>
      <c r="E296" t="s">
        <v>514</v>
      </c>
    </row>
    <row r="297" spans="4:5" x14ac:dyDescent="0.25">
      <c r="D297" t="s">
        <v>521</v>
      </c>
      <c r="E297" t="s">
        <v>514</v>
      </c>
    </row>
    <row r="298" spans="4:5" x14ac:dyDescent="0.25">
      <c r="D298" t="s">
        <v>522</v>
      </c>
      <c r="E298" t="s">
        <v>514</v>
      </c>
    </row>
    <row r="299" spans="4:5" x14ac:dyDescent="0.25">
      <c r="D299" t="s">
        <v>523</v>
      </c>
      <c r="E299" t="s">
        <v>514</v>
      </c>
    </row>
    <row r="300" spans="4:5" x14ac:dyDescent="0.25">
      <c r="D300" t="s">
        <v>524</v>
      </c>
      <c r="E300" t="s">
        <v>514</v>
      </c>
    </row>
    <row r="301" spans="4:5" x14ac:dyDescent="0.25">
      <c r="D301" t="s">
        <v>525</v>
      </c>
      <c r="E301" t="s">
        <v>514</v>
      </c>
    </row>
    <row r="302" spans="4:5" x14ac:dyDescent="0.25">
      <c r="D302" t="s">
        <v>526</v>
      </c>
      <c r="E302" t="s">
        <v>514</v>
      </c>
    </row>
    <row r="303" spans="4:5" x14ac:dyDescent="0.25">
      <c r="D303" t="s">
        <v>527</v>
      </c>
      <c r="E303" t="s">
        <v>514</v>
      </c>
    </row>
    <row r="304" spans="4:5" x14ac:dyDescent="0.25">
      <c r="D304" t="s">
        <v>528</v>
      </c>
      <c r="E304" t="s">
        <v>514</v>
      </c>
    </row>
    <row r="305" spans="4:5" x14ac:dyDescent="0.25">
      <c r="D305" t="s">
        <v>529</v>
      </c>
      <c r="E305" t="s">
        <v>514</v>
      </c>
    </row>
    <row r="306" spans="4:5" x14ac:dyDescent="0.25">
      <c r="D306" t="s">
        <v>530</v>
      </c>
      <c r="E306" t="s">
        <v>514</v>
      </c>
    </row>
    <row r="307" spans="4:5" x14ac:dyDescent="0.25">
      <c r="D307" t="s">
        <v>531</v>
      </c>
      <c r="E307" t="s">
        <v>514</v>
      </c>
    </row>
    <row r="308" spans="4:5" x14ac:dyDescent="0.25">
      <c r="D308" t="s">
        <v>532</v>
      </c>
      <c r="E308" t="s">
        <v>514</v>
      </c>
    </row>
    <row r="309" spans="4:5" x14ac:dyDescent="0.25">
      <c r="D309" t="s">
        <v>533</v>
      </c>
      <c r="E309" t="s">
        <v>514</v>
      </c>
    </row>
    <row r="310" spans="4:5" x14ac:dyDescent="0.25">
      <c r="D310" t="s">
        <v>534</v>
      </c>
      <c r="E310" t="s">
        <v>514</v>
      </c>
    </row>
    <row r="311" spans="4:5" x14ac:dyDescent="0.25">
      <c r="D311" t="s">
        <v>535</v>
      </c>
      <c r="E311" t="s">
        <v>514</v>
      </c>
    </row>
    <row r="312" spans="4:5" x14ac:dyDescent="0.25">
      <c r="D312" t="s">
        <v>536</v>
      </c>
      <c r="E312" t="s">
        <v>514</v>
      </c>
    </row>
    <row r="313" spans="4:5" x14ac:dyDescent="0.25">
      <c r="D313" t="s">
        <v>537</v>
      </c>
      <c r="E313" t="s">
        <v>514</v>
      </c>
    </row>
    <row r="314" spans="4:5" x14ac:dyDescent="0.25">
      <c r="D314" t="s">
        <v>538</v>
      </c>
      <c r="E314" t="s">
        <v>514</v>
      </c>
    </row>
    <row r="315" spans="4:5" x14ac:dyDescent="0.25">
      <c r="D315" t="s">
        <v>539</v>
      </c>
      <c r="E315" t="s">
        <v>514</v>
      </c>
    </row>
    <row r="316" spans="4:5" x14ac:dyDescent="0.25">
      <c r="D316" t="s">
        <v>540</v>
      </c>
      <c r="E316" t="s">
        <v>514</v>
      </c>
    </row>
    <row r="317" spans="4:5" x14ac:dyDescent="0.25">
      <c r="D317" t="s">
        <v>541</v>
      </c>
      <c r="E317" t="s">
        <v>514</v>
      </c>
    </row>
    <row r="318" spans="4:5" x14ac:dyDescent="0.25">
      <c r="D318" t="s">
        <v>542</v>
      </c>
      <c r="E318" t="s">
        <v>514</v>
      </c>
    </row>
    <row r="319" spans="4:5" x14ac:dyDescent="0.25">
      <c r="D319" t="s">
        <v>543</v>
      </c>
      <c r="E319" t="s">
        <v>514</v>
      </c>
    </row>
    <row r="320" spans="4:5" x14ac:dyDescent="0.25">
      <c r="D320" t="s">
        <v>544</v>
      </c>
      <c r="E320" t="s">
        <v>514</v>
      </c>
    </row>
    <row r="321" spans="4:5" x14ac:dyDescent="0.25">
      <c r="D321" t="s">
        <v>545</v>
      </c>
      <c r="E321" t="s">
        <v>514</v>
      </c>
    </row>
    <row r="322" spans="4:5" x14ac:dyDescent="0.25">
      <c r="D322" t="s">
        <v>546</v>
      </c>
      <c r="E322" t="s">
        <v>514</v>
      </c>
    </row>
    <row r="323" spans="4:5" x14ac:dyDescent="0.25">
      <c r="D323" t="s">
        <v>547</v>
      </c>
      <c r="E323" t="s">
        <v>514</v>
      </c>
    </row>
    <row r="324" spans="4:5" x14ac:dyDescent="0.25">
      <c r="D324" t="s">
        <v>548</v>
      </c>
      <c r="E324" t="s">
        <v>514</v>
      </c>
    </row>
    <row r="325" spans="4:5" x14ac:dyDescent="0.25">
      <c r="D325" t="s">
        <v>549</v>
      </c>
      <c r="E325" t="s">
        <v>514</v>
      </c>
    </row>
    <row r="326" spans="4:5" x14ac:dyDescent="0.25">
      <c r="D326" t="s">
        <v>550</v>
      </c>
      <c r="E326" t="s">
        <v>514</v>
      </c>
    </row>
    <row r="327" spans="4:5" x14ac:dyDescent="0.25">
      <c r="D327" t="s">
        <v>551</v>
      </c>
      <c r="E327" t="s">
        <v>514</v>
      </c>
    </row>
    <row r="328" spans="4:5" x14ac:dyDescent="0.25">
      <c r="D328" t="s">
        <v>552</v>
      </c>
      <c r="E328" t="s">
        <v>514</v>
      </c>
    </row>
    <row r="329" spans="4:5" x14ac:dyDescent="0.25">
      <c r="D329" t="s">
        <v>553</v>
      </c>
      <c r="E329" t="s">
        <v>514</v>
      </c>
    </row>
    <row r="330" spans="4:5" x14ac:dyDescent="0.25">
      <c r="D330" t="s">
        <v>554</v>
      </c>
      <c r="E330" t="s">
        <v>514</v>
      </c>
    </row>
    <row r="331" spans="4:5" x14ac:dyDescent="0.25">
      <c r="D331" t="s">
        <v>555</v>
      </c>
      <c r="E331" t="s">
        <v>514</v>
      </c>
    </row>
    <row r="332" spans="4:5" x14ac:dyDescent="0.25">
      <c r="D332" t="s">
        <v>556</v>
      </c>
      <c r="E332" t="s">
        <v>514</v>
      </c>
    </row>
    <row r="333" spans="4:5" x14ac:dyDescent="0.25">
      <c r="D333" t="s">
        <v>557</v>
      </c>
      <c r="E333" t="s">
        <v>514</v>
      </c>
    </row>
    <row r="334" spans="4:5" x14ac:dyDescent="0.25">
      <c r="D334" t="s">
        <v>558</v>
      </c>
      <c r="E334" t="s">
        <v>514</v>
      </c>
    </row>
    <row r="335" spans="4:5" x14ac:dyDescent="0.25">
      <c r="D335" t="s">
        <v>559</v>
      </c>
      <c r="E335" t="s">
        <v>514</v>
      </c>
    </row>
    <row r="336" spans="4:5" x14ac:dyDescent="0.25">
      <c r="D336" t="s">
        <v>560</v>
      </c>
      <c r="E336" t="s">
        <v>514</v>
      </c>
    </row>
    <row r="337" spans="4:5" x14ac:dyDescent="0.25">
      <c r="D337" t="s">
        <v>561</v>
      </c>
      <c r="E337" t="s">
        <v>514</v>
      </c>
    </row>
    <row r="338" spans="4:5" x14ac:dyDescent="0.25">
      <c r="D338" t="s">
        <v>562</v>
      </c>
      <c r="E338" t="s">
        <v>514</v>
      </c>
    </row>
    <row r="339" spans="4:5" x14ac:dyDescent="0.25">
      <c r="D339" t="s">
        <v>563</v>
      </c>
      <c r="E339" t="s">
        <v>514</v>
      </c>
    </row>
    <row r="340" spans="4:5" x14ac:dyDescent="0.25">
      <c r="D340" t="s">
        <v>564</v>
      </c>
      <c r="E340" t="s">
        <v>514</v>
      </c>
    </row>
    <row r="341" spans="4:5" x14ac:dyDescent="0.25">
      <c r="D341" t="s">
        <v>565</v>
      </c>
      <c r="E341" t="s">
        <v>514</v>
      </c>
    </row>
    <row r="342" spans="4:5" x14ac:dyDescent="0.25">
      <c r="D342" t="s">
        <v>566</v>
      </c>
      <c r="E342" t="s">
        <v>514</v>
      </c>
    </row>
    <row r="343" spans="4:5" x14ac:dyDescent="0.25">
      <c r="D343" t="s">
        <v>567</v>
      </c>
      <c r="E343" t="s">
        <v>514</v>
      </c>
    </row>
    <row r="344" spans="4:5" x14ac:dyDescent="0.25">
      <c r="D344" t="s">
        <v>568</v>
      </c>
      <c r="E344" t="s">
        <v>514</v>
      </c>
    </row>
    <row r="345" spans="4:5" x14ac:dyDescent="0.25">
      <c r="D345" t="s">
        <v>569</v>
      </c>
      <c r="E345" t="s">
        <v>514</v>
      </c>
    </row>
    <row r="346" spans="4:5" x14ac:dyDescent="0.25">
      <c r="D346" t="s">
        <v>570</v>
      </c>
      <c r="E346" t="s">
        <v>514</v>
      </c>
    </row>
    <row r="347" spans="4:5" x14ac:dyDescent="0.25">
      <c r="D347" t="s">
        <v>571</v>
      </c>
      <c r="E347" t="s">
        <v>514</v>
      </c>
    </row>
    <row r="348" spans="4:5" x14ac:dyDescent="0.25">
      <c r="D348" t="s">
        <v>572</v>
      </c>
      <c r="E348" t="s">
        <v>514</v>
      </c>
    </row>
    <row r="349" spans="4:5" x14ac:dyDescent="0.25">
      <c r="D349" t="s">
        <v>573</v>
      </c>
      <c r="E349" t="s">
        <v>514</v>
      </c>
    </row>
    <row r="350" spans="4:5" x14ac:dyDescent="0.25">
      <c r="D350" t="s">
        <v>574</v>
      </c>
      <c r="E350" t="s">
        <v>514</v>
      </c>
    </row>
    <row r="351" spans="4:5" x14ac:dyDescent="0.25">
      <c r="D351" t="s">
        <v>575</v>
      </c>
      <c r="E351" t="s">
        <v>514</v>
      </c>
    </row>
    <row r="352" spans="4:5" x14ac:dyDescent="0.25">
      <c r="D352" t="s">
        <v>576</v>
      </c>
      <c r="E352" t="s">
        <v>514</v>
      </c>
    </row>
    <row r="353" spans="4:5" x14ac:dyDescent="0.25">
      <c r="D353" t="s">
        <v>577</v>
      </c>
      <c r="E353" t="s">
        <v>514</v>
      </c>
    </row>
    <row r="354" spans="4:5" x14ac:dyDescent="0.25">
      <c r="D354" t="s">
        <v>578</v>
      </c>
      <c r="E354" t="s">
        <v>514</v>
      </c>
    </row>
    <row r="355" spans="4:5" x14ac:dyDescent="0.25">
      <c r="D355" t="s">
        <v>579</v>
      </c>
      <c r="E355" t="s">
        <v>514</v>
      </c>
    </row>
    <row r="356" spans="4:5" x14ac:dyDescent="0.25">
      <c r="D356" t="s">
        <v>580</v>
      </c>
      <c r="E356" t="s">
        <v>514</v>
      </c>
    </row>
    <row r="357" spans="4:5" x14ac:dyDescent="0.25">
      <c r="D357" t="s">
        <v>581</v>
      </c>
      <c r="E357" t="s">
        <v>514</v>
      </c>
    </row>
    <row r="358" spans="4:5" x14ac:dyDescent="0.25">
      <c r="D358" t="s">
        <v>582</v>
      </c>
      <c r="E358" t="s">
        <v>514</v>
      </c>
    </row>
    <row r="359" spans="4:5" x14ac:dyDescent="0.25">
      <c r="D359" t="s">
        <v>583</v>
      </c>
      <c r="E359" t="s">
        <v>514</v>
      </c>
    </row>
    <row r="360" spans="4:5" x14ac:dyDescent="0.25">
      <c r="D360" t="s">
        <v>584</v>
      </c>
      <c r="E360" t="s">
        <v>514</v>
      </c>
    </row>
    <row r="361" spans="4:5" x14ac:dyDescent="0.25">
      <c r="D361" t="s">
        <v>585</v>
      </c>
      <c r="E361" t="s">
        <v>514</v>
      </c>
    </row>
    <row r="362" spans="4:5" x14ac:dyDescent="0.25">
      <c r="D362" t="s">
        <v>586</v>
      </c>
      <c r="E362" t="s">
        <v>514</v>
      </c>
    </row>
    <row r="363" spans="4:5" x14ac:dyDescent="0.25">
      <c r="D363" t="s">
        <v>587</v>
      </c>
      <c r="E363" t="s">
        <v>514</v>
      </c>
    </row>
    <row r="364" spans="4:5" x14ac:dyDescent="0.25">
      <c r="D364" t="s">
        <v>588</v>
      </c>
      <c r="E364" t="s">
        <v>514</v>
      </c>
    </row>
    <row r="365" spans="4:5" x14ac:dyDescent="0.25">
      <c r="D365" t="s">
        <v>589</v>
      </c>
      <c r="E365" t="s">
        <v>514</v>
      </c>
    </row>
    <row r="366" spans="4:5" x14ac:dyDescent="0.25">
      <c r="D366" t="s">
        <v>590</v>
      </c>
      <c r="E366" t="s">
        <v>514</v>
      </c>
    </row>
    <row r="367" spans="4:5" x14ac:dyDescent="0.25">
      <c r="D367" t="s">
        <v>591</v>
      </c>
      <c r="E367" t="s">
        <v>514</v>
      </c>
    </row>
    <row r="368" spans="4:5" x14ac:dyDescent="0.25">
      <c r="D368" t="s">
        <v>592</v>
      </c>
      <c r="E368" t="s">
        <v>514</v>
      </c>
    </row>
    <row r="369" spans="4:5" x14ac:dyDescent="0.25">
      <c r="D369" t="s">
        <v>593</v>
      </c>
      <c r="E369" t="s">
        <v>514</v>
      </c>
    </row>
    <row r="370" spans="4:5" x14ac:dyDescent="0.25">
      <c r="D370" t="s">
        <v>594</v>
      </c>
      <c r="E370" t="s">
        <v>514</v>
      </c>
    </row>
    <row r="371" spans="4:5" x14ac:dyDescent="0.25">
      <c r="D371" t="s">
        <v>595</v>
      </c>
      <c r="E371" t="s">
        <v>514</v>
      </c>
    </row>
    <row r="372" spans="4:5" x14ac:dyDescent="0.25">
      <c r="D372" t="s">
        <v>596</v>
      </c>
      <c r="E372" t="s">
        <v>514</v>
      </c>
    </row>
    <row r="373" spans="4:5" x14ac:dyDescent="0.25">
      <c r="D373" t="s">
        <v>597</v>
      </c>
      <c r="E373" t="s">
        <v>514</v>
      </c>
    </row>
    <row r="374" spans="4:5" x14ac:dyDescent="0.25">
      <c r="D374" t="s">
        <v>598</v>
      </c>
      <c r="E374" t="s">
        <v>514</v>
      </c>
    </row>
    <row r="375" spans="4:5" x14ac:dyDescent="0.25">
      <c r="D375" t="s">
        <v>599</v>
      </c>
      <c r="E375" t="s">
        <v>514</v>
      </c>
    </row>
    <row r="376" spans="4:5" x14ac:dyDescent="0.25">
      <c r="D376" t="s">
        <v>600</v>
      </c>
      <c r="E376" t="s">
        <v>514</v>
      </c>
    </row>
    <row r="377" spans="4:5" x14ac:dyDescent="0.25">
      <c r="D377" t="s">
        <v>601</v>
      </c>
      <c r="E377" t="s">
        <v>514</v>
      </c>
    </row>
    <row r="378" spans="4:5" x14ac:dyDescent="0.25">
      <c r="D378" t="s">
        <v>602</v>
      </c>
      <c r="E378" t="s">
        <v>514</v>
      </c>
    </row>
    <row r="379" spans="4:5" x14ac:dyDescent="0.25">
      <c r="D379" t="s">
        <v>603</v>
      </c>
      <c r="E379" t="s">
        <v>514</v>
      </c>
    </row>
    <row r="380" spans="4:5" x14ac:dyDescent="0.25">
      <c r="D380" t="s">
        <v>604</v>
      </c>
      <c r="E380" t="s">
        <v>514</v>
      </c>
    </row>
    <row r="381" spans="4:5" x14ac:dyDescent="0.25">
      <c r="D381" t="s">
        <v>605</v>
      </c>
      <c r="E381" t="s">
        <v>514</v>
      </c>
    </row>
    <row r="382" spans="4:5" x14ac:dyDescent="0.25">
      <c r="D382" t="s">
        <v>606</v>
      </c>
      <c r="E382" t="s">
        <v>514</v>
      </c>
    </row>
    <row r="383" spans="4:5" x14ac:dyDescent="0.25">
      <c r="D383" t="s">
        <v>607</v>
      </c>
      <c r="E383" t="s">
        <v>514</v>
      </c>
    </row>
    <row r="384" spans="4:5" x14ac:dyDescent="0.25">
      <c r="D384" t="s">
        <v>608</v>
      </c>
      <c r="E384" t="s">
        <v>514</v>
      </c>
    </row>
    <row r="385" spans="4:5" x14ac:dyDescent="0.25">
      <c r="D385" t="s">
        <v>609</v>
      </c>
      <c r="E385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dilution</vt:lpstr>
      <vt:lpstr>Normalization and Pooling</vt:lpstr>
      <vt:lpstr>Initial DNA Qubit raw data</vt:lpstr>
      <vt:lpstr>Initial DNA Nanodrop raw data</vt:lpstr>
      <vt:lpstr>Pre-clean up Qubit raw data</vt:lpstr>
      <vt:lpstr>Post-clean up Qubit raw data</vt:lpstr>
      <vt:lpstr>Raw Read Routing</vt:lpstr>
      <vt:lpstr>SampleSheet</vt:lpstr>
      <vt:lpstr>Indices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Williams</dc:creator>
  <cp:lastModifiedBy>Grant Williams</cp:lastModifiedBy>
  <dcterms:created xsi:type="dcterms:W3CDTF">2015-12-09T13:39:01Z</dcterms:created>
  <dcterms:modified xsi:type="dcterms:W3CDTF">2015-12-09T13:40:06Z</dcterms:modified>
</cp:coreProperties>
</file>