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id4\Desktop\"/>
    </mc:Choice>
  </mc:AlternateContent>
  <bookViews>
    <workbookView xWindow="930" yWindow="0" windowWidth="17745" windowHeight="9645"/>
  </bookViews>
  <sheets>
    <sheet name="Initial dilution" sheetId="1" r:id="rId1"/>
    <sheet name="Normalization and Pooling" sheetId="2" r:id="rId2"/>
    <sheet name="Initial DNA Qubit raw data" sheetId="3" r:id="rId3"/>
    <sheet name="Initial DNA Nanodrop raw data" sheetId="4" r:id="rId4"/>
    <sheet name="Pre-clean up Qubit raw data" sheetId="5" r:id="rId5"/>
    <sheet name="Post-clean up Qubit raw data" sheetId="6" r:id="rId6"/>
    <sheet name="Raw Read Routing" sheetId="7" r:id="rId7"/>
    <sheet name="SampleSheet" sheetId="8" r:id="rId8"/>
    <sheet name="Indices" sheetId="9"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8" i="8" l="1"/>
  <c r="H68" i="8"/>
  <c r="G68" i="8"/>
  <c r="F68" i="8"/>
  <c r="E68" i="8"/>
  <c r="D68" i="8"/>
  <c r="C68" i="8"/>
  <c r="A68" i="8"/>
  <c r="J67" i="8"/>
  <c r="H67" i="8"/>
  <c r="G67" i="8"/>
  <c r="F67" i="8"/>
  <c r="E67" i="8"/>
  <c r="D67" i="8"/>
  <c r="C67" i="8"/>
  <c r="A67" i="8"/>
  <c r="J66" i="8"/>
  <c r="H66" i="8"/>
  <c r="G66" i="8"/>
  <c r="F66" i="8"/>
  <c r="E66" i="8"/>
  <c r="D66" i="8"/>
  <c r="C66" i="8"/>
  <c r="A66" i="8"/>
  <c r="J65" i="8"/>
  <c r="H65" i="8"/>
  <c r="G65" i="8"/>
  <c r="F65" i="8"/>
  <c r="E65" i="8"/>
  <c r="D65" i="8"/>
  <c r="C65" i="8"/>
  <c r="A65" i="8"/>
  <c r="J64" i="8"/>
  <c r="H64" i="8"/>
  <c r="G64" i="8"/>
  <c r="F64" i="8"/>
  <c r="E64" i="8"/>
  <c r="D64" i="8"/>
  <c r="C64" i="8"/>
  <c r="A64" i="8"/>
  <c r="J63" i="8"/>
  <c r="H63" i="8"/>
  <c r="G63" i="8"/>
  <c r="F63" i="8"/>
  <c r="E63" i="8"/>
  <c r="D63" i="8"/>
  <c r="C63" i="8"/>
  <c r="A63" i="8"/>
  <c r="J62" i="8"/>
  <c r="H62" i="8"/>
  <c r="G62" i="8"/>
  <c r="F62" i="8"/>
  <c r="E62" i="8"/>
  <c r="D62" i="8"/>
  <c r="C62" i="8"/>
  <c r="A62" i="8"/>
  <c r="J61" i="8"/>
  <c r="H61" i="8"/>
  <c r="G61" i="8"/>
  <c r="F61" i="8"/>
  <c r="E61" i="8"/>
  <c r="D61" i="8"/>
  <c r="C61" i="8"/>
  <c r="A61" i="8"/>
  <c r="J60" i="8"/>
  <c r="H60" i="8"/>
  <c r="G60" i="8"/>
  <c r="F60" i="8"/>
  <c r="E60" i="8"/>
  <c r="D60" i="8"/>
  <c r="C60" i="8"/>
  <c r="A60" i="8"/>
  <c r="J59" i="8"/>
  <c r="H59" i="8"/>
  <c r="G59" i="8"/>
  <c r="F59" i="8"/>
  <c r="E59" i="8"/>
  <c r="D59" i="8"/>
  <c r="C59" i="8"/>
  <c r="A59" i="8"/>
  <c r="J58" i="8"/>
  <c r="H58" i="8"/>
  <c r="G58" i="8"/>
  <c r="F58" i="8"/>
  <c r="E58" i="8"/>
  <c r="D58" i="8"/>
  <c r="C58" i="8"/>
  <c r="A58" i="8"/>
  <c r="J57" i="8"/>
  <c r="H57" i="8"/>
  <c r="G57" i="8"/>
  <c r="F57" i="8"/>
  <c r="E57" i="8"/>
  <c r="D57" i="8"/>
  <c r="C57" i="8"/>
  <c r="A57" i="8"/>
  <c r="J56" i="8"/>
  <c r="H56" i="8"/>
  <c r="G56" i="8"/>
  <c r="F56" i="8"/>
  <c r="E56" i="8"/>
  <c r="D56" i="8"/>
  <c r="C56" i="8"/>
  <c r="A56" i="8"/>
  <c r="J55" i="8"/>
  <c r="H55" i="8"/>
  <c r="G55" i="8"/>
  <c r="F55" i="8"/>
  <c r="E55" i="8"/>
  <c r="D55" i="8"/>
  <c r="C55" i="8"/>
  <c r="A55" i="8"/>
  <c r="J54" i="8"/>
  <c r="H54" i="8"/>
  <c r="G54" i="8"/>
  <c r="F54" i="8"/>
  <c r="E54" i="8"/>
  <c r="D54" i="8"/>
  <c r="C54" i="8"/>
  <c r="A54" i="8"/>
  <c r="J53" i="8"/>
  <c r="H53" i="8"/>
  <c r="G53" i="8"/>
  <c r="F53" i="8"/>
  <c r="E53" i="8"/>
  <c r="D53" i="8"/>
  <c r="C53" i="8"/>
  <c r="A53" i="8"/>
  <c r="J52" i="8"/>
  <c r="H52" i="8"/>
  <c r="G52" i="8"/>
  <c r="F52" i="8"/>
  <c r="E52" i="8"/>
  <c r="D52" i="8"/>
  <c r="C52" i="8"/>
  <c r="A52" i="8"/>
  <c r="J51" i="8"/>
  <c r="H51" i="8"/>
  <c r="G51" i="8"/>
  <c r="F51" i="8"/>
  <c r="E51" i="8"/>
  <c r="D51" i="8"/>
  <c r="C51" i="8"/>
  <c r="A51" i="8"/>
  <c r="J50" i="8"/>
  <c r="H50" i="8"/>
  <c r="G50" i="8"/>
  <c r="F50" i="8"/>
  <c r="E50" i="8"/>
  <c r="D50" i="8"/>
  <c r="C50" i="8"/>
  <c r="A50" i="8"/>
  <c r="J49" i="8"/>
  <c r="H49" i="8"/>
  <c r="G49" i="8"/>
  <c r="F49" i="8"/>
  <c r="E49" i="8"/>
  <c r="D49" i="8"/>
  <c r="C49" i="8"/>
  <c r="A49" i="8"/>
  <c r="J48" i="8"/>
  <c r="H48" i="8"/>
  <c r="G48" i="8"/>
  <c r="F48" i="8"/>
  <c r="E48" i="8"/>
  <c r="D48" i="8"/>
  <c r="C48" i="8"/>
  <c r="A48" i="8"/>
  <c r="J47" i="8"/>
  <c r="H47" i="8"/>
  <c r="G47" i="8"/>
  <c r="F47" i="8"/>
  <c r="E47" i="8"/>
  <c r="D47" i="8"/>
  <c r="C47" i="8"/>
  <c r="A47" i="8"/>
  <c r="J46" i="8"/>
  <c r="H46" i="8"/>
  <c r="G46" i="8"/>
  <c r="F46" i="8"/>
  <c r="E46" i="8"/>
  <c r="D46" i="8"/>
  <c r="C46" i="8"/>
  <c r="A46" i="8"/>
  <c r="J45" i="8"/>
  <c r="H45" i="8"/>
  <c r="G45" i="8"/>
  <c r="F45" i="8"/>
  <c r="E45" i="8"/>
  <c r="D45" i="8"/>
  <c r="C45" i="8"/>
  <c r="A45" i="8"/>
  <c r="J44" i="8"/>
  <c r="H44" i="8"/>
  <c r="G44" i="8"/>
  <c r="F44" i="8"/>
  <c r="E44" i="8"/>
  <c r="D44" i="8"/>
  <c r="C44" i="8"/>
  <c r="A44" i="8"/>
  <c r="J43" i="8"/>
  <c r="H43" i="8"/>
  <c r="G43" i="8"/>
  <c r="F43" i="8"/>
  <c r="E43" i="8"/>
  <c r="D43" i="8"/>
  <c r="C43" i="8"/>
  <c r="A43" i="8"/>
  <c r="J42" i="8"/>
  <c r="H42" i="8"/>
  <c r="G42" i="8"/>
  <c r="F42" i="8"/>
  <c r="E42" i="8"/>
  <c r="D42" i="8"/>
  <c r="C42" i="8"/>
  <c r="A42" i="8"/>
  <c r="J41" i="8"/>
  <c r="H41" i="8"/>
  <c r="G41" i="8"/>
  <c r="F41" i="8"/>
  <c r="E41" i="8"/>
  <c r="D41" i="8"/>
  <c r="C41" i="8"/>
  <c r="A41" i="8"/>
  <c r="J40" i="8"/>
  <c r="H40" i="8"/>
  <c r="G40" i="8"/>
  <c r="F40" i="8"/>
  <c r="E40" i="8"/>
  <c r="D40" i="8"/>
  <c r="C40" i="8"/>
  <c r="A40" i="8"/>
  <c r="J39" i="8"/>
  <c r="H39" i="8"/>
  <c r="G39" i="8"/>
  <c r="F39" i="8"/>
  <c r="E39" i="8"/>
  <c r="D39" i="8"/>
  <c r="C39" i="8"/>
  <c r="A39" i="8"/>
  <c r="J38" i="8"/>
  <c r="H38" i="8"/>
  <c r="G38" i="8"/>
  <c r="F38" i="8"/>
  <c r="E38" i="8"/>
  <c r="D38" i="8"/>
  <c r="C38" i="8"/>
  <c r="A38" i="8"/>
  <c r="J37" i="8"/>
  <c r="H37" i="8"/>
  <c r="G37" i="8"/>
  <c r="F37" i="8"/>
  <c r="E37" i="8"/>
  <c r="D37" i="8"/>
  <c r="C37" i="8"/>
  <c r="A37" i="8"/>
  <c r="J36" i="8"/>
  <c r="H36" i="8"/>
  <c r="G36" i="8"/>
  <c r="F36" i="8"/>
  <c r="E36" i="8"/>
  <c r="D36" i="8"/>
  <c r="C36" i="8"/>
  <c r="A36" i="8"/>
  <c r="J35" i="8"/>
  <c r="H35" i="8"/>
  <c r="G35" i="8"/>
  <c r="F35" i="8"/>
  <c r="E35" i="8"/>
  <c r="D35" i="8"/>
  <c r="C35" i="8"/>
  <c r="A35" i="8"/>
  <c r="J34" i="8"/>
  <c r="H34" i="8"/>
  <c r="G34" i="8"/>
  <c r="F34" i="8"/>
  <c r="E34" i="8"/>
  <c r="D34" i="8"/>
  <c r="C34" i="8"/>
  <c r="A34" i="8"/>
  <c r="J33" i="8"/>
  <c r="H33" i="8"/>
  <c r="G33" i="8"/>
  <c r="F33" i="8"/>
  <c r="E33" i="8"/>
  <c r="D33" i="8"/>
  <c r="C33" i="8"/>
  <c r="A33" i="8"/>
  <c r="J32" i="8"/>
  <c r="H32" i="8"/>
  <c r="G32" i="8"/>
  <c r="F32" i="8"/>
  <c r="E32" i="8"/>
  <c r="D32" i="8"/>
  <c r="C32" i="8"/>
  <c r="A32" i="8"/>
  <c r="J31" i="8"/>
  <c r="H31" i="8"/>
  <c r="G31" i="8"/>
  <c r="F31" i="8"/>
  <c r="E31" i="8"/>
  <c r="D31" i="8"/>
  <c r="C31" i="8"/>
  <c r="A31" i="8"/>
  <c r="J30" i="8"/>
  <c r="H30" i="8"/>
  <c r="G30" i="8"/>
  <c r="F30" i="8"/>
  <c r="E30" i="8"/>
  <c r="D30" i="8"/>
  <c r="C30" i="8"/>
  <c r="A30" i="8"/>
  <c r="J29" i="8"/>
  <c r="H29" i="8"/>
  <c r="G29" i="8"/>
  <c r="F29" i="8"/>
  <c r="E29" i="8"/>
  <c r="D29" i="8"/>
  <c r="C29" i="8"/>
  <c r="A29" i="8"/>
  <c r="J28" i="8"/>
  <c r="H28" i="8"/>
  <c r="G28" i="8"/>
  <c r="F28" i="8"/>
  <c r="E28" i="8"/>
  <c r="D28" i="8"/>
  <c r="C28" i="8"/>
  <c r="A28" i="8"/>
  <c r="J27" i="8"/>
  <c r="H27" i="8"/>
  <c r="G27" i="8"/>
  <c r="F27" i="8"/>
  <c r="E27" i="8"/>
  <c r="D27" i="8"/>
  <c r="C27" i="8"/>
  <c r="A27" i="8"/>
  <c r="J26" i="8"/>
  <c r="H26" i="8"/>
  <c r="G26" i="8"/>
  <c r="F26" i="8"/>
  <c r="E26" i="8"/>
  <c r="D26" i="8"/>
  <c r="C26" i="8"/>
  <c r="A26" i="8"/>
  <c r="J25" i="8"/>
  <c r="H25" i="8"/>
  <c r="G25" i="8"/>
  <c r="F25" i="8"/>
  <c r="E25" i="8"/>
  <c r="D25" i="8"/>
  <c r="C25" i="8"/>
  <c r="A25" i="8"/>
  <c r="J24" i="8"/>
  <c r="H24" i="8"/>
  <c r="G24" i="8"/>
  <c r="F24" i="8"/>
  <c r="E24" i="8"/>
  <c r="D24" i="8"/>
  <c r="C24" i="8"/>
  <c r="A24" i="8"/>
  <c r="J23" i="8"/>
  <c r="H23" i="8"/>
  <c r="G23" i="8"/>
  <c r="F23" i="8"/>
  <c r="E23" i="8"/>
  <c r="D23" i="8"/>
  <c r="C23" i="8"/>
  <c r="A23" i="8"/>
  <c r="J22" i="8"/>
  <c r="H22" i="8"/>
  <c r="G22" i="8"/>
  <c r="F22" i="8"/>
  <c r="E22" i="8"/>
  <c r="D22" i="8"/>
  <c r="C22" i="8"/>
  <c r="A22" i="8"/>
  <c r="J21" i="8"/>
  <c r="H21" i="8"/>
  <c r="G21" i="8"/>
  <c r="F21" i="8"/>
  <c r="E21" i="8"/>
  <c r="D21" i="8"/>
  <c r="C21" i="8"/>
  <c r="A21" i="8"/>
  <c r="B7" i="8"/>
  <c r="B4" i="8"/>
  <c r="B3" i="8"/>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2" i="7"/>
  <c r="J60" i="2"/>
  <c r="I60" i="2"/>
  <c r="H60" i="2"/>
  <c r="G60" i="2"/>
  <c r="F60" i="2"/>
  <c r="C60" i="2"/>
  <c r="B60" i="2"/>
  <c r="H59" i="2"/>
  <c r="G59" i="2"/>
  <c r="F59" i="2"/>
  <c r="C59" i="2"/>
  <c r="B59" i="2"/>
  <c r="A59" i="2"/>
  <c r="H58" i="2"/>
  <c r="G58" i="2"/>
  <c r="F58" i="2"/>
  <c r="C58" i="2"/>
  <c r="B58" i="2"/>
  <c r="A58" i="2"/>
  <c r="H57" i="2"/>
  <c r="G57" i="2"/>
  <c r="F57" i="2"/>
  <c r="C57" i="2"/>
  <c r="B57" i="2"/>
  <c r="H56" i="2"/>
  <c r="G56" i="2"/>
  <c r="F56" i="2"/>
  <c r="C56" i="2"/>
  <c r="B56" i="2"/>
  <c r="H55" i="2"/>
  <c r="G55" i="2"/>
  <c r="F55" i="2"/>
  <c r="C55" i="2"/>
  <c r="B55" i="2"/>
  <c r="A55" i="2"/>
  <c r="H54" i="2"/>
  <c r="G54" i="2"/>
  <c r="F54" i="2"/>
  <c r="C54" i="2"/>
  <c r="B54" i="2"/>
  <c r="A54" i="2"/>
  <c r="H53" i="2"/>
  <c r="G53" i="2"/>
  <c r="F53" i="2"/>
  <c r="C53" i="2"/>
  <c r="B53" i="2"/>
  <c r="H52" i="2"/>
  <c r="G52" i="2"/>
  <c r="F52" i="2"/>
  <c r="C52" i="2"/>
  <c r="B52" i="2"/>
  <c r="H51" i="2"/>
  <c r="G51" i="2"/>
  <c r="F51" i="2"/>
  <c r="C51" i="2"/>
  <c r="B51" i="2"/>
  <c r="A51" i="2"/>
  <c r="H50" i="2"/>
  <c r="G50" i="2"/>
  <c r="F50" i="2"/>
  <c r="C50" i="2"/>
  <c r="B50" i="2"/>
  <c r="A50" i="2"/>
  <c r="H49" i="2"/>
  <c r="G49" i="2"/>
  <c r="F49" i="2"/>
  <c r="C49" i="2"/>
  <c r="B49" i="2"/>
  <c r="H48" i="2"/>
  <c r="G48" i="2"/>
  <c r="F48" i="2"/>
  <c r="C48" i="2"/>
  <c r="B48" i="2"/>
  <c r="H47" i="2"/>
  <c r="G47" i="2"/>
  <c r="F47" i="2"/>
  <c r="C47" i="2"/>
  <c r="B47" i="2"/>
  <c r="A47" i="2"/>
  <c r="H46" i="2"/>
  <c r="G46" i="2"/>
  <c r="F46" i="2"/>
  <c r="C46" i="2"/>
  <c r="B46" i="2"/>
  <c r="A46" i="2"/>
  <c r="H45" i="2"/>
  <c r="G45" i="2"/>
  <c r="F45" i="2"/>
  <c r="C45" i="2"/>
  <c r="B45" i="2"/>
  <c r="H44" i="2"/>
  <c r="G44" i="2"/>
  <c r="F44" i="2"/>
  <c r="C44" i="2"/>
  <c r="B44" i="2"/>
  <c r="H43" i="2"/>
  <c r="G43" i="2"/>
  <c r="F43" i="2"/>
  <c r="C43" i="2"/>
  <c r="B43" i="2"/>
  <c r="A43" i="2"/>
  <c r="H42" i="2"/>
  <c r="G42" i="2"/>
  <c r="F42" i="2"/>
  <c r="C42" i="2"/>
  <c r="B42" i="2"/>
  <c r="A42" i="2"/>
  <c r="H41" i="2"/>
  <c r="G41" i="2"/>
  <c r="F41" i="2"/>
  <c r="C41" i="2"/>
  <c r="B41" i="2"/>
  <c r="H40" i="2"/>
  <c r="G40" i="2"/>
  <c r="F40" i="2"/>
  <c r="C40" i="2"/>
  <c r="B40" i="2"/>
  <c r="H39" i="2"/>
  <c r="G39" i="2"/>
  <c r="F39" i="2"/>
  <c r="C39" i="2"/>
  <c r="B39" i="2"/>
  <c r="A39" i="2"/>
  <c r="H38" i="2"/>
  <c r="G38" i="2"/>
  <c r="F38" i="2"/>
  <c r="C38" i="2"/>
  <c r="B38" i="2"/>
  <c r="A38" i="2"/>
  <c r="H37" i="2"/>
  <c r="G37" i="2"/>
  <c r="F37" i="2"/>
  <c r="C37" i="2"/>
  <c r="B37" i="2"/>
  <c r="H36" i="2"/>
  <c r="G36" i="2"/>
  <c r="F36" i="2"/>
  <c r="C36" i="2"/>
  <c r="B36" i="2"/>
  <c r="H35" i="2"/>
  <c r="G35" i="2"/>
  <c r="F35" i="2"/>
  <c r="C35" i="2"/>
  <c r="B35" i="2"/>
  <c r="A35" i="2"/>
  <c r="H34" i="2"/>
  <c r="G34" i="2"/>
  <c r="F34" i="2"/>
  <c r="C34" i="2"/>
  <c r="B34" i="2"/>
  <c r="A34" i="2"/>
  <c r="H33" i="2"/>
  <c r="G33" i="2"/>
  <c r="F33" i="2"/>
  <c r="C33" i="2"/>
  <c r="B33" i="2"/>
  <c r="H32" i="2"/>
  <c r="G32" i="2"/>
  <c r="F32" i="2"/>
  <c r="C32" i="2"/>
  <c r="B32" i="2"/>
  <c r="H31" i="2"/>
  <c r="G31" i="2"/>
  <c r="F31" i="2"/>
  <c r="C31" i="2"/>
  <c r="B31" i="2"/>
  <c r="A31" i="2"/>
  <c r="H30" i="2"/>
  <c r="G30" i="2"/>
  <c r="F30" i="2"/>
  <c r="C30" i="2"/>
  <c r="B30" i="2"/>
  <c r="A30" i="2"/>
  <c r="H29" i="2"/>
  <c r="G29" i="2"/>
  <c r="F29" i="2"/>
  <c r="C29" i="2"/>
  <c r="B29" i="2"/>
  <c r="H28" i="2"/>
  <c r="G28" i="2"/>
  <c r="F28" i="2"/>
  <c r="C28" i="2"/>
  <c r="B28" i="2"/>
  <c r="H27" i="2"/>
  <c r="G27" i="2"/>
  <c r="F27" i="2"/>
  <c r="C27" i="2"/>
  <c r="B27" i="2"/>
  <c r="A27" i="2"/>
  <c r="H26" i="2"/>
  <c r="G26" i="2"/>
  <c r="F26" i="2"/>
  <c r="C26" i="2"/>
  <c r="B26" i="2"/>
  <c r="A26" i="2"/>
  <c r="H25" i="2"/>
  <c r="G25" i="2"/>
  <c r="F25" i="2"/>
  <c r="C25" i="2"/>
  <c r="B25" i="2"/>
  <c r="H24" i="2"/>
  <c r="G24" i="2"/>
  <c r="F24" i="2"/>
  <c r="C24" i="2"/>
  <c r="B24" i="2"/>
  <c r="H23" i="2"/>
  <c r="G23" i="2"/>
  <c r="F23" i="2"/>
  <c r="C23" i="2"/>
  <c r="B23" i="2"/>
  <c r="A23" i="2"/>
  <c r="H22" i="2"/>
  <c r="G22" i="2"/>
  <c r="F22" i="2"/>
  <c r="C22" i="2"/>
  <c r="B22" i="2"/>
  <c r="A22" i="2"/>
  <c r="H21" i="2"/>
  <c r="G21" i="2"/>
  <c r="F21" i="2"/>
  <c r="C21" i="2"/>
  <c r="B21" i="2"/>
  <c r="H20" i="2"/>
  <c r="G20" i="2"/>
  <c r="F20" i="2"/>
  <c r="C20" i="2"/>
  <c r="B20" i="2"/>
  <c r="H19" i="2"/>
  <c r="G19" i="2"/>
  <c r="F19" i="2"/>
  <c r="C19" i="2"/>
  <c r="B19" i="2"/>
  <c r="A19" i="2"/>
  <c r="H18" i="2"/>
  <c r="G18" i="2"/>
  <c r="F18" i="2"/>
  <c r="C18" i="2"/>
  <c r="B18" i="2"/>
  <c r="A18" i="2"/>
  <c r="H17" i="2"/>
  <c r="G17" i="2"/>
  <c r="F17" i="2"/>
  <c r="C17" i="2"/>
  <c r="B17" i="2"/>
  <c r="H16" i="2"/>
  <c r="G16" i="2"/>
  <c r="F16" i="2"/>
  <c r="C16" i="2"/>
  <c r="B16" i="2"/>
  <c r="H15" i="2"/>
  <c r="G15" i="2"/>
  <c r="F15" i="2"/>
  <c r="C15" i="2"/>
  <c r="B15" i="2"/>
  <c r="A15" i="2"/>
  <c r="H14" i="2"/>
  <c r="G14" i="2"/>
  <c r="F14" i="2"/>
  <c r="C14" i="2"/>
  <c r="B14" i="2"/>
  <c r="A14" i="2"/>
  <c r="H13" i="2"/>
  <c r="G13" i="2"/>
  <c r="F13" i="2"/>
  <c r="C13" i="2"/>
  <c r="B13" i="2"/>
  <c r="B5" i="2"/>
  <c r="B4" i="2"/>
  <c r="B3" i="2"/>
  <c r="B2" i="2"/>
  <c r="K57" i="1"/>
  <c r="J57" i="1"/>
  <c r="C57" i="1"/>
  <c r="A60" i="2" s="1"/>
  <c r="K56" i="1"/>
  <c r="J56" i="1"/>
  <c r="C56" i="1"/>
  <c r="K55" i="1"/>
  <c r="J55" i="1"/>
  <c r="C55" i="1"/>
  <c r="K54" i="1"/>
  <c r="J54" i="1"/>
  <c r="C54" i="1"/>
  <c r="A57" i="2" s="1"/>
  <c r="K53" i="1"/>
  <c r="J53" i="1"/>
  <c r="C53" i="1"/>
  <c r="A56" i="2" s="1"/>
  <c r="K52" i="1"/>
  <c r="J52" i="1"/>
  <c r="C52" i="1"/>
  <c r="K51" i="1"/>
  <c r="J51" i="1"/>
  <c r="C51" i="1"/>
  <c r="K50" i="1"/>
  <c r="J50" i="1"/>
  <c r="C50" i="1"/>
  <c r="A53" i="2" s="1"/>
  <c r="K49" i="1"/>
  <c r="J49" i="1"/>
  <c r="C49" i="1"/>
  <c r="A52" i="2" s="1"/>
  <c r="K48" i="1"/>
  <c r="J48" i="1"/>
  <c r="C48" i="1"/>
  <c r="K47" i="1"/>
  <c r="J47" i="1"/>
  <c r="C47" i="1"/>
  <c r="K46" i="1"/>
  <c r="J46" i="1"/>
  <c r="C46" i="1"/>
  <c r="A49" i="2" s="1"/>
  <c r="K45" i="1"/>
  <c r="J45" i="1"/>
  <c r="C45" i="1"/>
  <c r="A48" i="2" s="1"/>
  <c r="K44" i="1"/>
  <c r="J44" i="1"/>
  <c r="C44" i="1"/>
  <c r="K43" i="1"/>
  <c r="J43" i="1"/>
  <c r="C43" i="1"/>
  <c r="K42" i="1"/>
  <c r="J42" i="1"/>
  <c r="C42" i="1"/>
  <c r="A45" i="2" s="1"/>
  <c r="K41" i="1"/>
  <c r="J41" i="1"/>
  <c r="C41" i="1"/>
  <c r="A44" i="2" s="1"/>
  <c r="K40" i="1"/>
  <c r="J40" i="1"/>
  <c r="C40" i="1"/>
  <c r="K39" i="1"/>
  <c r="J39" i="1"/>
  <c r="C39" i="1"/>
  <c r="K38" i="1"/>
  <c r="J38" i="1"/>
  <c r="C38" i="1"/>
  <c r="A41" i="2" s="1"/>
  <c r="K37" i="1"/>
  <c r="J37" i="1"/>
  <c r="C37" i="1"/>
  <c r="A40" i="2" s="1"/>
  <c r="K36" i="1"/>
  <c r="J36" i="1"/>
  <c r="C36" i="1"/>
  <c r="K35" i="1"/>
  <c r="J35" i="1"/>
  <c r="C35" i="1"/>
  <c r="K34" i="1"/>
  <c r="J34" i="1"/>
  <c r="C34" i="1"/>
  <c r="A37" i="2" s="1"/>
  <c r="K33" i="1"/>
  <c r="J33" i="1"/>
  <c r="C33" i="1"/>
  <c r="A36" i="2" s="1"/>
  <c r="K32" i="1"/>
  <c r="J32" i="1"/>
  <c r="C32" i="1"/>
  <c r="K31" i="1"/>
  <c r="J31" i="1"/>
  <c r="C31" i="1"/>
  <c r="K30" i="1"/>
  <c r="J30" i="1"/>
  <c r="C30" i="1"/>
  <c r="A33" i="2" s="1"/>
  <c r="K29" i="1"/>
  <c r="J29" i="1"/>
  <c r="C29" i="1"/>
  <c r="A32" i="2" s="1"/>
  <c r="K28" i="1"/>
  <c r="J28" i="1"/>
  <c r="C28" i="1"/>
  <c r="K27" i="1"/>
  <c r="J27" i="1"/>
  <c r="C27" i="1"/>
  <c r="K26" i="1"/>
  <c r="J26" i="1"/>
  <c r="C26" i="1"/>
  <c r="A29" i="2" s="1"/>
  <c r="K25" i="1"/>
  <c r="J25" i="1"/>
  <c r="C25" i="1"/>
  <c r="A28" i="2" s="1"/>
  <c r="K24" i="1"/>
  <c r="J24" i="1"/>
  <c r="C24" i="1"/>
  <c r="K23" i="1"/>
  <c r="J23" i="1"/>
  <c r="C23" i="1"/>
  <c r="K22" i="1"/>
  <c r="J22" i="1"/>
  <c r="C22" i="1"/>
  <c r="A25" i="2" s="1"/>
  <c r="K21" i="1"/>
  <c r="J21" i="1"/>
  <c r="C21" i="1"/>
  <c r="A24" i="2" s="1"/>
  <c r="K20" i="1"/>
  <c r="J20" i="1"/>
  <c r="C20" i="1"/>
  <c r="K19" i="1"/>
  <c r="J19" i="1"/>
  <c r="C19" i="1"/>
  <c r="K18" i="1"/>
  <c r="J18" i="1"/>
  <c r="C18" i="1"/>
  <c r="A21" i="2" s="1"/>
  <c r="K17" i="1"/>
  <c r="J17" i="1"/>
  <c r="C17" i="1"/>
  <c r="A20" i="2" s="1"/>
  <c r="K16" i="1"/>
  <c r="J16" i="1"/>
  <c r="C16" i="1"/>
  <c r="K15" i="1"/>
  <c r="J15" i="1"/>
  <c r="C15" i="1"/>
  <c r="K14" i="1"/>
  <c r="J14" i="1"/>
  <c r="C14" i="1"/>
  <c r="A17" i="2" s="1"/>
  <c r="K13" i="1"/>
  <c r="J13" i="1"/>
  <c r="C13" i="1"/>
  <c r="A16" i="2" s="1"/>
  <c r="K12" i="1"/>
  <c r="J12" i="1"/>
  <c r="C12" i="1"/>
  <c r="K11" i="1"/>
  <c r="J11" i="1"/>
  <c r="C11" i="1"/>
  <c r="K10" i="1"/>
  <c r="J10" i="1"/>
  <c r="C10" i="1"/>
  <c r="A13" i="2" s="1"/>
  <c r="C62" i="2" l="1"/>
  <c r="I59" i="2" s="1"/>
  <c r="J59" i="2" s="1"/>
  <c r="I57" i="2" l="1"/>
  <c r="J57" i="2" s="1"/>
  <c r="I58" i="2"/>
  <c r="J58" i="2" s="1"/>
  <c r="I55" i="2"/>
  <c r="J55" i="2" s="1"/>
  <c r="I56" i="2"/>
  <c r="J56" i="2" s="1"/>
  <c r="I53" i="2"/>
  <c r="J53" i="2" s="1"/>
  <c r="I54" i="2"/>
  <c r="J54" i="2" s="1"/>
  <c r="I51" i="2"/>
  <c r="J51" i="2" s="1"/>
  <c r="I52" i="2"/>
  <c r="J52" i="2" s="1"/>
  <c r="I49" i="2"/>
  <c r="J49" i="2" s="1"/>
  <c r="I50" i="2"/>
  <c r="J50" i="2" s="1"/>
  <c r="I47" i="2"/>
  <c r="J47" i="2" s="1"/>
  <c r="I48" i="2"/>
  <c r="J48" i="2" s="1"/>
  <c r="I18" i="2"/>
  <c r="J18" i="2" s="1"/>
  <c r="I46" i="2"/>
  <c r="J46" i="2" s="1"/>
  <c r="I15" i="2"/>
  <c r="J15" i="2" s="1"/>
  <c r="I44" i="2"/>
  <c r="J44" i="2" s="1"/>
  <c r="I45" i="2"/>
  <c r="J45" i="2" s="1"/>
  <c r="I22" i="2"/>
  <c r="J22" i="2" s="1"/>
  <c r="I43" i="2"/>
  <c r="J43" i="2" s="1"/>
  <c r="I13" i="2"/>
  <c r="J13" i="2" s="1"/>
  <c r="I21" i="2"/>
  <c r="J21" i="2" s="1"/>
  <c r="I16" i="2"/>
  <c r="J16" i="2" s="1"/>
  <c r="I41" i="2"/>
  <c r="J41" i="2" s="1"/>
  <c r="I42" i="2"/>
  <c r="J42" i="2" s="1"/>
  <c r="I14" i="2"/>
  <c r="J14" i="2" s="1"/>
  <c r="I19" i="2"/>
  <c r="J19" i="2" s="1"/>
  <c r="I24" i="2"/>
  <c r="J24" i="2" s="1"/>
  <c r="I39" i="2"/>
  <c r="J39" i="2" s="1"/>
  <c r="I40" i="2"/>
  <c r="J40" i="2" s="1"/>
  <c r="I37" i="2"/>
  <c r="J37" i="2" s="1"/>
  <c r="I38" i="2"/>
  <c r="J38" i="2" s="1"/>
  <c r="I35" i="2"/>
  <c r="J35" i="2" s="1"/>
  <c r="I36" i="2"/>
  <c r="J36" i="2" s="1"/>
  <c r="I33" i="2"/>
  <c r="J33" i="2" s="1"/>
  <c r="I34" i="2"/>
  <c r="J34" i="2" s="1"/>
  <c r="I31" i="2"/>
  <c r="J31" i="2" s="1"/>
  <c r="I32" i="2"/>
  <c r="J32" i="2" s="1"/>
  <c r="I26" i="2"/>
  <c r="J26" i="2" s="1"/>
  <c r="I30" i="2"/>
  <c r="J30" i="2" s="1"/>
  <c r="I23" i="2"/>
  <c r="J23" i="2" s="1"/>
  <c r="I29" i="2"/>
  <c r="J29" i="2" s="1"/>
  <c r="I25" i="2"/>
  <c r="J25" i="2" s="1"/>
  <c r="I27" i="2"/>
  <c r="J27" i="2" s="1"/>
  <c r="I20" i="2"/>
  <c r="J20" i="2" s="1"/>
  <c r="I17" i="2"/>
  <c r="J17" i="2" s="1"/>
  <c r="I28" i="2"/>
  <c r="J28" i="2" s="1"/>
</calcChain>
</file>

<file path=xl/comments1.xml><?xml version="1.0" encoding="utf-8"?>
<comments xmlns="http://schemas.openxmlformats.org/spreadsheetml/2006/main">
  <authors>
    <author>Grant Williams</author>
  </authors>
  <commentList>
    <comment ref="D9" authorId="0" shapeId="0">
      <text>
        <r>
          <rPr>
            <b/>
            <sz val="9"/>
            <color indexed="81"/>
            <rFont val="Tahoma"/>
            <family val="2"/>
          </rPr>
          <t>Enter full taxonomic ID.
The first 2 words will default to Genus then Species, respectively.
Precede sub-taxa with the following tags without quotes:
Subspecies:  'subsp'
Biotype:  'biotype', 'biovar', 'bv'
Serogroup:  'serogroup'
Serotype:  'serotype', 'var'
Ex.  Listeria parahaemolyticus subsp coli bv enterica var Typhimurium</t>
        </r>
      </text>
    </comment>
  </commentList>
</comments>
</file>

<file path=xl/sharedStrings.xml><?xml version="1.0" encoding="utf-8"?>
<sst xmlns="http://schemas.openxmlformats.org/spreadsheetml/2006/main" count="1040" uniqueCount="642">
  <si>
    <t>Initial Dilution Worksheet</t>
  </si>
  <si>
    <t>Example</t>
  </si>
  <si>
    <t>Instructions</t>
  </si>
  <si>
    <t>Dilution calculation:  V1 = (V2C2)/C1</t>
  </si>
  <si>
    <t>Run Name</t>
  </si>
  <si>
    <t>M947-13-248-Ignoble</t>
  </si>
  <si>
    <t>Starting with this sheet, and moving from top to bottom, fill in all tan shaded cells.</t>
  </si>
  <si>
    <t>Sample Plate Name</t>
  </si>
  <si>
    <t>Where V1 = volume of stock needed for dilution</t>
  </si>
  <si>
    <t>Sample Sheet Name</t>
  </si>
  <si>
    <t>C1 = stock concentration</t>
  </si>
  <si>
    <t>Library Prep Date</t>
  </si>
  <si>
    <t>V2 = 20 ul</t>
  </si>
  <si>
    <t>Technician</t>
  </si>
  <si>
    <t>George P Burdell</t>
  </si>
  <si>
    <t>C2 = 10 ng/ul</t>
  </si>
  <si>
    <t>Serial Dilutions</t>
  </si>
  <si>
    <t>Dilution for Nextera normalization</t>
  </si>
  <si>
    <t>1 ng/ul</t>
  </si>
  <si>
    <t>0.2 ng/ul</t>
  </si>
  <si>
    <t>Nanodrop</t>
  </si>
  <si>
    <t>Qubit</t>
  </si>
  <si>
    <t>10 ng/ul (20 ul total volume)</t>
  </si>
  <si>
    <t>Well position</t>
  </si>
  <si>
    <t>Sample Name</t>
  </si>
  <si>
    <t>Sample ID</t>
  </si>
  <si>
    <t>Organism</t>
  </si>
  <si>
    <t>Index 1</t>
  </si>
  <si>
    <t>Index 2</t>
  </si>
  <si>
    <t>Purity (260/280 ratio)</t>
  </si>
  <si>
    <t>Genome Size Estimate</t>
  </si>
  <si>
    <t>Input DNA Stock Concentration (ng/ul)</t>
  </si>
  <si>
    <t>DNA</t>
  </si>
  <si>
    <t>Diluent
(dH2O)</t>
  </si>
  <si>
    <t>2012K-0644_1</t>
  </si>
  <si>
    <t>2012K-0644_1-M947-13-248-Ignoble</t>
  </si>
  <si>
    <t>Salmonella enterica var. Enteritidis</t>
  </si>
  <si>
    <t>A403</t>
  </si>
  <si>
    <t>X129</t>
  </si>
  <si>
    <t>NOTE:  All sample names will end with run name (eg. 2012K-0644_1-M947-13-001)</t>
  </si>
  <si>
    <t>Notes:</t>
  </si>
  <si>
    <t>Reagents</t>
  </si>
  <si>
    <t>Lot no.</t>
  </si>
  <si>
    <t>Exp. Date</t>
  </si>
  <si>
    <t>TD Buffer</t>
  </si>
  <si>
    <t>ATM</t>
  </si>
  <si>
    <t>NT Buffer</t>
  </si>
  <si>
    <t>NPM</t>
  </si>
  <si>
    <t>Indices</t>
  </si>
  <si>
    <t>Beads</t>
  </si>
  <si>
    <t>RSB</t>
  </si>
  <si>
    <t>EBT</t>
  </si>
  <si>
    <t>Thermocycler</t>
  </si>
  <si>
    <t>Tagmentation</t>
  </si>
  <si>
    <t>Amplification</t>
  </si>
  <si>
    <t>ID/Location:</t>
  </si>
  <si>
    <t>Was there an error message displayed on the instrument when the run was finished?</t>
  </si>
  <si>
    <t>Did you check the graphical temperature output when the run was finished?</t>
  </si>
  <si>
    <t>Were the temperatures noted to be within the acceptable ranges for this PCR run?</t>
  </si>
  <si>
    <t>A01</t>
  </si>
  <si>
    <t>B01</t>
  </si>
  <si>
    <t>C01</t>
  </si>
  <si>
    <t>D01</t>
  </si>
  <si>
    <t>E01</t>
  </si>
  <si>
    <t>F01</t>
  </si>
  <si>
    <t>G01</t>
  </si>
  <si>
    <t>H01</t>
  </si>
  <si>
    <t>A02</t>
  </si>
  <si>
    <t>B02</t>
  </si>
  <si>
    <t>C02</t>
  </si>
  <si>
    <t>D02</t>
  </si>
  <si>
    <t>E02</t>
  </si>
  <si>
    <t>F02</t>
  </si>
  <si>
    <t>G02</t>
  </si>
  <si>
    <t>H02</t>
  </si>
  <si>
    <t>A03</t>
  </si>
  <si>
    <t>B03</t>
  </si>
  <si>
    <t>C03</t>
  </si>
  <si>
    <t>D03</t>
  </si>
  <si>
    <t>E03</t>
  </si>
  <si>
    <t>F03</t>
  </si>
  <si>
    <t>G03</t>
  </si>
  <si>
    <t>H03</t>
  </si>
  <si>
    <t>A04</t>
  </si>
  <si>
    <t>B04</t>
  </si>
  <si>
    <t>C04</t>
  </si>
  <si>
    <t>D04</t>
  </si>
  <si>
    <t>E04</t>
  </si>
  <si>
    <t>F04</t>
  </si>
  <si>
    <t>G04</t>
  </si>
  <si>
    <t>H04</t>
  </si>
  <si>
    <t>A05</t>
  </si>
  <si>
    <t>B05</t>
  </si>
  <si>
    <t>C05</t>
  </si>
  <si>
    <t>D05</t>
  </si>
  <si>
    <t>E05</t>
  </si>
  <si>
    <t>F05</t>
  </si>
  <si>
    <t>G05</t>
  </si>
  <si>
    <t>H05</t>
  </si>
  <si>
    <t>A06</t>
  </si>
  <si>
    <t>B06</t>
  </si>
  <si>
    <t>C06</t>
  </si>
  <si>
    <t>D06</t>
  </si>
  <si>
    <t>E06</t>
  </si>
  <si>
    <t>F06</t>
  </si>
  <si>
    <t>G06</t>
  </si>
  <si>
    <t>H06</t>
  </si>
  <si>
    <t>Normalization and Pooling Worksheet</t>
  </si>
  <si>
    <t>Pooling Factor:  Proportion of sample genome size relative to total DNA load</t>
  </si>
  <si>
    <t>Pooling Volume: Pooling Factor * 50 ul pool</t>
  </si>
  <si>
    <t>ng/uL to nM conversion factor (nm*uL/ng):</t>
  </si>
  <si>
    <t>Date</t>
  </si>
  <si>
    <t>Dilution conc (nM):</t>
  </si>
  <si>
    <t>Dilution volume (uL):</t>
  </si>
  <si>
    <t>NOTE:  All sample names should end with Plate ID (eg. 2012K-0644_1-M947-13-001)</t>
  </si>
  <si>
    <t>Pooling volume (uL):</t>
  </si>
  <si>
    <t>Supported concentrations (nM):</t>
  </si>
  <si>
    <t>Optional</t>
  </si>
  <si>
    <t>pre-clean</t>
  </si>
  <si>
    <t>Qubit Output</t>
  </si>
  <si>
    <t>For 50 ul of 2nM</t>
  </si>
  <si>
    <t>Pooling Factor</t>
  </si>
  <si>
    <t>Pooling Volume (50ul)</t>
  </si>
  <si>
    <t>up Qubit</t>
  </si>
  <si>
    <t>Genome Size</t>
  </si>
  <si>
    <t>(ng/uL)</t>
  </si>
  <si>
    <t>nM</t>
  </si>
  <si>
    <t>Sample</t>
  </si>
  <si>
    <t>EBT
Diluent</t>
  </si>
  <si>
    <t>Comments</t>
  </si>
  <si>
    <t>Total DNA load</t>
  </si>
  <si>
    <t>Heated Denaturation Temp:</t>
  </si>
  <si>
    <t>**Note, pooling volume factors in genome size contribution to overall DNA load</t>
  </si>
  <si>
    <t>Lot #</t>
  </si>
  <si>
    <t>Exp date</t>
  </si>
  <si>
    <t>Incorporation buffer</t>
  </si>
  <si>
    <t>MiSeq cartridge</t>
  </si>
  <si>
    <t>Flow cell</t>
  </si>
  <si>
    <t>Post-Run Metrics</t>
  </si>
  <si>
    <t>Cluster Density</t>
  </si>
  <si>
    <t>Clusters Passing Filter</t>
  </si>
  <si>
    <t>Q30</t>
  </si>
  <si>
    <t>Estimated Yield</t>
  </si>
  <si>
    <t>Post-Run Wash</t>
  </si>
  <si>
    <t>Calculation Engine</t>
  </si>
  <si>
    <t>[Header]</t>
  </si>
  <si>
    <t>IEMFileVersion</t>
  </si>
  <si>
    <t>Investigator Name</t>
  </si>
  <si>
    <t>Workflow</t>
  </si>
  <si>
    <t>GenerateFASTQ</t>
  </si>
  <si>
    <t>Application</t>
  </si>
  <si>
    <t>FASTQ Only</t>
  </si>
  <si>
    <t>Assay</t>
  </si>
  <si>
    <t>Description</t>
  </si>
  <si>
    <t>Chemistry</t>
  </si>
  <si>
    <t>Amplicon</t>
  </si>
  <si>
    <t>[Reads]</t>
  </si>
  <si>
    <t>[Settings]</t>
  </si>
  <si>
    <t>ReverseComplement</t>
  </si>
  <si>
    <t>Adapter</t>
  </si>
  <si>
    <t>CTGTCTCTTATACACATCT</t>
  </si>
  <si>
    <t>[Data]</t>
  </si>
  <si>
    <t>Sample_ID</t>
  </si>
  <si>
    <t>Sample_Name</t>
  </si>
  <si>
    <t>Sample_Plate</t>
  </si>
  <si>
    <t>Sample_Well</t>
  </si>
  <si>
    <t>I7_Index_ID</t>
  </si>
  <si>
    <t>index</t>
  </si>
  <si>
    <t>I5_Index_ID</t>
  </si>
  <si>
    <t>index2</t>
  </si>
  <si>
    <t>Sample_Project</t>
  </si>
  <si>
    <t>IndexName</t>
  </si>
  <si>
    <t>BasesForSampleSheet</t>
  </si>
  <si>
    <t>N701</t>
  </si>
  <si>
    <t>TAAGGCGA</t>
  </si>
  <si>
    <t>N702</t>
  </si>
  <si>
    <t>CGTACTAG</t>
  </si>
  <si>
    <t>N703</t>
  </si>
  <si>
    <t>AGGCAGAA</t>
  </si>
  <si>
    <t>N704</t>
  </si>
  <si>
    <t>TCCTGAGC</t>
  </si>
  <si>
    <t>N705</t>
  </si>
  <si>
    <t>GGACTCCT</t>
  </si>
  <si>
    <t>N706</t>
  </si>
  <si>
    <t>TAGGCATG</t>
  </si>
  <si>
    <t>N707</t>
  </si>
  <si>
    <t>CTCTCTAC</t>
  </si>
  <si>
    <t>N710</t>
  </si>
  <si>
    <t>CGAGGCTG</t>
  </si>
  <si>
    <t>N711</t>
  </si>
  <si>
    <t>AAGAGGCA</t>
  </si>
  <si>
    <t>N712</t>
  </si>
  <si>
    <t>GTAGAGGA</t>
  </si>
  <si>
    <t>N714</t>
  </si>
  <si>
    <t>GCTCATGA</t>
  </si>
  <si>
    <t>N715</t>
  </si>
  <si>
    <t>ATCTCAGG</t>
  </si>
  <si>
    <t>N716</t>
  </si>
  <si>
    <t>ACTCGCTA</t>
  </si>
  <si>
    <t>N718</t>
  </si>
  <si>
    <t>GGAGCTAC</t>
  </si>
  <si>
    <t>N719</t>
  </si>
  <si>
    <t>GCGTAGTA</t>
  </si>
  <si>
    <t>N720</t>
  </si>
  <si>
    <t>CGGAGCCT</t>
  </si>
  <si>
    <t>N721</t>
  </si>
  <si>
    <t>TACGCTGC</t>
  </si>
  <si>
    <t>N722</t>
  </si>
  <si>
    <t>ATGCGCAG</t>
  </si>
  <si>
    <t>N723</t>
  </si>
  <si>
    <t>TAGCGCTC</t>
  </si>
  <si>
    <t>N724</t>
  </si>
  <si>
    <t>ACTGAGCG</t>
  </si>
  <si>
    <t>N726</t>
  </si>
  <si>
    <t>CCTAAGAC</t>
  </si>
  <si>
    <t>N727</t>
  </si>
  <si>
    <t>CGATCAGT</t>
  </si>
  <si>
    <t>N728</t>
  </si>
  <si>
    <t>TGCAGCTA</t>
  </si>
  <si>
    <t>N729</t>
  </si>
  <si>
    <t>TCGACGTC</t>
  </si>
  <si>
    <t>S502</t>
  </si>
  <si>
    <t>CTCTCTAT</t>
  </si>
  <si>
    <t>S503</t>
  </si>
  <si>
    <t>TATCCTCT</t>
  </si>
  <si>
    <t>S505</t>
  </si>
  <si>
    <t>GTAAGGAG</t>
  </si>
  <si>
    <t>S506</t>
  </si>
  <si>
    <t>ACTGCATA</t>
  </si>
  <si>
    <t>S507</t>
  </si>
  <si>
    <t>AAGGAGTA</t>
  </si>
  <si>
    <t>S508</t>
  </si>
  <si>
    <t>CTAAGCCT</t>
  </si>
  <si>
    <t>S510</t>
  </si>
  <si>
    <t>CGTCTAAT</t>
  </si>
  <si>
    <t>S511</t>
  </si>
  <si>
    <t>TCTCTCCG</t>
  </si>
  <si>
    <t>S513</t>
  </si>
  <si>
    <t>TCGACTAG</t>
  </si>
  <si>
    <t>S515</t>
  </si>
  <si>
    <t>TTCTAGCT</t>
  </si>
  <si>
    <t>S516</t>
  </si>
  <si>
    <t>CCTAGAGT</t>
  </si>
  <si>
    <t>S517</t>
  </si>
  <si>
    <t>GCGTAAGA</t>
  </si>
  <si>
    <t>S518</t>
  </si>
  <si>
    <t>CTATTAAG</t>
  </si>
  <si>
    <t>S520</t>
  </si>
  <si>
    <t>AAGGCTAT</t>
  </si>
  <si>
    <t>S521</t>
  </si>
  <si>
    <t>GAGCCTTA</t>
  </si>
  <si>
    <t>S522</t>
  </si>
  <si>
    <t>TTATGCGA</t>
  </si>
  <si>
    <t>Index Combo</t>
  </si>
  <si>
    <t>N701S502</t>
  </si>
  <si>
    <t>Nextera XT v2 Set A</t>
  </si>
  <si>
    <t>N701S503</t>
  </si>
  <si>
    <t>N701S505</t>
  </si>
  <si>
    <t>N701S506</t>
  </si>
  <si>
    <t>N701S507</t>
  </si>
  <si>
    <t>N701S508</t>
  </si>
  <si>
    <t>N701S510</t>
  </si>
  <si>
    <t>N701S511</t>
  </si>
  <si>
    <t>N702S502</t>
  </si>
  <si>
    <t>N702S503</t>
  </si>
  <si>
    <t>N702S505</t>
  </si>
  <si>
    <t>N702S506</t>
  </si>
  <si>
    <t>N702S507</t>
  </si>
  <si>
    <t>N702S508</t>
  </si>
  <si>
    <t>N702S510</t>
  </si>
  <si>
    <t>N702S511</t>
  </si>
  <si>
    <t>N703S502</t>
  </si>
  <si>
    <t>N703S503</t>
  </si>
  <si>
    <t>N703S505</t>
  </si>
  <si>
    <t>N703S506</t>
  </si>
  <si>
    <t>N703S507</t>
  </si>
  <si>
    <t>N703S508</t>
  </si>
  <si>
    <t>N703S510</t>
  </si>
  <si>
    <t>N703S511</t>
  </si>
  <si>
    <t>N704S502</t>
  </si>
  <si>
    <t>N704S503</t>
  </si>
  <si>
    <t>N704S505</t>
  </si>
  <si>
    <t>N704S506</t>
  </si>
  <si>
    <t>N704S507</t>
  </si>
  <si>
    <t>N704S508</t>
  </si>
  <si>
    <t>N704S510</t>
  </si>
  <si>
    <t>N704S511</t>
  </si>
  <si>
    <t>N705S502</t>
  </si>
  <si>
    <t>N705S503</t>
  </si>
  <si>
    <t>N705S505</t>
  </si>
  <si>
    <t>N705S506</t>
  </si>
  <si>
    <t>N705S507</t>
  </si>
  <si>
    <t>N705S508</t>
  </si>
  <si>
    <t>N705S510</t>
  </si>
  <si>
    <t>N705S511</t>
  </si>
  <si>
    <t>N706S502</t>
  </si>
  <si>
    <t>N706S503</t>
  </si>
  <si>
    <t>N706S505</t>
  </si>
  <si>
    <t>N706S506</t>
  </si>
  <si>
    <t>N706S507</t>
  </si>
  <si>
    <t>N706S508</t>
  </si>
  <si>
    <t>N706S510</t>
  </si>
  <si>
    <t>N706S511</t>
  </si>
  <si>
    <t>N707S502</t>
  </si>
  <si>
    <t>N707S503</t>
  </si>
  <si>
    <t>N707S505</t>
  </si>
  <si>
    <t>N707S506</t>
  </si>
  <si>
    <t>N707S507</t>
  </si>
  <si>
    <t>N707S508</t>
  </si>
  <si>
    <t>N707S510</t>
  </si>
  <si>
    <t>N707S511</t>
  </si>
  <si>
    <t>N710S502</t>
  </si>
  <si>
    <t>N710S503</t>
  </si>
  <si>
    <t>N710S505</t>
  </si>
  <si>
    <t>N710S506</t>
  </si>
  <si>
    <t>N710S507</t>
  </si>
  <si>
    <t>N710S508</t>
  </si>
  <si>
    <t>N710S510</t>
  </si>
  <si>
    <t>N710S511</t>
  </si>
  <si>
    <t>N711S502</t>
  </si>
  <si>
    <t>N711S503</t>
  </si>
  <si>
    <t>N711S505</t>
  </si>
  <si>
    <t>N711S506</t>
  </si>
  <si>
    <t>N711S507</t>
  </si>
  <si>
    <t>N711S508</t>
  </si>
  <si>
    <t>N711S510</t>
  </si>
  <si>
    <t>N711S511</t>
  </si>
  <si>
    <t>N712S502</t>
  </si>
  <si>
    <t>N712S503</t>
  </si>
  <si>
    <t>N712S505</t>
  </si>
  <si>
    <t>N712S506</t>
  </si>
  <si>
    <t>N712S507</t>
  </si>
  <si>
    <t>N712S508</t>
  </si>
  <si>
    <t>N712S510</t>
  </si>
  <si>
    <t>N712S511</t>
  </si>
  <si>
    <t>N714S502</t>
  </si>
  <si>
    <t>N714S503</t>
  </si>
  <si>
    <t>N714S505</t>
  </si>
  <si>
    <t>N714S506</t>
  </si>
  <si>
    <t>N714S507</t>
  </si>
  <si>
    <t>N714S508</t>
  </si>
  <si>
    <t>N714S510</t>
  </si>
  <si>
    <t>N714S511</t>
  </si>
  <si>
    <t>N715S502</t>
  </si>
  <si>
    <t>N715S503</t>
  </si>
  <si>
    <t>N715S505</t>
  </si>
  <si>
    <t>N715S506</t>
  </si>
  <si>
    <t>N715S507</t>
  </si>
  <si>
    <t>N715S508</t>
  </si>
  <si>
    <t>N715S510</t>
  </si>
  <si>
    <t>N715S511</t>
  </si>
  <si>
    <t>N716S502</t>
  </si>
  <si>
    <t>Nextera XT v2 Set B</t>
  </si>
  <si>
    <t>N716S503</t>
  </si>
  <si>
    <t>N716S505</t>
  </si>
  <si>
    <t>N716S506</t>
  </si>
  <si>
    <t>N716S507</t>
  </si>
  <si>
    <t>N716S508</t>
  </si>
  <si>
    <t>N716S510</t>
  </si>
  <si>
    <t>N716S511</t>
  </si>
  <si>
    <t>N718S502</t>
  </si>
  <si>
    <t>N718S503</t>
  </si>
  <si>
    <t>N718S505</t>
  </si>
  <si>
    <t>N718S506</t>
  </si>
  <si>
    <t>N718S507</t>
  </si>
  <si>
    <t>N718S508</t>
  </si>
  <si>
    <t>N718S510</t>
  </si>
  <si>
    <t>N718S511</t>
  </si>
  <si>
    <t>N719S502</t>
  </si>
  <si>
    <t>N719S503</t>
  </si>
  <si>
    <t>N719S505</t>
  </si>
  <si>
    <t>N719S506</t>
  </si>
  <si>
    <t>N719S507</t>
  </si>
  <si>
    <t>N719S508</t>
  </si>
  <si>
    <t>N719S510</t>
  </si>
  <si>
    <t>N719S511</t>
  </si>
  <si>
    <t>N720S502</t>
  </si>
  <si>
    <t>N720S503</t>
  </si>
  <si>
    <t>N720S505</t>
  </si>
  <si>
    <t>N720S506</t>
  </si>
  <si>
    <t>N720S507</t>
  </si>
  <si>
    <t>N720S508</t>
  </si>
  <si>
    <t>N720S510</t>
  </si>
  <si>
    <t>N720S511</t>
  </si>
  <si>
    <t>N721S502</t>
  </si>
  <si>
    <t>N721S503</t>
  </si>
  <si>
    <t>N721S505</t>
  </si>
  <si>
    <t>N721S506</t>
  </si>
  <si>
    <t>N721S507</t>
  </si>
  <si>
    <t>N721S508</t>
  </si>
  <si>
    <t>N721S510</t>
  </si>
  <si>
    <t>N721S511</t>
  </si>
  <si>
    <t>N722S502</t>
  </si>
  <si>
    <t>N722S503</t>
  </si>
  <si>
    <t>N722S505</t>
  </si>
  <si>
    <t>N722S506</t>
  </si>
  <si>
    <t>N722S507</t>
  </si>
  <si>
    <t>N722S508</t>
  </si>
  <si>
    <t>N722S510</t>
  </si>
  <si>
    <t>N722S511</t>
  </si>
  <si>
    <t>N723S502</t>
  </si>
  <si>
    <t>N723S503</t>
  </si>
  <si>
    <t>N723S505</t>
  </si>
  <si>
    <t>N723S506</t>
  </si>
  <si>
    <t>N723S507</t>
  </si>
  <si>
    <t>N723S508</t>
  </si>
  <si>
    <t>N723S510</t>
  </si>
  <si>
    <t>N723S511</t>
  </si>
  <si>
    <t>N724S502</t>
  </si>
  <si>
    <t>N724S503</t>
  </si>
  <si>
    <t>N724S505</t>
  </si>
  <si>
    <t>N724S506</t>
  </si>
  <si>
    <t>N724S507</t>
  </si>
  <si>
    <t>N724S508</t>
  </si>
  <si>
    <t>N724S510</t>
  </si>
  <si>
    <t>N724S511</t>
  </si>
  <si>
    <t>N726S502</t>
  </si>
  <si>
    <t>N726S503</t>
  </si>
  <si>
    <t>N726S505</t>
  </si>
  <si>
    <t>N726S506</t>
  </si>
  <si>
    <t>N726S507</t>
  </si>
  <si>
    <t>N726S508</t>
  </si>
  <si>
    <t>N726S510</t>
  </si>
  <si>
    <t>N726S511</t>
  </si>
  <si>
    <t>N727S502</t>
  </si>
  <si>
    <t>N727S503</t>
  </si>
  <si>
    <t>N727S505</t>
  </si>
  <si>
    <t>N727S506</t>
  </si>
  <si>
    <t>N727S507</t>
  </si>
  <si>
    <t>N727S508</t>
  </si>
  <si>
    <t>N727S510</t>
  </si>
  <si>
    <t>N727S511</t>
  </si>
  <si>
    <t>N728S502</t>
  </si>
  <si>
    <t>N728S503</t>
  </si>
  <si>
    <t>N728S505</t>
  </si>
  <si>
    <t>N728S506</t>
  </si>
  <si>
    <t>N728S507</t>
  </si>
  <si>
    <t>N728S508</t>
  </si>
  <si>
    <t>N728S510</t>
  </si>
  <si>
    <t>N728S511</t>
  </si>
  <si>
    <t>N729S502</t>
  </si>
  <si>
    <t>N729S503</t>
  </si>
  <si>
    <t>N729S505</t>
  </si>
  <si>
    <t>N729S506</t>
  </si>
  <si>
    <t>N729S507</t>
  </si>
  <si>
    <t>N729S508</t>
  </si>
  <si>
    <t>N729S510</t>
  </si>
  <si>
    <t>N729S511</t>
  </si>
  <si>
    <t>N701S513</t>
  </si>
  <si>
    <t>Nextera XT v2 Set C</t>
  </si>
  <si>
    <t>N701S515</t>
  </si>
  <si>
    <t>N701S516</t>
  </si>
  <si>
    <t>N701S517</t>
  </si>
  <si>
    <t>N701S518</t>
  </si>
  <si>
    <t>N701S520</t>
  </si>
  <si>
    <t>N701S521</t>
  </si>
  <si>
    <t>N701S522</t>
  </si>
  <si>
    <t>N702S513</t>
  </si>
  <si>
    <t>N702S515</t>
  </si>
  <si>
    <t>N702S516</t>
  </si>
  <si>
    <t>N702S517</t>
  </si>
  <si>
    <t>N702S518</t>
  </si>
  <si>
    <t>N702S520</t>
  </si>
  <si>
    <t>N702S521</t>
  </si>
  <si>
    <t>N702S522</t>
  </si>
  <si>
    <t>N703S513</t>
  </si>
  <si>
    <t>N703S515</t>
  </si>
  <si>
    <t>N703S516</t>
  </si>
  <si>
    <t>N703S517</t>
  </si>
  <si>
    <t>N703S518</t>
  </si>
  <si>
    <t>N703S520</t>
  </si>
  <si>
    <t>N703S521</t>
  </si>
  <si>
    <t>N703S522</t>
  </si>
  <si>
    <t>N704S513</t>
  </si>
  <si>
    <t>N704S515</t>
  </si>
  <si>
    <t>N704S516</t>
  </si>
  <si>
    <t>N704S517</t>
  </si>
  <si>
    <t>N704S518</t>
  </si>
  <si>
    <t>N704S520</t>
  </si>
  <si>
    <t>N704S521</t>
  </si>
  <si>
    <t>N704S522</t>
  </si>
  <si>
    <t>N705S513</t>
  </si>
  <si>
    <t>N705S515</t>
  </si>
  <si>
    <t>N705S516</t>
  </si>
  <si>
    <t>N705S517</t>
  </si>
  <si>
    <t>N705S518</t>
  </si>
  <si>
    <t>N705S520</t>
  </si>
  <si>
    <t>N705S521</t>
  </si>
  <si>
    <t>N705S522</t>
  </si>
  <si>
    <t>N706S513</t>
  </si>
  <si>
    <t>N706S515</t>
  </si>
  <si>
    <t>N706S516</t>
  </si>
  <si>
    <t>N706S517</t>
  </si>
  <si>
    <t>N706S518</t>
  </si>
  <si>
    <t>N706S520</t>
  </si>
  <si>
    <t>N706S521</t>
  </si>
  <si>
    <t>N706S522</t>
  </si>
  <si>
    <t>N707S513</t>
  </si>
  <si>
    <t>N707S515</t>
  </si>
  <si>
    <t>N707S516</t>
  </si>
  <si>
    <t>N707S517</t>
  </si>
  <si>
    <t>N707S518</t>
  </si>
  <si>
    <t>N707S520</t>
  </si>
  <si>
    <t>N707S521</t>
  </si>
  <si>
    <t>N707S522</t>
  </si>
  <si>
    <t>N710S513</t>
  </si>
  <si>
    <t>N710S515</t>
  </si>
  <si>
    <t>N710S516</t>
  </si>
  <si>
    <t>N710S517</t>
  </si>
  <si>
    <t>N710S518</t>
  </si>
  <si>
    <t>N710S520</t>
  </si>
  <si>
    <t>N710S521</t>
  </si>
  <si>
    <t>N710S522</t>
  </si>
  <si>
    <t>N711S513</t>
  </si>
  <si>
    <t>N711S515</t>
  </si>
  <si>
    <t>N711S516</t>
  </si>
  <si>
    <t>N711S517</t>
  </si>
  <si>
    <t>N711S518</t>
  </si>
  <si>
    <t>N711S520</t>
  </si>
  <si>
    <t>N711S521</t>
  </si>
  <si>
    <t>N711S522</t>
  </si>
  <si>
    <t>N712S513</t>
  </si>
  <si>
    <t>N712S515</t>
  </si>
  <si>
    <t>N712S516</t>
  </si>
  <si>
    <t>N712S517</t>
  </si>
  <si>
    <t>N712S518</t>
  </si>
  <si>
    <t>N712S520</t>
  </si>
  <si>
    <t>N712S521</t>
  </si>
  <si>
    <t>N712S522</t>
  </si>
  <si>
    <t>N714S513</t>
  </si>
  <si>
    <t>N714S515</t>
  </si>
  <si>
    <t>N714S516</t>
  </si>
  <si>
    <t>N714S517</t>
  </si>
  <si>
    <t>N714S518</t>
  </si>
  <si>
    <t>N714S520</t>
  </si>
  <si>
    <t>N714S521</t>
  </si>
  <si>
    <t>N714S522</t>
  </si>
  <si>
    <t>N715S513</t>
  </si>
  <si>
    <t>N715S515</t>
  </si>
  <si>
    <t>N715S516</t>
  </si>
  <si>
    <t>N715S517</t>
  </si>
  <si>
    <t>N715S518</t>
  </si>
  <si>
    <t>N715S520</t>
  </si>
  <si>
    <t>N715S521</t>
  </si>
  <si>
    <t>N715S522</t>
  </si>
  <si>
    <t>N716S513</t>
  </si>
  <si>
    <t>Nextera XT v2 Set D</t>
  </si>
  <si>
    <t>N716S515</t>
  </si>
  <si>
    <t>N716S516</t>
  </si>
  <si>
    <t>N716S517</t>
  </si>
  <si>
    <t>N716S518</t>
  </si>
  <si>
    <t>N716S520</t>
  </si>
  <si>
    <t>N716S521</t>
  </si>
  <si>
    <t>N716S522</t>
  </si>
  <si>
    <t>N718S513</t>
  </si>
  <si>
    <t>N718S515</t>
  </si>
  <si>
    <t>N718S516</t>
  </si>
  <si>
    <t>N718S517</t>
  </si>
  <si>
    <t>N718S518</t>
  </si>
  <si>
    <t>N718S520</t>
  </si>
  <si>
    <t>N718S521</t>
  </si>
  <si>
    <t>N718S522</t>
  </si>
  <si>
    <t>N719S513</t>
  </si>
  <si>
    <t>N719S515</t>
  </si>
  <si>
    <t>N719S516</t>
  </si>
  <si>
    <t>N719S517</t>
  </si>
  <si>
    <t>N719S518</t>
  </si>
  <si>
    <t>N719S520</t>
  </si>
  <si>
    <t>N719S521</t>
  </si>
  <si>
    <t>N719S522</t>
  </si>
  <si>
    <t>N720S513</t>
  </si>
  <si>
    <t>N720S515</t>
  </si>
  <si>
    <t>N720S516</t>
  </si>
  <si>
    <t>N720S517</t>
  </si>
  <si>
    <t>N720S518</t>
  </si>
  <si>
    <t>N720S520</t>
  </si>
  <si>
    <t>N720S521</t>
  </si>
  <si>
    <t>N720S522</t>
  </si>
  <si>
    <t>N721S513</t>
  </si>
  <si>
    <t>N721S515</t>
  </si>
  <si>
    <t>N721S516</t>
  </si>
  <si>
    <t>N721S517</t>
  </si>
  <si>
    <t>N721S518</t>
  </si>
  <si>
    <t>N721S520</t>
  </si>
  <si>
    <t>N721S521</t>
  </si>
  <si>
    <t>N721S522</t>
  </si>
  <si>
    <t>N722S513</t>
  </si>
  <si>
    <t>N722S515</t>
  </si>
  <si>
    <t>N722S516</t>
  </si>
  <si>
    <t>N722S517</t>
  </si>
  <si>
    <t>N722S518</t>
  </si>
  <si>
    <t>N722S520</t>
  </si>
  <si>
    <t>N722S521</t>
  </si>
  <si>
    <t>N722S522</t>
  </si>
  <si>
    <t>N723S513</t>
  </si>
  <si>
    <t>N723S515</t>
  </si>
  <si>
    <t>N723S516</t>
  </si>
  <si>
    <t>N723S517</t>
  </si>
  <si>
    <t>N723S518</t>
  </si>
  <si>
    <t>N723S520</t>
  </si>
  <si>
    <t>N723S521</t>
  </si>
  <si>
    <t>N723S522</t>
  </si>
  <si>
    <t>N724S513</t>
  </si>
  <si>
    <t>N724S515</t>
  </si>
  <si>
    <t>N724S516</t>
  </si>
  <si>
    <t>N724S517</t>
  </si>
  <si>
    <t>N724S518</t>
  </si>
  <si>
    <t>N724S520</t>
  </si>
  <si>
    <t>N724S521</t>
  </si>
  <si>
    <t>N724S522</t>
  </si>
  <si>
    <t>N726S513</t>
  </si>
  <si>
    <t>N726S515</t>
  </si>
  <si>
    <t>N726S516</t>
  </si>
  <si>
    <t>N726S517</t>
  </si>
  <si>
    <t>N726S518</t>
  </si>
  <si>
    <t>N726S520</t>
  </si>
  <si>
    <t>N726S521</t>
  </si>
  <si>
    <t>N726S522</t>
  </si>
  <si>
    <t>N727S513</t>
  </si>
  <si>
    <t>N727S515</t>
  </si>
  <si>
    <t>N727S516</t>
  </si>
  <si>
    <t>N727S517</t>
  </si>
  <si>
    <t>N727S518</t>
  </si>
  <si>
    <t>N727S520</t>
  </si>
  <si>
    <t>N727S521</t>
  </si>
  <si>
    <t>N727S522</t>
  </si>
  <si>
    <t>N728S513</t>
  </si>
  <si>
    <t>N728S515</t>
  </si>
  <si>
    <t>N728S516</t>
  </si>
  <si>
    <t>N728S517</t>
  </si>
  <si>
    <t>N728S518</t>
  </si>
  <si>
    <t>N728S520</t>
  </si>
  <si>
    <t>N728S521</t>
  </si>
  <si>
    <t>N728S522</t>
  </si>
  <si>
    <t>N729S513</t>
  </si>
  <si>
    <t>N729S515</t>
  </si>
  <si>
    <t>N729S516</t>
  </si>
  <si>
    <t>N729S517</t>
  </si>
  <si>
    <t>N729S518</t>
  </si>
  <si>
    <t>N729S520</t>
  </si>
  <si>
    <t>N729S521</t>
  </si>
  <si>
    <t>N729S522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</si>
</sst>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11"/>
      <color rgb="FFFFFFFF"/>
      <name val="Calibri"/>
      <family val="2"/>
      <scheme val="minor"/>
    </font>
    <font>
      <b/>
      <sz val="11"/>
      <color rgb="FFFFFFFF"/>
      <name val="Calibri"/>
      <family val="2"/>
      <scheme val="minor"/>
    </font>
    <font>
      <b/>
      <sz val="9"/>
      <color indexed="81"/>
      <name val="Tahoma"/>
      <family val="2"/>
    </font>
  </fonts>
  <fills count="4">
    <fill>
      <patternFill patternType="none"/>
    </fill>
    <fill>
      <patternFill patternType="gray125"/>
    </fill>
    <fill>
      <patternFill patternType="solid">
        <fgColor rgb="FF000000"/>
        <bgColor indexed="64"/>
      </patternFill>
    </fill>
    <fill>
      <patternFill patternType="solid">
        <fgColor rgb="FFEEECE1"/>
        <bgColor indexed="64"/>
      </patternFill>
    </fill>
  </fills>
  <borders count="25">
    <border>
      <left/>
      <right/>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right/>
      <top style="thin">
        <color indexed="64"/>
      </top>
      <bottom style="double">
        <color indexed="64"/>
      </bottom>
      <diagonal/>
    </border>
    <border>
      <left style="thin">
        <color indexed="64"/>
      </left>
      <right/>
      <top style="double">
        <color indexed="64"/>
      </top>
      <bottom/>
      <diagonal/>
    </border>
    <border>
      <left style="thin">
        <color indexed="64"/>
      </left>
      <right style="thin">
        <color indexed="64"/>
      </right>
      <top style="double">
        <color indexed="64"/>
      </top>
      <bottom/>
      <diagonal/>
    </border>
    <border>
      <left/>
      <right style="thin">
        <color indexed="64"/>
      </right>
      <top style="double">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07">
    <xf numFmtId="0" fontId="0" fillId="0" borderId="0" xfId="0"/>
    <xf numFmtId="0" fontId="1" fillId="0" borderId="0" xfId="0" applyFont="1"/>
    <xf numFmtId="0" fontId="2" fillId="2" borderId="0" xfId="0" applyFont="1" applyFill="1"/>
    <xf numFmtId="0" fontId="3" fillId="2" borderId="0" xfId="0" applyFont="1" applyFill="1"/>
    <xf numFmtId="0" fontId="0" fillId="0" borderId="0" xfId="0" applyAlignment="1">
      <alignment horizontal="right"/>
    </xf>
    <xf numFmtId="0" fontId="1" fillId="0" borderId="0" xfId="0" applyFont="1" applyAlignment="1">
      <alignment horizontal="right"/>
    </xf>
    <xf numFmtId="0" fontId="0" fillId="3" borderId="0" xfId="0" applyFill="1"/>
    <xf numFmtId="0" fontId="0" fillId="0" borderId="0" xfId="0" applyAlignment="1">
      <alignment horizontal="left"/>
    </xf>
    <xf numFmtId="0" fontId="2" fillId="2" borderId="0" xfId="0" applyFont="1" applyFill="1" applyAlignment="1">
      <alignment horizontal="left"/>
    </xf>
    <xf numFmtId="0" fontId="0" fillId="0" borderId="0" xfId="0" applyAlignment="1">
      <alignment vertical="top" wrapText="1"/>
    </xf>
    <xf numFmtId="14" fontId="0" fillId="0" borderId="0" xfId="0" applyNumberFormat="1"/>
    <xf numFmtId="14" fontId="2" fillId="2" borderId="0" xfId="0" applyNumberFormat="1" applyFont="1" applyFill="1" applyAlignment="1">
      <alignment horizontal="left"/>
    </xf>
    <xf numFmtId="0" fontId="0" fillId="0" borderId="0" xfId="0" applyAlignment="1">
      <alignment horizontal="center"/>
    </xf>
    <xf numFmtId="0" fontId="0" fillId="0" borderId="0" xfId="0" applyAlignment="1">
      <alignment horizontal="center"/>
    </xf>
    <xf numFmtId="0" fontId="2" fillId="2" borderId="0" xfId="0" applyFont="1" applyFill="1" applyAlignment="1">
      <alignment horizontal="center"/>
    </xf>
    <xf numFmtId="0" fontId="0" fillId="3" borderId="0" xfId="0" applyFill="1" applyAlignment="1">
      <alignment horizontal="center"/>
    </xf>
    <xf numFmtId="0" fontId="0" fillId="3" borderId="1" xfId="0" applyFill="1" applyBorder="1"/>
    <xf numFmtId="0" fontId="0" fillId="3" borderId="2" xfId="0" applyFill="1" applyBorder="1"/>
    <xf numFmtId="14" fontId="0" fillId="3" borderId="2" xfId="0" applyNumberFormat="1" applyFill="1" applyBorder="1"/>
    <xf numFmtId="0" fontId="0" fillId="0" borderId="1" xfId="0" applyBorder="1"/>
    <xf numFmtId="0" fontId="0" fillId="0" borderId="3" xfId="0" applyBorder="1"/>
    <xf numFmtId="0" fontId="1" fillId="0" borderId="3" xfId="0" applyFont="1" applyBorder="1" applyAlignment="1">
      <alignment horizontal="right"/>
    </xf>
    <xf numFmtId="0" fontId="0" fillId="3" borderId="4" xfId="0" applyFill="1" applyBorder="1"/>
    <xf numFmtId="0" fontId="2" fillId="2" borderId="3" xfId="0" applyFont="1" applyFill="1" applyBorder="1" applyAlignment="1">
      <alignment horizontal="left"/>
    </xf>
    <xf numFmtId="0" fontId="0" fillId="0" borderId="3" xfId="0" applyBorder="1" applyAlignment="1">
      <alignment vertical="top" wrapText="1"/>
    </xf>
    <xf numFmtId="0" fontId="0" fillId="0" borderId="3" xfId="0" applyBorder="1" applyAlignment="1">
      <alignment horizontal="center"/>
    </xf>
    <xf numFmtId="0" fontId="0" fillId="0" borderId="6" xfId="0" applyBorder="1"/>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8" xfId="0" applyBorder="1" applyAlignment="1">
      <alignment horizontal="center"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8" xfId="0" applyBorder="1"/>
    <xf numFmtId="0" fontId="0" fillId="0" borderId="11" xfId="0" applyBorder="1"/>
    <xf numFmtId="0" fontId="0" fillId="0" borderId="12"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1" xfId="0" applyBorder="1" applyAlignment="1">
      <alignment horizontal="center"/>
    </xf>
    <xf numFmtId="0" fontId="0" fillId="0" borderId="13" xfId="0" applyBorder="1" applyAlignment="1">
      <alignment horizontal="center"/>
    </xf>
    <xf numFmtId="0" fontId="0" fillId="0" borderId="11" xfId="0" applyBorder="1" applyAlignment="1">
      <alignment horizontal="center" wrapText="1"/>
    </xf>
    <xf numFmtId="0" fontId="0" fillId="0" borderId="12" xfId="0" applyBorder="1" applyAlignment="1">
      <alignment horizontal="center" vertical="center" wrapText="1"/>
    </xf>
    <xf numFmtId="0" fontId="0" fillId="0" borderId="15" xfId="0" applyBorder="1" applyAlignment="1">
      <alignment horizontal="center" vertical="center"/>
    </xf>
    <xf numFmtId="0" fontId="0" fillId="0" borderId="16" xfId="0" applyBorder="1" applyAlignment="1">
      <alignment horizontal="center" vertical="center" wrapText="1"/>
    </xf>
    <xf numFmtId="0" fontId="1" fillId="0" borderId="17" xfId="0" applyFont="1" applyBorder="1"/>
    <xf numFmtId="0" fontId="0" fillId="0" borderId="18" xfId="0" applyBorder="1" applyAlignment="1">
      <alignment horizontal="center"/>
    </xf>
    <xf numFmtId="0" fontId="0" fillId="3" borderId="18" xfId="0" applyFill="1" applyBorder="1" applyAlignment="1">
      <alignment horizontal="center"/>
    </xf>
    <xf numFmtId="14" fontId="0" fillId="3" borderId="18" xfId="0" applyNumberFormat="1" applyFill="1" applyBorder="1"/>
    <xf numFmtId="0" fontId="0" fillId="0" borderId="14" xfId="0" applyBorder="1" applyAlignment="1">
      <alignment horizontal="center"/>
    </xf>
    <xf numFmtId="0" fontId="0" fillId="0" borderId="19" xfId="0" applyBorder="1" applyAlignment="1">
      <alignment horizontal="center"/>
    </xf>
    <xf numFmtId="0" fontId="0" fillId="3" borderId="14" xfId="0" applyFill="1" applyBorder="1" applyAlignment="1">
      <alignment horizontal="center"/>
    </xf>
    <xf numFmtId="0" fontId="0" fillId="3" borderId="19" xfId="0" applyFill="1" applyBorder="1" applyAlignment="1">
      <alignment horizontal="center"/>
    </xf>
    <xf numFmtId="14" fontId="0" fillId="3" borderId="19" xfId="0" applyNumberFormat="1" applyFill="1" applyBorder="1"/>
    <xf numFmtId="0" fontId="0" fillId="0" borderId="8" xfId="0" applyBorder="1" applyAlignment="1">
      <alignment horizontal="center"/>
    </xf>
    <xf numFmtId="0" fontId="0" fillId="0" borderId="15" xfId="0" applyBorder="1" applyAlignment="1">
      <alignment horizontal="center"/>
    </xf>
    <xf numFmtId="0" fontId="0" fillId="0" borderId="19" xfId="0" applyBorder="1" applyAlignment="1">
      <alignment horizontal="center"/>
    </xf>
    <xf numFmtId="0" fontId="0" fillId="0" borderId="19" xfId="0" applyBorder="1"/>
    <xf numFmtId="0" fontId="0" fillId="3" borderId="19" xfId="0" applyFill="1" applyBorder="1" applyAlignment="1">
      <alignment horizontal="center"/>
    </xf>
    <xf numFmtId="2" fontId="0" fillId="0" borderId="0" xfId="0" applyNumberFormat="1" applyAlignment="1">
      <alignment horizontal="center"/>
    </xf>
    <xf numFmtId="0" fontId="0" fillId="3" borderId="20" xfId="0" applyFill="1" applyBorder="1" applyAlignment="1">
      <alignment horizontal="center"/>
    </xf>
    <xf numFmtId="0" fontId="0" fillId="3" borderId="21" xfId="0" applyFill="1" applyBorder="1" applyAlignment="1">
      <alignment horizontal="center"/>
    </xf>
    <xf numFmtId="2" fontId="0" fillId="0" borderId="14" xfId="0" applyNumberFormat="1" applyBorder="1" applyAlignment="1">
      <alignment horizontal="center"/>
    </xf>
    <xf numFmtId="2" fontId="0" fillId="0" borderId="21" xfId="0" applyNumberFormat="1" applyBorder="1" applyAlignment="1">
      <alignment horizontal="center"/>
    </xf>
    <xf numFmtId="0" fontId="0" fillId="0" borderId="21" xfId="0" applyBorder="1" applyAlignment="1">
      <alignment horizontal="center"/>
    </xf>
    <xf numFmtId="0" fontId="0" fillId="3" borderId="22" xfId="0" applyFill="1" applyBorder="1" applyAlignment="1">
      <alignment horizontal="center"/>
    </xf>
    <xf numFmtId="0" fontId="0" fillId="3" borderId="8" xfId="0" applyFill="1" applyBorder="1" applyAlignment="1">
      <alignment horizontal="center"/>
    </xf>
    <xf numFmtId="0" fontId="0" fillId="3" borderId="10" xfId="0" applyFill="1" applyBorder="1" applyAlignment="1">
      <alignment horizontal="center"/>
    </xf>
    <xf numFmtId="2" fontId="0" fillId="0" borderId="8" xfId="0" applyNumberFormat="1" applyBorder="1" applyAlignment="1">
      <alignment horizontal="center"/>
    </xf>
    <xf numFmtId="2" fontId="0" fillId="0" borderId="10" xfId="0" applyNumberFormat="1" applyBorder="1" applyAlignment="1">
      <alignment horizontal="center"/>
    </xf>
    <xf numFmtId="0" fontId="0" fillId="0" borderId="1" xfId="0" applyBorder="1" applyAlignment="1">
      <alignment horizontal="center"/>
    </xf>
    <xf numFmtId="0" fontId="0" fillId="3" borderId="23" xfId="0" applyFill="1" applyBorder="1" applyAlignment="1">
      <alignment horizontal="center"/>
    </xf>
    <xf numFmtId="0" fontId="0" fillId="3" borderId="11" xfId="0" applyFill="1" applyBorder="1" applyAlignment="1">
      <alignment horizontal="center"/>
    </xf>
    <xf numFmtId="0" fontId="0" fillId="3" borderId="1" xfId="0" applyFill="1" applyBorder="1" applyAlignment="1">
      <alignment horizontal="center"/>
    </xf>
    <xf numFmtId="0" fontId="0" fillId="3" borderId="12" xfId="0" applyFill="1" applyBorder="1" applyAlignment="1">
      <alignment horizontal="center"/>
    </xf>
    <xf numFmtId="2" fontId="0" fillId="0" borderId="11" xfId="0" applyNumberFormat="1" applyBorder="1" applyAlignment="1">
      <alignment horizontal="center"/>
    </xf>
    <xf numFmtId="2" fontId="0" fillId="0" borderId="12" xfId="0" applyNumberFormat="1" applyBorder="1" applyAlignment="1">
      <alignment horizontal="center"/>
    </xf>
    <xf numFmtId="0" fontId="0" fillId="0" borderId="12" xfId="0" applyBorder="1" applyAlignment="1">
      <alignment horizontal="center"/>
    </xf>
    <xf numFmtId="0" fontId="0" fillId="0" borderId="2" xfId="0" applyBorder="1"/>
    <xf numFmtId="14" fontId="0" fillId="0" borderId="2" xfId="0" applyNumberFormat="1" applyBorder="1"/>
    <xf numFmtId="0" fontId="0" fillId="0" borderId="14" xfId="0" applyBorder="1"/>
    <xf numFmtId="0" fontId="0" fillId="0" borderId="15" xfId="0" applyBorder="1"/>
    <xf numFmtId="0" fontId="0" fillId="3" borderId="16" xfId="0" applyFill="1" applyBorder="1"/>
    <xf numFmtId="0" fontId="0" fillId="0" borderId="4" xfId="0" applyBorder="1"/>
    <xf numFmtId="0" fontId="0" fillId="0" borderId="24" xfId="0" applyBorder="1"/>
    <xf numFmtId="0" fontId="0" fillId="0" borderId="21" xfId="0" applyBorder="1"/>
    <xf numFmtId="0" fontId="0" fillId="0" borderId="24" xfId="0" applyBorder="1" applyAlignment="1">
      <alignment horizontal="center"/>
    </xf>
    <xf numFmtId="0" fontId="0" fillId="0" borderId="9" xfId="0" applyBorder="1" applyAlignment="1">
      <alignment horizontal="center" wrapText="1"/>
    </xf>
    <xf numFmtId="0" fontId="0" fillId="0" borderId="9" xfId="0" applyBorder="1"/>
    <xf numFmtId="0" fontId="0" fillId="0" borderId="1" xfId="0" applyBorder="1" applyAlignment="1">
      <alignment horizontal="center" wrapText="1"/>
    </xf>
    <xf numFmtId="0" fontId="0" fillId="0" borderId="13" xfId="0" applyBorder="1" applyAlignment="1">
      <alignment horizontal="center" wrapText="1"/>
    </xf>
    <xf numFmtId="0" fontId="0" fillId="0" borderId="13" xfId="0" applyBorder="1"/>
    <xf numFmtId="0" fontId="0" fillId="3" borderId="15" xfId="0" applyFill="1" applyBorder="1"/>
    <xf numFmtId="0" fontId="0" fillId="3" borderId="19" xfId="0" applyFill="1" applyBorder="1"/>
    <xf numFmtId="0" fontId="0" fillId="0" borderId="19" xfId="0" applyBorder="1"/>
    <xf numFmtId="0" fontId="0" fillId="0" borderId="2" xfId="0" applyBorder="1" applyAlignment="1">
      <alignment horizontal="center"/>
    </xf>
    <xf numFmtId="0" fontId="0" fillId="0" borderId="16" xfId="0" applyBorder="1"/>
    <xf numFmtId="0" fontId="0" fillId="3" borderId="15" xfId="0" applyFill="1" applyBorder="1"/>
    <xf numFmtId="0" fontId="0" fillId="3" borderId="19" xfId="0" applyFill="1" applyBorder="1"/>
    <xf numFmtId="0" fontId="0" fillId="3" borderId="16" xfId="0" applyFill="1" applyBorder="1"/>
    <xf numFmtId="2" fontId="0" fillId="0" borderId="24" xfId="0" applyNumberFormat="1" applyBorder="1" applyAlignment="1">
      <alignment horizontal="center"/>
    </xf>
    <xf numFmtId="2" fontId="0" fillId="0" borderId="9" xfId="0" applyNumberFormat="1" applyBorder="1" applyAlignment="1">
      <alignment horizontal="center"/>
    </xf>
    <xf numFmtId="0" fontId="0" fillId="0" borderId="1" xfId="0" applyBorder="1" applyAlignment="1">
      <alignment horizontal="left"/>
    </xf>
    <xf numFmtId="2" fontId="0" fillId="0" borderId="13" xfId="0" applyNumberFormat="1" applyBorder="1" applyAlignment="1">
      <alignment horizontal="center"/>
    </xf>
  </cellXfs>
  <cellStyles count="1">
    <cellStyle name="Normal" xfId="0" builtinId="0"/>
  </cellStyles>
  <dxfs count="144">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5"/>
  <sheetViews>
    <sheetView tabSelected="1" workbookViewId="0">
      <selection activeCell="C2" sqref="C2"/>
    </sheetView>
  </sheetViews>
  <sheetFormatPr defaultRowHeight="15" x14ac:dyDescent="0.25"/>
  <cols>
    <col min="1" max="1" width="12.7109375" customWidth="1"/>
    <col min="2" max="2" width="20.140625" customWidth="1"/>
    <col min="3" max="3" width="31.85546875" customWidth="1"/>
    <col min="4" max="4" width="33.7109375" customWidth="1"/>
    <col min="5" max="5" width="9.85546875" customWidth="1"/>
    <col min="6" max="7" width="10.140625" customWidth="1"/>
    <col min="8" max="8" width="10.28515625" customWidth="1"/>
    <col min="9" max="9" width="13.7109375" customWidth="1"/>
    <col min="11" max="11" width="10.5703125" customWidth="1"/>
  </cols>
  <sheetData>
    <row r="1" spans="1:15" ht="15" customHeight="1" x14ac:dyDescent="0.25">
      <c r="A1" s="1" t="s">
        <v>0</v>
      </c>
      <c r="D1" s="3" t="s">
        <v>1</v>
      </c>
      <c r="E1" s="1" t="s">
        <v>2</v>
      </c>
      <c r="I1" t="s">
        <v>3</v>
      </c>
    </row>
    <row r="2" spans="1:15" ht="15" customHeight="1" x14ac:dyDescent="0.25">
      <c r="B2" s="5" t="s">
        <v>4</v>
      </c>
      <c r="C2" s="16"/>
      <c r="D2" s="8" t="s">
        <v>5</v>
      </c>
      <c r="E2" s="9" t="s">
        <v>6</v>
      </c>
      <c r="F2" s="9"/>
      <c r="G2" s="9"/>
      <c r="H2" s="9"/>
    </row>
    <row r="3" spans="1:15" ht="15" customHeight="1" x14ac:dyDescent="0.25">
      <c r="B3" s="5" t="s">
        <v>7</v>
      </c>
      <c r="C3" s="17"/>
      <c r="D3" s="8" t="s">
        <v>5</v>
      </c>
      <c r="E3" s="9"/>
      <c r="F3" s="9"/>
      <c r="G3" s="9"/>
      <c r="H3" s="9"/>
      <c r="I3" t="s">
        <v>8</v>
      </c>
    </row>
    <row r="4" spans="1:15" ht="15" customHeight="1" x14ac:dyDescent="0.25">
      <c r="B4" s="5" t="s">
        <v>9</v>
      </c>
      <c r="C4" s="17"/>
      <c r="D4" s="8" t="s">
        <v>5</v>
      </c>
      <c r="E4" s="9"/>
      <c r="F4" s="9"/>
      <c r="G4" s="9"/>
      <c r="H4" s="9"/>
      <c r="I4" t="s">
        <v>10</v>
      </c>
    </row>
    <row r="5" spans="1:15" ht="15" customHeight="1" x14ac:dyDescent="0.25">
      <c r="B5" s="5" t="s">
        <v>11</v>
      </c>
      <c r="C5" s="18"/>
      <c r="D5" s="11">
        <v>41469</v>
      </c>
      <c r="E5" s="9"/>
      <c r="F5" s="9"/>
      <c r="G5" s="9"/>
      <c r="H5" s="9"/>
      <c r="I5" t="s">
        <v>12</v>
      </c>
    </row>
    <row r="6" spans="1:15" ht="15.75" customHeight="1" thickBot="1" x14ac:dyDescent="0.3">
      <c r="A6" s="20"/>
      <c r="B6" s="21" t="s">
        <v>13</v>
      </c>
      <c r="C6" s="22"/>
      <c r="D6" s="23" t="s">
        <v>14</v>
      </c>
      <c r="E6" s="24"/>
      <c r="F6" s="24"/>
      <c r="G6" s="24"/>
      <c r="H6" s="24"/>
      <c r="I6" s="20" t="s">
        <v>15</v>
      </c>
      <c r="J6" s="25" t="s">
        <v>16</v>
      </c>
      <c r="K6" s="25"/>
      <c r="L6" s="25"/>
      <c r="M6" s="25"/>
      <c r="N6" s="25"/>
      <c r="O6" s="25"/>
    </row>
    <row r="7" spans="1:15" ht="34.5" customHeight="1" thickTop="1" x14ac:dyDescent="0.25">
      <c r="E7" s="26"/>
      <c r="F7" s="26"/>
      <c r="J7" s="27" t="s">
        <v>17</v>
      </c>
      <c r="K7" s="28"/>
      <c r="L7" s="29" t="s">
        <v>18</v>
      </c>
      <c r="M7" s="12"/>
      <c r="N7" s="12" t="s">
        <v>19</v>
      </c>
      <c r="O7" s="30"/>
    </row>
    <row r="8" spans="1:15" ht="34.5" customHeight="1" x14ac:dyDescent="0.25">
      <c r="E8" s="32"/>
      <c r="F8" s="32"/>
      <c r="G8" s="31" t="s">
        <v>20</v>
      </c>
      <c r="I8" s="33" t="s">
        <v>21</v>
      </c>
      <c r="J8" s="35" t="s">
        <v>22</v>
      </c>
      <c r="K8" s="36"/>
      <c r="L8" s="38"/>
      <c r="M8" s="19"/>
      <c r="N8" s="19"/>
      <c r="O8" s="39"/>
    </row>
    <row r="9" spans="1:15" ht="60" customHeight="1" x14ac:dyDescent="0.25">
      <c r="A9" s="40" t="s">
        <v>23</v>
      </c>
      <c r="B9" s="41" t="s">
        <v>24</v>
      </c>
      <c r="C9" s="41" t="s">
        <v>25</v>
      </c>
      <c r="D9" s="41" t="s">
        <v>26</v>
      </c>
      <c r="E9" s="43" t="s">
        <v>27</v>
      </c>
      <c r="F9" s="43" t="s">
        <v>28</v>
      </c>
      <c r="G9" s="44" t="s">
        <v>29</v>
      </c>
      <c r="H9" s="40" t="s">
        <v>30</v>
      </c>
      <c r="I9" s="45" t="s">
        <v>31</v>
      </c>
      <c r="J9" s="46" t="s">
        <v>32</v>
      </c>
      <c r="K9" s="47" t="s">
        <v>33</v>
      </c>
      <c r="L9" s="46" t="s">
        <v>32</v>
      </c>
      <c r="M9" s="47" t="s">
        <v>33</v>
      </c>
      <c r="N9" s="46" t="s">
        <v>32</v>
      </c>
      <c r="O9" s="47" t="s">
        <v>33</v>
      </c>
    </row>
    <row r="10" spans="1:15" ht="15" customHeight="1" x14ac:dyDescent="0.25">
      <c r="A10" s="13" t="s">
        <v>59</v>
      </c>
      <c r="B10" s="6"/>
      <c r="C10" t="str">
        <f>B10 &amp; "-" &amp; $C$2</f>
        <v>-</v>
      </c>
      <c r="D10" s="6"/>
      <c r="E10" s="63"/>
      <c r="F10" s="63"/>
      <c r="G10" s="54"/>
      <c r="H10" s="15"/>
      <c r="I10" s="64"/>
      <c r="J10" s="65" t="e">
        <f>(10*20)/I10</f>
        <v>#DIV/0!</v>
      </c>
      <c r="K10" s="66" t="e">
        <f>20-J10</f>
        <v>#DIV/0!</v>
      </c>
      <c r="L10" s="52">
        <v>2</v>
      </c>
      <c r="M10" s="67">
        <v>18</v>
      </c>
      <c r="N10" s="52">
        <v>2</v>
      </c>
      <c r="O10" s="67">
        <v>8</v>
      </c>
    </row>
    <row r="11" spans="1:15" ht="15" customHeight="1" x14ac:dyDescent="0.25">
      <c r="A11" s="13" t="s">
        <v>60</v>
      </c>
      <c r="B11" s="6"/>
      <c r="C11" t="str">
        <f>B11 &amp; "-" &amp; $C$2</f>
        <v>-</v>
      </c>
      <c r="D11" s="6"/>
      <c r="E11" s="68"/>
      <c r="F11" s="68"/>
      <c r="G11" s="69"/>
      <c r="H11" s="15"/>
      <c r="I11" s="70"/>
      <c r="J11" s="71" t="e">
        <f>(10*20)/I11</f>
        <v>#DIV/0!</v>
      </c>
      <c r="K11" s="72" t="e">
        <f>20-J11</f>
        <v>#DIV/0!</v>
      </c>
      <c r="L11" s="31">
        <v>2</v>
      </c>
      <c r="M11" s="33">
        <v>18</v>
      </c>
      <c r="N11" s="31">
        <v>2</v>
      </c>
      <c r="O11" s="33">
        <v>8</v>
      </c>
    </row>
    <row r="12" spans="1:15" ht="15" customHeight="1" x14ac:dyDescent="0.25">
      <c r="A12" s="13" t="s">
        <v>61</v>
      </c>
      <c r="B12" s="6"/>
      <c r="C12" t="str">
        <f>B12 &amp; "-" &amp; $C$2</f>
        <v>-</v>
      </c>
      <c r="D12" s="6"/>
      <c r="E12" s="68"/>
      <c r="F12" s="68"/>
      <c r="G12" s="69"/>
      <c r="H12" s="15"/>
      <c r="I12" s="70"/>
      <c r="J12" s="71" t="e">
        <f>(10*20)/I12</f>
        <v>#DIV/0!</v>
      </c>
      <c r="K12" s="72" t="e">
        <f>20-J12</f>
        <v>#DIV/0!</v>
      </c>
      <c r="L12" s="31">
        <v>2</v>
      </c>
      <c r="M12" s="33">
        <v>18</v>
      </c>
      <c r="N12" s="31">
        <v>2</v>
      </c>
      <c r="O12" s="33">
        <v>8</v>
      </c>
    </row>
    <row r="13" spans="1:15" ht="15" customHeight="1" x14ac:dyDescent="0.25">
      <c r="A13" s="73" t="s">
        <v>62</v>
      </c>
      <c r="B13" s="16"/>
      <c r="C13" s="19" t="str">
        <f>B13 &amp; "-" &amp; $C$2</f>
        <v>-</v>
      </c>
      <c r="D13" s="16"/>
      <c r="E13" s="74"/>
      <c r="F13" s="74"/>
      <c r="G13" s="75"/>
      <c r="H13" s="76"/>
      <c r="I13" s="77"/>
      <c r="J13" s="78" t="e">
        <f>(10*20)/I13</f>
        <v>#DIV/0!</v>
      </c>
      <c r="K13" s="79" t="e">
        <f>20-J13</f>
        <v>#DIV/0!</v>
      </c>
      <c r="L13" s="42">
        <v>2</v>
      </c>
      <c r="M13" s="80">
        <v>18</v>
      </c>
      <c r="N13" s="42">
        <v>2</v>
      </c>
      <c r="O13" s="80">
        <v>8</v>
      </c>
    </row>
    <row r="14" spans="1:15" ht="15" customHeight="1" x14ac:dyDescent="0.25">
      <c r="A14" s="13" t="s">
        <v>63</v>
      </c>
      <c r="B14" s="6"/>
      <c r="C14" t="str">
        <f>B14 &amp; "-" &amp; $C$2</f>
        <v>-</v>
      </c>
      <c r="D14" s="6"/>
      <c r="E14" s="63"/>
      <c r="F14" s="63"/>
      <c r="G14" s="54"/>
      <c r="H14" s="15"/>
      <c r="I14" s="64"/>
      <c r="J14" s="65" t="e">
        <f>(10*20)/I14</f>
        <v>#DIV/0!</v>
      </c>
      <c r="K14" s="66" t="e">
        <f>20-J14</f>
        <v>#DIV/0!</v>
      </c>
      <c r="L14" s="52">
        <v>2</v>
      </c>
      <c r="M14" s="67">
        <v>18</v>
      </c>
      <c r="N14" s="52">
        <v>2</v>
      </c>
      <c r="O14" s="67">
        <v>8</v>
      </c>
    </row>
    <row r="15" spans="1:15" ht="15" customHeight="1" x14ac:dyDescent="0.25">
      <c r="A15" s="13" t="s">
        <v>64</v>
      </c>
      <c r="B15" s="6"/>
      <c r="C15" t="str">
        <f>B15 &amp; "-" &amp; $C$2</f>
        <v>-</v>
      </c>
      <c r="D15" s="6"/>
      <c r="E15" s="68"/>
      <c r="F15" s="68"/>
      <c r="G15" s="69"/>
      <c r="H15" s="15"/>
      <c r="I15" s="70"/>
      <c r="J15" s="71" t="e">
        <f>(10*20)/I15</f>
        <v>#DIV/0!</v>
      </c>
      <c r="K15" s="72" t="e">
        <f>20-J15</f>
        <v>#DIV/0!</v>
      </c>
      <c r="L15" s="31">
        <v>2</v>
      </c>
      <c r="M15" s="33">
        <v>18</v>
      </c>
      <c r="N15" s="31">
        <v>2</v>
      </c>
      <c r="O15" s="33">
        <v>8</v>
      </c>
    </row>
    <row r="16" spans="1:15" ht="15" customHeight="1" x14ac:dyDescent="0.25">
      <c r="A16" s="13" t="s">
        <v>65</v>
      </c>
      <c r="B16" s="6"/>
      <c r="C16" t="str">
        <f>B16 &amp; "-" &amp; $C$2</f>
        <v>-</v>
      </c>
      <c r="D16" s="6"/>
      <c r="E16" s="68"/>
      <c r="F16" s="68"/>
      <c r="G16" s="69"/>
      <c r="H16" s="15"/>
      <c r="I16" s="70"/>
      <c r="J16" s="71" t="e">
        <f>(10*20)/I16</f>
        <v>#DIV/0!</v>
      </c>
      <c r="K16" s="72" t="e">
        <f>20-J16</f>
        <v>#DIV/0!</v>
      </c>
      <c r="L16" s="31">
        <v>2</v>
      </c>
      <c r="M16" s="33">
        <v>18</v>
      </c>
      <c r="N16" s="31">
        <v>2</v>
      </c>
      <c r="O16" s="33">
        <v>8</v>
      </c>
    </row>
    <row r="17" spans="1:15" ht="15" customHeight="1" x14ac:dyDescent="0.25">
      <c r="A17" s="73" t="s">
        <v>66</v>
      </c>
      <c r="B17" s="16"/>
      <c r="C17" s="19" t="str">
        <f>B17 &amp; "-" &amp; $C$2</f>
        <v>-</v>
      </c>
      <c r="D17" s="16"/>
      <c r="E17" s="74"/>
      <c r="F17" s="74"/>
      <c r="G17" s="75"/>
      <c r="H17" s="76"/>
      <c r="I17" s="77"/>
      <c r="J17" s="78" t="e">
        <f>(10*20)/I17</f>
        <v>#DIV/0!</v>
      </c>
      <c r="K17" s="79" t="e">
        <f>20-J17</f>
        <v>#DIV/0!</v>
      </c>
      <c r="L17" s="42">
        <v>2</v>
      </c>
      <c r="M17" s="80">
        <v>18</v>
      </c>
      <c r="N17" s="42">
        <v>2</v>
      </c>
      <c r="O17" s="80">
        <v>8</v>
      </c>
    </row>
    <row r="18" spans="1:15" ht="15" customHeight="1" x14ac:dyDescent="0.25">
      <c r="A18" s="13" t="s">
        <v>67</v>
      </c>
      <c r="B18" s="6"/>
      <c r="C18" t="str">
        <f>B18 &amp; "-" &amp; $C$2</f>
        <v>-</v>
      </c>
      <c r="D18" s="6"/>
      <c r="E18" s="63"/>
      <c r="F18" s="63"/>
      <c r="G18" s="54"/>
      <c r="H18" s="15"/>
      <c r="I18" s="64"/>
      <c r="J18" s="65" t="e">
        <f>(10*20)/I18</f>
        <v>#DIV/0!</v>
      </c>
      <c r="K18" s="66" t="e">
        <f>20-J18</f>
        <v>#DIV/0!</v>
      </c>
      <c r="L18" s="52">
        <v>2</v>
      </c>
      <c r="M18" s="67">
        <v>18</v>
      </c>
      <c r="N18" s="52">
        <v>2</v>
      </c>
      <c r="O18" s="67">
        <v>8</v>
      </c>
    </row>
    <row r="19" spans="1:15" ht="15" customHeight="1" x14ac:dyDescent="0.25">
      <c r="A19" s="13" t="s">
        <v>68</v>
      </c>
      <c r="B19" s="6"/>
      <c r="C19" t="str">
        <f>B19 &amp; "-" &amp; $C$2</f>
        <v>-</v>
      </c>
      <c r="D19" s="6"/>
      <c r="E19" s="68"/>
      <c r="F19" s="68"/>
      <c r="G19" s="69"/>
      <c r="H19" s="15"/>
      <c r="I19" s="70"/>
      <c r="J19" s="71" t="e">
        <f>(10*20)/I19</f>
        <v>#DIV/0!</v>
      </c>
      <c r="K19" s="72" t="e">
        <f>20-J19</f>
        <v>#DIV/0!</v>
      </c>
      <c r="L19" s="31">
        <v>2</v>
      </c>
      <c r="M19" s="33">
        <v>18</v>
      </c>
      <c r="N19" s="31">
        <v>2</v>
      </c>
      <c r="O19" s="33">
        <v>8</v>
      </c>
    </row>
    <row r="20" spans="1:15" ht="15" customHeight="1" x14ac:dyDescent="0.25">
      <c r="A20" s="13" t="s">
        <v>69</v>
      </c>
      <c r="B20" s="6"/>
      <c r="C20" t="str">
        <f>B20 &amp; "-" &amp; $C$2</f>
        <v>-</v>
      </c>
      <c r="D20" s="6"/>
      <c r="E20" s="68"/>
      <c r="F20" s="68"/>
      <c r="G20" s="69"/>
      <c r="H20" s="15"/>
      <c r="I20" s="70"/>
      <c r="J20" s="71" t="e">
        <f>(10*20)/I20</f>
        <v>#DIV/0!</v>
      </c>
      <c r="K20" s="72" t="e">
        <f>20-J20</f>
        <v>#DIV/0!</v>
      </c>
      <c r="L20" s="31">
        <v>2</v>
      </c>
      <c r="M20" s="33">
        <v>18</v>
      </c>
      <c r="N20" s="31">
        <v>2</v>
      </c>
      <c r="O20" s="33">
        <v>8</v>
      </c>
    </row>
    <row r="21" spans="1:15" ht="15" customHeight="1" x14ac:dyDescent="0.25">
      <c r="A21" s="73" t="s">
        <v>70</v>
      </c>
      <c r="B21" s="16"/>
      <c r="C21" s="19" t="str">
        <f>B21 &amp; "-" &amp; $C$2</f>
        <v>-</v>
      </c>
      <c r="D21" s="16"/>
      <c r="E21" s="74"/>
      <c r="F21" s="74"/>
      <c r="G21" s="75"/>
      <c r="H21" s="76"/>
      <c r="I21" s="77"/>
      <c r="J21" s="78" t="e">
        <f>(10*20)/I21</f>
        <v>#DIV/0!</v>
      </c>
      <c r="K21" s="79" t="e">
        <f>20-J21</f>
        <v>#DIV/0!</v>
      </c>
      <c r="L21" s="42">
        <v>2</v>
      </c>
      <c r="M21" s="80">
        <v>18</v>
      </c>
      <c r="N21" s="42">
        <v>2</v>
      </c>
      <c r="O21" s="80">
        <v>8</v>
      </c>
    </row>
    <row r="22" spans="1:15" ht="15" customHeight="1" x14ac:dyDescent="0.25">
      <c r="A22" s="13" t="s">
        <v>71</v>
      </c>
      <c r="B22" s="6"/>
      <c r="C22" t="str">
        <f>B22 &amp; "-" &amp; $C$2</f>
        <v>-</v>
      </c>
      <c r="D22" s="6"/>
      <c r="E22" s="63"/>
      <c r="F22" s="63"/>
      <c r="G22" s="54"/>
      <c r="H22" s="15"/>
      <c r="I22" s="64"/>
      <c r="J22" s="65" t="e">
        <f>(10*20)/I22</f>
        <v>#DIV/0!</v>
      </c>
      <c r="K22" s="66" t="e">
        <f>20-J22</f>
        <v>#DIV/0!</v>
      </c>
      <c r="L22" s="52">
        <v>2</v>
      </c>
      <c r="M22" s="67">
        <v>18</v>
      </c>
      <c r="N22" s="52">
        <v>2</v>
      </c>
      <c r="O22" s="67">
        <v>8</v>
      </c>
    </row>
    <row r="23" spans="1:15" ht="15" customHeight="1" x14ac:dyDescent="0.25">
      <c r="A23" s="13" t="s">
        <v>72</v>
      </c>
      <c r="B23" s="6"/>
      <c r="C23" t="str">
        <f>B23 &amp; "-" &amp; $C$2</f>
        <v>-</v>
      </c>
      <c r="D23" s="6"/>
      <c r="E23" s="68"/>
      <c r="F23" s="68"/>
      <c r="G23" s="69"/>
      <c r="H23" s="15"/>
      <c r="I23" s="70"/>
      <c r="J23" s="71" t="e">
        <f>(10*20)/I23</f>
        <v>#DIV/0!</v>
      </c>
      <c r="K23" s="72" t="e">
        <f>20-J23</f>
        <v>#DIV/0!</v>
      </c>
      <c r="L23" s="31">
        <v>2</v>
      </c>
      <c r="M23" s="33">
        <v>18</v>
      </c>
      <c r="N23" s="31">
        <v>2</v>
      </c>
      <c r="O23" s="33">
        <v>8</v>
      </c>
    </row>
    <row r="24" spans="1:15" ht="15" customHeight="1" x14ac:dyDescent="0.25">
      <c r="A24" s="13" t="s">
        <v>73</v>
      </c>
      <c r="B24" s="6"/>
      <c r="C24" t="str">
        <f>B24 &amp; "-" &amp; $C$2</f>
        <v>-</v>
      </c>
      <c r="D24" s="6"/>
      <c r="E24" s="68"/>
      <c r="F24" s="68"/>
      <c r="G24" s="69"/>
      <c r="H24" s="15"/>
      <c r="I24" s="70"/>
      <c r="J24" s="71" t="e">
        <f>(10*20)/I24</f>
        <v>#DIV/0!</v>
      </c>
      <c r="K24" s="72" t="e">
        <f>20-J24</f>
        <v>#DIV/0!</v>
      </c>
      <c r="L24" s="31">
        <v>2</v>
      </c>
      <c r="M24" s="33">
        <v>18</v>
      </c>
      <c r="N24" s="31">
        <v>2</v>
      </c>
      <c r="O24" s="33">
        <v>8</v>
      </c>
    </row>
    <row r="25" spans="1:15" ht="15" customHeight="1" x14ac:dyDescent="0.25">
      <c r="A25" s="73" t="s">
        <v>74</v>
      </c>
      <c r="B25" s="16"/>
      <c r="C25" s="19" t="str">
        <f>B25 &amp; "-" &amp; $C$2</f>
        <v>-</v>
      </c>
      <c r="D25" s="16"/>
      <c r="E25" s="74"/>
      <c r="F25" s="74"/>
      <c r="G25" s="75"/>
      <c r="H25" s="76"/>
      <c r="I25" s="77"/>
      <c r="J25" s="78" t="e">
        <f>(10*20)/I25</f>
        <v>#DIV/0!</v>
      </c>
      <c r="K25" s="79" t="e">
        <f>20-J25</f>
        <v>#DIV/0!</v>
      </c>
      <c r="L25" s="42">
        <v>2</v>
      </c>
      <c r="M25" s="80">
        <v>18</v>
      </c>
      <c r="N25" s="42">
        <v>2</v>
      </c>
      <c r="O25" s="80">
        <v>8</v>
      </c>
    </row>
    <row r="26" spans="1:15" ht="15" customHeight="1" x14ac:dyDescent="0.25">
      <c r="A26" s="13" t="s">
        <v>75</v>
      </c>
      <c r="B26" s="6"/>
      <c r="C26" t="str">
        <f>B26 &amp; "-" &amp; $C$2</f>
        <v>-</v>
      </c>
      <c r="D26" s="6"/>
      <c r="E26" s="63"/>
      <c r="F26" s="63"/>
      <c r="G26" s="15"/>
      <c r="H26" s="15"/>
      <c r="I26" s="15"/>
      <c r="J26" s="65" t="e">
        <f>(10*20)/I26</f>
        <v>#DIV/0!</v>
      </c>
      <c r="K26" s="66" t="e">
        <f>20-J26</f>
        <v>#DIV/0!</v>
      </c>
      <c r="L26" s="52">
        <v>2</v>
      </c>
      <c r="M26" s="67">
        <v>18</v>
      </c>
      <c r="N26" s="52">
        <v>2</v>
      </c>
      <c r="O26" s="67">
        <v>8</v>
      </c>
    </row>
    <row r="27" spans="1:15" ht="15" customHeight="1" x14ac:dyDescent="0.25">
      <c r="A27" s="13" t="s">
        <v>76</v>
      </c>
      <c r="B27" s="6"/>
      <c r="C27" t="str">
        <f>B27 &amp; "-" &amp; $C$2</f>
        <v>-</v>
      </c>
      <c r="D27" s="6"/>
      <c r="E27" s="68"/>
      <c r="F27" s="68"/>
      <c r="G27" s="15"/>
      <c r="H27" s="15"/>
      <c r="I27" s="15"/>
      <c r="J27" s="71" t="e">
        <f>(10*20)/I27</f>
        <v>#DIV/0!</v>
      </c>
      <c r="K27" s="72" t="e">
        <f>20-J27</f>
        <v>#DIV/0!</v>
      </c>
      <c r="L27" s="31">
        <v>2</v>
      </c>
      <c r="M27" s="33">
        <v>18</v>
      </c>
      <c r="N27" s="31">
        <v>2</v>
      </c>
      <c r="O27" s="33">
        <v>8</v>
      </c>
    </row>
    <row r="28" spans="1:15" ht="15" customHeight="1" x14ac:dyDescent="0.25">
      <c r="A28" s="13" t="s">
        <v>77</v>
      </c>
      <c r="B28" s="6"/>
      <c r="C28" t="str">
        <f>B28 &amp; "-" &amp; $C$2</f>
        <v>-</v>
      </c>
      <c r="D28" s="6"/>
      <c r="E28" s="68"/>
      <c r="F28" s="68"/>
      <c r="G28" s="15"/>
      <c r="H28" s="15"/>
      <c r="I28" s="15"/>
      <c r="J28" s="71" t="e">
        <f>(10*20)/I28</f>
        <v>#DIV/0!</v>
      </c>
      <c r="K28" s="72" t="e">
        <f>20-J28</f>
        <v>#DIV/0!</v>
      </c>
      <c r="L28" s="31">
        <v>2</v>
      </c>
      <c r="M28" s="33">
        <v>18</v>
      </c>
      <c r="N28" s="31">
        <v>2</v>
      </c>
      <c r="O28" s="33">
        <v>8</v>
      </c>
    </row>
    <row r="29" spans="1:15" ht="15" customHeight="1" x14ac:dyDescent="0.25">
      <c r="A29" s="73" t="s">
        <v>78</v>
      </c>
      <c r="B29" s="16"/>
      <c r="C29" s="19" t="str">
        <f>B29 &amp; "-" &amp; $C$2</f>
        <v>-</v>
      </c>
      <c r="D29" s="16"/>
      <c r="E29" s="74"/>
      <c r="F29" s="74"/>
      <c r="G29" s="75"/>
      <c r="H29" s="76"/>
      <c r="I29" s="76"/>
      <c r="J29" s="78" t="e">
        <f>(10*20)/I29</f>
        <v>#DIV/0!</v>
      </c>
      <c r="K29" s="79" t="e">
        <f>20-J29</f>
        <v>#DIV/0!</v>
      </c>
      <c r="L29" s="42">
        <v>2</v>
      </c>
      <c r="M29" s="80">
        <v>18</v>
      </c>
      <c r="N29" s="42">
        <v>2</v>
      </c>
      <c r="O29" s="80">
        <v>8</v>
      </c>
    </row>
    <row r="30" spans="1:15" ht="15" customHeight="1" x14ac:dyDescent="0.25">
      <c r="A30" s="13" t="s">
        <v>79</v>
      </c>
      <c r="B30" s="6"/>
      <c r="C30" t="str">
        <f>B30 &amp; "-" &amp; $C$2</f>
        <v>-</v>
      </c>
      <c r="D30" s="6"/>
      <c r="E30" s="63"/>
      <c r="F30" s="63"/>
      <c r="G30" s="15"/>
      <c r="H30" s="15"/>
      <c r="I30" s="15"/>
      <c r="J30" s="65" t="e">
        <f>(10*20)/I30</f>
        <v>#DIV/0!</v>
      </c>
      <c r="K30" s="66" t="e">
        <f>20-J30</f>
        <v>#DIV/0!</v>
      </c>
      <c r="L30" s="52">
        <v>2</v>
      </c>
      <c r="M30" s="67">
        <v>18</v>
      </c>
      <c r="N30" s="52">
        <v>2</v>
      </c>
      <c r="O30" s="67">
        <v>8</v>
      </c>
    </row>
    <row r="31" spans="1:15" ht="15" customHeight="1" x14ac:dyDescent="0.25">
      <c r="A31" s="13" t="s">
        <v>80</v>
      </c>
      <c r="B31" s="6"/>
      <c r="C31" t="str">
        <f>B31 &amp; "-" &amp; $C$2</f>
        <v>-</v>
      </c>
      <c r="D31" s="6"/>
      <c r="E31" s="68"/>
      <c r="F31" s="68"/>
      <c r="G31" s="15"/>
      <c r="H31" s="15"/>
      <c r="I31" s="15"/>
      <c r="J31" s="71" t="e">
        <f>(10*20)/I31</f>
        <v>#DIV/0!</v>
      </c>
      <c r="K31" s="72" t="e">
        <f>20-J31</f>
        <v>#DIV/0!</v>
      </c>
      <c r="L31" s="31">
        <v>2</v>
      </c>
      <c r="M31" s="33">
        <v>18</v>
      </c>
      <c r="N31" s="31">
        <v>2</v>
      </c>
      <c r="O31" s="33">
        <v>8</v>
      </c>
    </row>
    <row r="32" spans="1:15" ht="15" customHeight="1" x14ac:dyDescent="0.25">
      <c r="A32" s="13" t="s">
        <v>81</v>
      </c>
      <c r="B32" s="6"/>
      <c r="C32" t="str">
        <f>B32 &amp; "-" &amp; $C$2</f>
        <v>-</v>
      </c>
      <c r="D32" s="6"/>
      <c r="E32" s="68"/>
      <c r="F32" s="68"/>
      <c r="G32" s="15"/>
      <c r="H32" s="15"/>
      <c r="I32" s="15"/>
      <c r="J32" s="71" t="e">
        <f>(10*20)/I32</f>
        <v>#DIV/0!</v>
      </c>
      <c r="K32" s="72" t="e">
        <f>20-J32</f>
        <v>#DIV/0!</v>
      </c>
      <c r="L32" s="31">
        <v>2</v>
      </c>
      <c r="M32" s="33">
        <v>18</v>
      </c>
      <c r="N32" s="31">
        <v>2</v>
      </c>
      <c r="O32" s="33">
        <v>8</v>
      </c>
    </row>
    <row r="33" spans="1:15" ht="15" customHeight="1" x14ac:dyDescent="0.25">
      <c r="A33" s="73" t="s">
        <v>82</v>
      </c>
      <c r="B33" s="16"/>
      <c r="C33" s="19" t="str">
        <f>B33 &amp; "-" &amp; $C$2</f>
        <v>-</v>
      </c>
      <c r="D33" s="16"/>
      <c r="E33" s="74"/>
      <c r="F33" s="74"/>
      <c r="G33" s="75"/>
      <c r="H33" s="76"/>
      <c r="I33" s="76"/>
      <c r="J33" s="78" t="e">
        <f>(10*20)/I33</f>
        <v>#DIV/0!</v>
      </c>
      <c r="K33" s="79" t="e">
        <f>20-J33</f>
        <v>#DIV/0!</v>
      </c>
      <c r="L33" s="42">
        <v>2</v>
      </c>
      <c r="M33" s="80">
        <v>18</v>
      </c>
      <c r="N33" s="42">
        <v>2</v>
      </c>
      <c r="O33" s="80">
        <v>8</v>
      </c>
    </row>
    <row r="34" spans="1:15" ht="15" customHeight="1" x14ac:dyDescent="0.25">
      <c r="A34" s="13" t="s">
        <v>83</v>
      </c>
      <c r="B34" s="6"/>
      <c r="C34" t="str">
        <f>B34 &amp; "-" &amp; $C$2</f>
        <v>-</v>
      </c>
      <c r="D34" s="6"/>
      <c r="E34" s="63"/>
      <c r="F34" s="63"/>
      <c r="G34" s="15"/>
      <c r="H34" s="15"/>
      <c r="I34" s="15"/>
      <c r="J34" s="65" t="e">
        <f>(10*20)/I34</f>
        <v>#DIV/0!</v>
      </c>
      <c r="K34" s="66" t="e">
        <f>20-J34</f>
        <v>#DIV/0!</v>
      </c>
      <c r="L34" s="52">
        <v>2</v>
      </c>
      <c r="M34" s="67">
        <v>18</v>
      </c>
      <c r="N34" s="52">
        <v>2</v>
      </c>
      <c r="O34" s="67">
        <v>8</v>
      </c>
    </row>
    <row r="35" spans="1:15" ht="15" customHeight="1" x14ac:dyDescent="0.25">
      <c r="A35" s="13" t="s">
        <v>84</v>
      </c>
      <c r="B35" s="6"/>
      <c r="C35" t="str">
        <f>B35 &amp; "-" &amp; $C$2</f>
        <v>-</v>
      </c>
      <c r="D35" s="6"/>
      <c r="E35" s="68"/>
      <c r="F35" s="68"/>
      <c r="G35" s="15"/>
      <c r="H35" s="15"/>
      <c r="I35" s="15"/>
      <c r="J35" s="71" t="e">
        <f>(10*20)/I35</f>
        <v>#DIV/0!</v>
      </c>
      <c r="K35" s="72" t="e">
        <f>20-J35</f>
        <v>#DIV/0!</v>
      </c>
      <c r="L35" s="31">
        <v>2</v>
      </c>
      <c r="M35" s="33">
        <v>18</v>
      </c>
      <c r="N35" s="31">
        <v>2</v>
      </c>
      <c r="O35" s="33">
        <v>8</v>
      </c>
    </row>
    <row r="36" spans="1:15" ht="15" customHeight="1" x14ac:dyDescent="0.25">
      <c r="A36" s="13" t="s">
        <v>85</v>
      </c>
      <c r="B36" s="6"/>
      <c r="C36" t="str">
        <f>B36 &amp; "-" &amp; $C$2</f>
        <v>-</v>
      </c>
      <c r="D36" s="6"/>
      <c r="E36" s="68"/>
      <c r="F36" s="68"/>
      <c r="G36" s="15"/>
      <c r="H36" s="15"/>
      <c r="I36" s="15"/>
      <c r="J36" s="71" t="e">
        <f>(10*20)/I36</f>
        <v>#DIV/0!</v>
      </c>
      <c r="K36" s="72" t="e">
        <f>20-J36</f>
        <v>#DIV/0!</v>
      </c>
      <c r="L36" s="31">
        <v>2</v>
      </c>
      <c r="M36" s="33">
        <v>18</v>
      </c>
      <c r="N36" s="31">
        <v>2</v>
      </c>
      <c r="O36" s="33">
        <v>8</v>
      </c>
    </row>
    <row r="37" spans="1:15" ht="15" customHeight="1" x14ac:dyDescent="0.25">
      <c r="A37" s="73" t="s">
        <v>86</v>
      </c>
      <c r="B37" s="16"/>
      <c r="C37" s="19" t="str">
        <f>B37 &amp; "-" &amp; $C$2</f>
        <v>-</v>
      </c>
      <c r="D37" s="16"/>
      <c r="E37" s="74"/>
      <c r="F37" s="74"/>
      <c r="G37" s="75"/>
      <c r="H37" s="76"/>
      <c r="I37" s="76"/>
      <c r="J37" s="78" t="e">
        <f>(10*20)/I37</f>
        <v>#DIV/0!</v>
      </c>
      <c r="K37" s="79" t="e">
        <f>20-J37</f>
        <v>#DIV/0!</v>
      </c>
      <c r="L37" s="42">
        <v>2</v>
      </c>
      <c r="M37" s="80">
        <v>18</v>
      </c>
      <c r="N37" s="42">
        <v>2</v>
      </c>
      <c r="O37" s="80">
        <v>8</v>
      </c>
    </row>
    <row r="38" spans="1:15" ht="15" customHeight="1" x14ac:dyDescent="0.25">
      <c r="A38" s="13" t="s">
        <v>87</v>
      </c>
      <c r="B38" s="6"/>
      <c r="C38" t="str">
        <f>B38 &amp; "-" &amp; $C$2</f>
        <v>-</v>
      </c>
      <c r="D38" s="6"/>
      <c r="E38" s="63"/>
      <c r="F38" s="63"/>
      <c r="G38" s="15"/>
      <c r="H38" s="15"/>
      <c r="I38" s="15"/>
      <c r="J38" s="65" t="e">
        <f>(10*20)/I38</f>
        <v>#DIV/0!</v>
      </c>
      <c r="K38" s="66" t="e">
        <f>20-J38</f>
        <v>#DIV/0!</v>
      </c>
      <c r="L38" s="52">
        <v>2</v>
      </c>
      <c r="M38" s="67">
        <v>18</v>
      </c>
      <c r="N38" s="52">
        <v>2</v>
      </c>
      <c r="O38" s="67">
        <v>8</v>
      </c>
    </row>
    <row r="39" spans="1:15" ht="15" customHeight="1" x14ac:dyDescent="0.25">
      <c r="A39" s="13" t="s">
        <v>88</v>
      </c>
      <c r="B39" s="6"/>
      <c r="C39" t="str">
        <f>B39 &amp; "-" &amp; $C$2</f>
        <v>-</v>
      </c>
      <c r="D39" s="6"/>
      <c r="E39" s="68"/>
      <c r="F39" s="68"/>
      <c r="G39" s="15"/>
      <c r="H39" s="15"/>
      <c r="I39" s="15"/>
      <c r="J39" s="71" t="e">
        <f>(10*20)/I39</f>
        <v>#DIV/0!</v>
      </c>
      <c r="K39" s="72" t="e">
        <f>20-J39</f>
        <v>#DIV/0!</v>
      </c>
      <c r="L39" s="31">
        <v>2</v>
      </c>
      <c r="M39" s="33">
        <v>18</v>
      </c>
      <c r="N39" s="31">
        <v>2</v>
      </c>
      <c r="O39" s="33">
        <v>8</v>
      </c>
    </row>
    <row r="40" spans="1:15" ht="15" customHeight="1" x14ac:dyDescent="0.25">
      <c r="A40" s="13" t="s">
        <v>89</v>
      </c>
      <c r="B40" s="6"/>
      <c r="C40" t="str">
        <f>B40 &amp; "-" &amp; $C$2</f>
        <v>-</v>
      </c>
      <c r="D40" s="6"/>
      <c r="E40" s="68"/>
      <c r="F40" s="68"/>
      <c r="G40" s="15"/>
      <c r="H40" s="15"/>
      <c r="I40" s="15"/>
      <c r="J40" s="71" t="e">
        <f>(10*20)/I40</f>
        <v>#DIV/0!</v>
      </c>
      <c r="K40" s="72" t="e">
        <f>20-J40</f>
        <v>#DIV/0!</v>
      </c>
      <c r="L40" s="31">
        <v>2</v>
      </c>
      <c r="M40" s="33">
        <v>18</v>
      </c>
      <c r="N40" s="31">
        <v>2</v>
      </c>
      <c r="O40" s="33">
        <v>8</v>
      </c>
    </row>
    <row r="41" spans="1:15" ht="15" customHeight="1" x14ac:dyDescent="0.25">
      <c r="A41" s="73" t="s">
        <v>90</v>
      </c>
      <c r="B41" s="16"/>
      <c r="C41" s="19" t="str">
        <f>B41 &amp; "-" &amp; $C$2</f>
        <v>-</v>
      </c>
      <c r="D41" s="16"/>
      <c r="E41" s="74"/>
      <c r="F41" s="74"/>
      <c r="G41" s="75"/>
      <c r="H41" s="76"/>
      <c r="I41" s="76"/>
      <c r="J41" s="78" t="e">
        <f>(10*20)/I41</f>
        <v>#DIV/0!</v>
      </c>
      <c r="K41" s="79" t="e">
        <f>20-J41</f>
        <v>#DIV/0!</v>
      </c>
      <c r="L41" s="42">
        <v>2</v>
      </c>
      <c r="M41" s="80">
        <v>18</v>
      </c>
      <c r="N41" s="42">
        <v>2</v>
      </c>
      <c r="O41" s="80">
        <v>8</v>
      </c>
    </row>
    <row r="42" spans="1:15" ht="15" customHeight="1" x14ac:dyDescent="0.25">
      <c r="A42" s="13" t="s">
        <v>91</v>
      </c>
      <c r="B42" s="6"/>
      <c r="C42" t="str">
        <f>B42 &amp; "-" &amp; $C$2</f>
        <v>-</v>
      </c>
      <c r="D42" s="6"/>
      <c r="E42" s="63"/>
      <c r="F42" s="63"/>
      <c r="G42" s="15"/>
      <c r="H42" s="15"/>
      <c r="I42" s="15"/>
      <c r="J42" s="65" t="e">
        <f>(10*20)/I42</f>
        <v>#DIV/0!</v>
      </c>
      <c r="K42" s="66" t="e">
        <f>20-J42</f>
        <v>#DIV/0!</v>
      </c>
      <c r="L42" s="52">
        <v>2</v>
      </c>
      <c r="M42" s="67">
        <v>18</v>
      </c>
      <c r="N42" s="52">
        <v>2</v>
      </c>
      <c r="O42" s="67">
        <v>8</v>
      </c>
    </row>
    <row r="43" spans="1:15" ht="15" customHeight="1" x14ac:dyDescent="0.25">
      <c r="A43" s="13" t="s">
        <v>92</v>
      </c>
      <c r="B43" s="6"/>
      <c r="C43" t="str">
        <f>B43 &amp; "-" &amp; $C$2</f>
        <v>-</v>
      </c>
      <c r="D43" s="6"/>
      <c r="E43" s="68"/>
      <c r="F43" s="68"/>
      <c r="G43" s="15"/>
      <c r="H43" s="15"/>
      <c r="I43" s="15"/>
      <c r="J43" s="71" t="e">
        <f>(10*20)/I43</f>
        <v>#DIV/0!</v>
      </c>
      <c r="K43" s="72" t="e">
        <f>20-J43</f>
        <v>#DIV/0!</v>
      </c>
      <c r="L43" s="31">
        <v>2</v>
      </c>
      <c r="M43" s="33">
        <v>18</v>
      </c>
      <c r="N43" s="31">
        <v>2</v>
      </c>
      <c r="O43" s="33">
        <v>8</v>
      </c>
    </row>
    <row r="44" spans="1:15" ht="15" customHeight="1" x14ac:dyDescent="0.25">
      <c r="A44" s="13" t="s">
        <v>93</v>
      </c>
      <c r="B44" s="6"/>
      <c r="C44" t="str">
        <f>B44 &amp; "-" &amp; $C$2</f>
        <v>-</v>
      </c>
      <c r="D44" s="6"/>
      <c r="E44" s="68"/>
      <c r="F44" s="68"/>
      <c r="G44" s="15"/>
      <c r="H44" s="15"/>
      <c r="I44" s="15"/>
      <c r="J44" s="71" t="e">
        <f>(10*20)/I44</f>
        <v>#DIV/0!</v>
      </c>
      <c r="K44" s="72" t="e">
        <f>20-J44</f>
        <v>#DIV/0!</v>
      </c>
      <c r="L44" s="31">
        <v>2</v>
      </c>
      <c r="M44" s="33">
        <v>18</v>
      </c>
      <c r="N44" s="31">
        <v>2</v>
      </c>
      <c r="O44" s="33">
        <v>8</v>
      </c>
    </row>
    <row r="45" spans="1:15" ht="15" customHeight="1" x14ac:dyDescent="0.25">
      <c r="A45" s="73" t="s">
        <v>94</v>
      </c>
      <c r="B45" s="16"/>
      <c r="C45" s="19" t="str">
        <f>B45 &amp; "-" &amp; $C$2</f>
        <v>-</v>
      </c>
      <c r="D45" s="16"/>
      <c r="E45" s="74"/>
      <c r="F45" s="74"/>
      <c r="G45" s="75"/>
      <c r="H45" s="76"/>
      <c r="I45" s="76"/>
      <c r="J45" s="78" t="e">
        <f>(10*20)/I45</f>
        <v>#DIV/0!</v>
      </c>
      <c r="K45" s="79" t="e">
        <f>20-J45</f>
        <v>#DIV/0!</v>
      </c>
      <c r="L45" s="42">
        <v>2</v>
      </c>
      <c r="M45" s="80">
        <v>18</v>
      </c>
      <c r="N45" s="42">
        <v>2</v>
      </c>
      <c r="O45" s="80">
        <v>8</v>
      </c>
    </row>
    <row r="46" spans="1:15" ht="15" customHeight="1" x14ac:dyDescent="0.25">
      <c r="A46" s="13" t="s">
        <v>95</v>
      </c>
      <c r="B46" s="6"/>
      <c r="C46" t="str">
        <f>B46 &amp; "-" &amp; $C$2</f>
        <v>-</v>
      </c>
      <c r="D46" s="6"/>
      <c r="E46" s="63"/>
      <c r="F46" s="63"/>
      <c r="G46" s="15"/>
      <c r="H46" s="15"/>
      <c r="I46" s="15"/>
      <c r="J46" s="65" t="e">
        <f>(10*20)/I46</f>
        <v>#DIV/0!</v>
      </c>
      <c r="K46" s="66" t="e">
        <f>20-J46</f>
        <v>#DIV/0!</v>
      </c>
      <c r="L46" s="52">
        <v>2</v>
      </c>
      <c r="M46" s="67">
        <v>18</v>
      </c>
      <c r="N46" s="52">
        <v>2</v>
      </c>
      <c r="O46" s="67">
        <v>8</v>
      </c>
    </row>
    <row r="47" spans="1:15" ht="15" customHeight="1" x14ac:dyDescent="0.25">
      <c r="A47" s="13" t="s">
        <v>96</v>
      </c>
      <c r="B47" s="6"/>
      <c r="C47" t="str">
        <f>B47 &amp; "-" &amp; $C$2</f>
        <v>-</v>
      </c>
      <c r="D47" s="6"/>
      <c r="E47" s="68"/>
      <c r="F47" s="68"/>
      <c r="G47" s="15"/>
      <c r="H47" s="15"/>
      <c r="I47" s="15"/>
      <c r="J47" s="71" t="e">
        <f>(10*20)/I47</f>
        <v>#DIV/0!</v>
      </c>
      <c r="K47" s="72" t="e">
        <f>20-J47</f>
        <v>#DIV/0!</v>
      </c>
      <c r="L47" s="31">
        <v>2</v>
      </c>
      <c r="M47" s="33">
        <v>18</v>
      </c>
      <c r="N47" s="31">
        <v>2</v>
      </c>
      <c r="O47" s="33">
        <v>8</v>
      </c>
    </row>
    <row r="48" spans="1:15" ht="15" customHeight="1" x14ac:dyDescent="0.25">
      <c r="A48" s="13" t="s">
        <v>97</v>
      </c>
      <c r="B48" s="6"/>
      <c r="C48" t="str">
        <f>B48 &amp; "-" &amp; $C$2</f>
        <v>-</v>
      </c>
      <c r="D48" s="6"/>
      <c r="E48" s="68"/>
      <c r="F48" s="68"/>
      <c r="G48" s="15"/>
      <c r="H48" s="15"/>
      <c r="I48" s="15"/>
      <c r="J48" s="71" t="e">
        <f>(10*20)/I48</f>
        <v>#DIV/0!</v>
      </c>
      <c r="K48" s="72" t="e">
        <f>20-J48</f>
        <v>#DIV/0!</v>
      </c>
      <c r="L48" s="31">
        <v>2</v>
      </c>
      <c r="M48" s="33">
        <v>18</v>
      </c>
      <c r="N48" s="31">
        <v>2</v>
      </c>
      <c r="O48" s="33">
        <v>8</v>
      </c>
    </row>
    <row r="49" spans="1:15" ht="15" customHeight="1" x14ac:dyDescent="0.25">
      <c r="A49" s="73" t="s">
        <v>98</v>
      </c>
      <c r="B49" s="16"/>
      <c r="C49" s="19" t="str">
        <f>B49 &amp; "-" &amp; $C$2</f>
        <v>-</v>
      </c>
      <c r="D49" s="16"/>
      <c r="E49" s="74"/>
      <c r="F49" s="74"/>
      <c r="G49" s="75"/>
      <c r="H49" s="76"/>
      <c r="I49" s="76"/>
      <c r="J49" s="78" t="e">
        <f>(10*20)/I49</f>
        <v>#DIV/0!</v>
      </c>
      <c r="K49" s="79" t="e">
        <f>20-J49</f>
        <v>#DIV/0!</v>
      </c>
      <c r="L49" s="42">
        <v>2</v>
      </c>
      <c r="M49" s="80">
        <v>18</v>
      </c>
      <c r="N49" s="42">
        <v>2</v>
      </c>
      <c r="O49" s="80">
        <v>8</v>
      </c>
    </row>
    <row r="50" spans="1:15" ht="15" customHeight="1" x14ac:dyDescent="0.25">
      <c r="A50" s="13" t="s">
        <v>99</v>
      </c>
      <c r="B50" s="6"/>
      <c r="C50" t="str">
        <f>B50 &amp; "-" &amp; $C$2</f>
        <v>-</v>
      </c>
      <c r="D50" s="6"/>
      <c r="E50" s="63"/>
      <c r="F50" s="63"/>
      <c r="G50" s="15"/>
      <c r="H50" s="15"/>
      <c r="I50" s="15"/>
      <c r="J50" s="65" t="e">
        <f>(10*20)/I50</f>
        <v>#DIV/0!</v>
      </c>
      <c r="K50" s="66" t="e">
        <f>20-J50</f>
        <v>#DIV/0!</v>
      </c>
      <c r="L50" s="52">
        <v>2</v>
      </c>
      <c r="M50" s="67">
        <v>18</v>
      </c>
      <c r="N50" s="52">
        <v>2</v>
      </c>
      <c r="O50" s="67">
        <v>8</v>
      </c>
    </row>
    <row r="51" spans="1:15" ht="15" customHeight="1" x14ac:dyDescent="0.25">
      <c r="A51" s="13" t="s">
        <v>100</v>
      </c>
      <c r="B51" s="6"/>
      <c r="C51" t="str">
        <f>B51 &amp; "-" &amp; $C$2</f>
        <v>-</v>
      </c>
      <c r="D51" s="6"/>
      <c r="E51" s="68"/>
      <c r="F51" s="68"/>
      <c r="G51" s="15"/>
      <c r="H51" s="15"/>
      <c r="I51" s="15"/>
      <c r="J51" s="71" t="e">
        <f>(10*20)/I51</f>
        <v>#DIV/0!</v>
      </c>
      <c r="K51" s="72" t="e">
        <f>20-J51</f>
        <v>#DIV/0!</v>
      </c>
      <c r="L51" s="31">
        <v>2</v>
      </c>
      <c r="M51" s="33">
        <v>18</v>
      </c>
      <c r="N51" s="31">
        <v>2</v>
      </c>
      <c r="O51" s="33">
        <v>8</v>
      </c>
    </row>
    <row r="52" spans="1:15" ht="15" customHeight="1" x14ac:dyDescent="0.25">
      <c r="A52" s="13" t="s">
        <v>101</v>
      </c>
      <c r="B52" s="6"/>
      <c r="C52" t="str">
        <f>B52 &amp; "-" &amp; $C$2</f>
        <v>-</v>
      </c>
      <c r="D52" s="6"/>
      <c r="E52" s="68"/>
      <c r="F52" s="68"/>
      <c r="G52" s="15"/>
      <c r="H52" s="15"/>
      <c r="I52" s="15"/>
      <c r="J52" s="71" t="e">
        <f>(10*20)/I52</f>
        <v>#DIV/0!</v>
      </c>
      <c r="K52" s="72" t="e">
        <f>20-J52</f>
        <v>#DIV/0!</v>
      </c>
      <c r="L52" s="31">
        <v>2</v>
      </c>
      <c r="M52" s="33">
        <v>18</v>
      </c>
      <c r="N52" s="31">
        <v>2</v>
      </c>
      <c r="O52" s="33">
        <v>8</v>
      </c>
    </row>
    <row r="53" spans="1:15" ht="15" customHeight="1" x14ac:dyDescent="0.25">
      <c r="A53" s="73" t="s">
        <v>102</v>
      </c>
      <c r="B53" s="16"/>
      <c r="C53" s="19" t="str">
        <f>B53 &amp; "-" &amp; $C$2</f>
        <v>-</v>
      </c>
      <c r="D53" s="16"/>
      <c r="E53" s="74"/>
      <c r="F53" s="74"/>
      <c r="G53" s="75"/>
      <c r="H53" s="76"/>
      <c r="I53" s="76"/>
      <c r="J53" s="78" t="e">
        <f>(10*20)/I53</f>
        <v>#DIV/0!</v>
      </c>
      <c r="K53" s="79" t="e">
        <f>20-J53</f>
        <v>#DIV/0!</v>
      </c>
      <c r="L53" s="42">
        <v>2</v>
      </c>
      <c r="M53" s="80">
        <v>18</v>
      </c>
      <c r="N53" s="42">
        <v>2</v>
      </c>
      <c r="O53" s="80">
        <v>8</v>
      </c>
    </row>
    <row r="54" spans="1:15" ht="15" customHeight="1" x14ac:dyDescent="0.25">
      <c r="A54" s="13" t="s">
        <v>103</v>
      </c>
      <c r="B54" s="6"/>
      <c r="C54" t="str">
        <f>B54 &amp; "-" &amp; $C$2</f>
        <v>-</v>
      </c>
      <c r="D54" s="6"/>
      <c r="E54" s="63"/>
      <c r="F54" s="63"/>
      <c r="G54" s="15"/>
      <c r="H54" s="15"/>
      <c r="I54" s="15"/>
      <c r="J54" s="65" t="e">
        <f>(10*20)/I54</f>
        <v>#DIV/0!</v>
      </c>
      <c r="K54" s="66" t="e">
        <f>20-J54</f>
        <v>#DIV/0!</v>
      </c>
      <c r="L54" s="52">
        <v>2</v>
      </c>
      <c r="M54" s="67">
        <v>18</v>
      </c>
      <c r="N54" s="52">
        <v>2</v>
      </c>
      <c r="O54" s="67">
        <v>8</v>
      </c>
    </row>
    <row r="55" spans="1:15" ht="15" customHeight="1" x14ac:dyDescent="0.25">
      <c r="A55" s="13" t="s">
        <v>104</v>
      </c>
      <c r="B55" s="6"/>
      <c r="C55" t="str">
        <f>B55 &amp; "-" &amp; $C$2</f>
        <v>-</v>
      </c>
      <c r="D55" s="6"/>
      <c r="E55" s="68"/>
      <c r="F55" s="68"/>
      <c r="G55" s="15"/>
      <c r="H55" s="15"/>
      <c r="I55" s="15"/>
      <c r="J55" s="71" t="e">
        <f>(10*20)/I55</f>
        <v>#DIV/0!</v>
      </c>
      <c r="K55" s="72" t="e">
        <f>20-J55</f>
        <v>#DIV/0!</v>
      </c>
      <c r="L55" s="31">
        <v>2</v>
      </c>
      <c r="M55" s="33">
        <v>18</v>
      </c>
      <c r="N55" s="31">
        <v>2</v>
      </c>
      <c r="O55" s="33">
        <v>8</v>
      </c>
    </row>
    <row r="56" spans="1:15" ht="15" customHeight="1" x14ac:dyDescent="0.25">
      <c r="A56" s="13" t="s">
        <v>105</v>
      </c>
      <c r="B56" s="6"/>
      <c r="C56" t="str">
        <f>B56 &amp; "-" &amp; $C$2</f>
        <v>-</v>
      </c>
      <c r="D56" s="6"/>
      <c r="E56" s="68"/>
      <c r="F56" s="68"/>
      <c r="G56" s="15"/>
      <c r="H56" s="15"/>
      <c r="I56" s="15"/>
      <c r="J56" s="71" t="e">
        <f>(10*20)/I56</f>
        <v>#DIV/0!</v>
      </c>
      <c r="K56" s="72" t="e">
        <f>20-J56</f>
        <v>#DIV/0!</v>
      </c>
      <c r="L56" s="31">
        <v>2</v>
      </c>
      <c r="M56" s="33">
        <v>18</v>
      </c>
      <c r="N56" s="31">
        <v>2</v>
      </c>
      <c r="O56" s="33">
        <v>8</v>
      </c>
    </row>
    <row r="57" spans="1:15" ht="15" customHeight="1" x14ac:dyDescent="0.25">
      <c r="A57" s="73" t="s">
        <v>106</v>
      </c>
      <c r="B57" s="16"/>
      <c r="C57" s="19" t="str">
        <f>B57 &amp; "-" &amp; $C$2</f>
        <v>-</v>
      </c>
      <c r="D57" s="16"/>
      <c r="E57" s="74"/>
      <c r="F57" s="74"/>
      <c r="G57" s="75"/>
      <c r="H57" s="76"/>
      <c r="I57" s="76"/>
      <c r="J57" s="78" t="e">
        <f>(10*20)/I57</f>
        <v>#DIV/0!</v>
      </c>
      <c r="K57" s="79" t="e">
        <f>20-J57</f>
        <v>#DIV/0!</v>
      </c>
      <c r="L57" s="42">
        <v>2</v>
      </c>
      <c r="M57" s="80">
        <v>18</v>
      </c>
      <c r="N57" s="42">
        <v>2</v>
      </c>
      <c r="O57" s="80">
        <v>8</v>
      </c>
    </row>
    <row r="58" spans="1:15" ht="15" customHeight="1" x14ac:dyDescent="0.25">
      <c r="A58" s="14" t="s">
        <v>1</v>
      </c>
      <c r="B58" s="2" t="s">
        <v>34</v>
      </c>
      <c r="C58" s="2" t="s">
        <v>35</v>
      </c>
      <c r="D58" s="2" t="s">
        <v>36</v>
      </c>
      <c r="E58" s="14" t="s">
        <v>37</v>
      </c>
      <c r="F58" s="14" t="s">
        <v>38</v>
      </c>
      <c r="G58" s="14">
        <v>1.8</v>
      </c>
      <c r="H58" s="14">
        <v>3</v>
      </c>
      <c r="I58" s="14">
        <v>10</v>
      </c>
      <c r="J58" s="14">
        <v>20</v>
      </c>
      <c r="K58" s="14">
        <v>0</v>
      </c>
      <c r="L58" s="14">
        <v>2</v>
      </c>
      <c r="M58" s="14">
        <v>18</v>
      </c>
      <c r="N58" s="14">
        <v>2</v>
      </c>
      <c r="O58" s="14">
        <v>8</v>
      </c>
    </row>
    <row r="59" spans="1:15" ht="15" customHeight="1" x14ac:dyDescent="0.25"/>
    <row r="60" spans="1:15" ht="15" customHeight="1" x14ac:dyDescent="0.25">
      <c r="A60" t="s">
        <v>39</v>
      </c>
    </row>
    <row r="61" spans="1:15" ht="15" customHeight="1" x14ac:dyDescent="0.25">
      <c r="A61" t="s">
        <v>40</v>
      </c>
    </row>
    <row r="62" spans="1:15" ht="15" customHeight="1" thickBot="1" x14ac:dyDescent="0.3">
      <c r="A62" s="6"/>
      <c r="B62" s="6"/>
      <c r="C62" s="6"/>
      <c r="D62" s="6"/>
      <c r="E62" s="48" t="s">
        <v>41</v>
      </c>
      <c r="F62" s="48" t="s">
        <v>42</v>
      </c>
      <c r="G62" s="48" t="s">
        <v>43</v>
      </c>
    </row>
    <row r="63" spans="1:15" ht="15" customHeight="1" x14ac:dyDescent="0.25">
      <c r="A63" s="6"/>
      <c r="B63" s="6"/>
      <c r="C63" s="6"/>
      <c r="D63" s="6"/>
      <c r="E63" s="49" t="s">
        <v>44</v>
      </c>
      <c r="F63" s="50"/>
      <c r="G63" s="51"/>
    </row>
    <row r="64" spans="1:15" ht="15" customHeight="1" x14ac:dyDescent="0.25">
      <c r="A64" s="6"/>
      <c r="B64" s="6"/>
      <c r="C64" s="6"/>
      <c r="D64" s="6"/>
      <c r="E64" s="53" t="s">
        <v>45</v>
      </c>
      <c r="F64" s="55"/>
      <c r="G64" s="56"/>
    </row>
    <row r="65" spans="1:9" ht="15" customHeight="1" x14ac:dyDescent="0.25">
      <c r="A65" s="6"/>
      <c r="B65" s="6"/>
      <c r="C65" s="6"/>
      <c r="D65" s="6"/>
      <c r="E65" s="53" t="s">
        <v>46</v>
      </c>
      <c r="F65" s="55"/>
      <c r="G65" s="56"/>
    </row>
    <row r="66" spans="1:9" ht="15" customHeight="1" x14ac:dyDescent="0.25">
      <c r="A66" s="6"/>
      <c r="B66" s="6"/>
      <c r="C66" s="6"/>
      <c r="D66" s="6"/>
      <c r="E66" s="53" t="s">
        <v>47</v>
      </c>
      <c r="F66" s="55"/>
      <c r="G66" s="56"/>
    </row>
    <row r="67" spans="1:9" ht="15" customHeight="1" x14ac:dyDescent="0.25">
      <c r="A67" s="6"/>
      <c r="B67" s="6"/>
      <c r="C67" s="6"/>
      <c r="D67" s="6"/>
      <c r="E67" s="53" t="s">
        <v>48</v>
      </c>
      <c r="F67" s="55"/>
      <c r="G67" s="56"/>
    </row>
    <row r="68" spans="1:9" ht="15" customHeight="1" x14ac:dyDescent="0.25">
      <c r="A68" s="6"/>
      <c r="B68" s="6"/>
      <c r="C68" s="6"/>
      <c r="D68" s="6"/>
      <c r="E68" s="53" t="s">
        <v>49</v>
      </c>
      <c r="F68" s="55"/>
      <c r="G68" s="56"/>
    </row>
    <row r="69" spans="1:9" ht="15" customHeight="1" x14ac:dyDescent="0.25">
      <c r="A69" s="6"/>
      <c r="B69" s="6"/>
      <c r="C69" s="6"/>
      <c r="D69" s="6"/>
      <c r="E69" s="53" t="s">
        <v>50</v>
      </c>
      <c r="F69" s="55"/>
      <c r="G69" s="56"/>
    </row>
    <row r="70" spans="1:9" ht="15" customHeight="1" x14ac:dyDescent="0.25">
      <c r="A70" s="6"/>
      <c r="B70" s="6"/>
      <c r="C70" s="6"/>
      <c r="D70" s="6"/>
      <c r="E70" s="53" t="s">
        <v>51</v>
      </c>
      <c r="F70" s="55"/>
      <c r="G70" s="56"/>
    </row>
    <row r="71" spans="1:9" ht="15" customHeight="1" x14ac:dyDescent="0.25"/>
    <row r="72" spans="1:9" ht="15" customHeight="1" x14ac:dyDescent="0.25">
      <c r="A72" s="1" t="s">
        <v>52</v>
      </c>
      <c r="F72" s="59" t="s">
        <v>53</v>
      </c>
      <c r="G72" s="59"/>
      <c r="H72" s="59" t="s">
        <v>54</v>
      </c>
      <c r="I72" s="59"/>
    </row>
    <row r="73" spans="1:9" ht="15" customHeight="1" x14ac:dyDescent="0.25">
      <c r="A73" t="s">
        <v>55</v>
      </c>
      <c r="B73" s="16"/>
      <c r="C73" s="60" t="s">
        <v>56</v>
      </c>
      <c r="D73" s="60"/>
      <c r="E73" s="60"/>
      <c r="F73" s="61"/>
      <c r="G73" s="61"/>
      <c r="H73" s="61"/>
      <c r="I73" s="61"/>
    </row>
    <row r="74" spans="1:9" ht="15" customHeight="1" x14ac:dyDescent="0.25">
      <c r="C74" s="60" t="s">
        <v>57</v>
      </c>
      <c r="D74" s="60"/>
      <c r="E74" s="60"/>
      <c r="F74" s="61"/>
      <c r="G74" s="61"/>
      <c r="H74" s="61"/>
      <c r="I74" s="61"/>
    </row>
    <row r="75" spans="1:9" ht="15" customHeight="1" x14ac:dyDescent="0.25">
      <c r="C75" s="60" t="s">
        <v>58</v>
      </c>
      <c r="D75" s="60"/>
      <c r="E75" s="60"/>
      <c r="F75" s="61"/>
      <c r="G75" s="61"/>
      <c r="H75" s="61"/>
      <c r="I75" s="61"/>
    </row>
    <row r="76" spans="1:9" ht="15" customHeight="1" x14ac:dyDescent="0.25"/>
    <row r="77" spans="1:9" ht="15" customHeight="1" x14ac:dyDescent="0.25"/>
    <row r="78" spans="1:9" ht="15" customHeight="1" x14ac:dyDescent="0.25"/>
    <row r="79" spans="1:9" ht="15" customHeight="1" x14ac:dyDescent="0.25"/>
    <row r="80" spans="1:9"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sheetData>
  <mergeCells count="17">
    <mergeCell ref="C75:E75"/>
    <mergeCell ref="F75:G75"/>
    <mergeCell ref="H75:I75"/>
    <mergeCell ref="F72:G72"/>
    <mergeCell ref="H72:I72"/>
    <mergeCell ref="C73:E73"/>
    <mergeCell ref="F73:G73"/>
    <mergeCell ref="H73:I73"/>
    <mergeCell ref="C74:E74"/>
    <mergeCell ref="F74:G74"/>
    <mergeCell ref="H74:I74"/>
    <mergeCell ref="E2:H6"/>
    <mergeCell ref="J6:O6"/>
    <mergeCell ref="J7:K7"/>
    <mergeCell ref="L7:M7"/>
    <mergeCell ref="N7:O7"/>
    <mergeCell ref="J8:K8"/>
  </mergeCells>
  <conditionalFormatting sqref="B10">
    <cfRule type="expression" dxfId="143" priority="1" stopIfTrue="1">
      <formula>IF(COUNTIF($B:$B, $B10)&gt;1,TRUE,FALSE)</formula>
    </cfRule>
  </conditionalFormatting>
  <conditionalFormatting sqref="E10">
    <cfRule type="expression" dxfId="142" priority="2" stopIfTrue="1">
      <formula>IF(COUNTIFS($E:$E, E10,$F:$F, F10)&gt;1, TRUE, FALSE)</formula>
    </cfRule>
  </conditionalFormatting>
  <conditionalFormatting sqref="F10">
    <cfRule type="expression" dxfId="141" priority="3" stopIfTrue="1">
      <formula>IF(COUNTIFS($E:$E, E10,$F:$F, F10)&gt;1, TRUE, FALSE)</formula>
    </cfRule>
  </conditionalFormatting>
  <conditionalFormatting sqref="B11">
    <cfRule type="expression" dxfId="140" priority="4" stopIfTrue="1">
      <formula>IF(COUNTIF($B:$B, $B11)&gt;1,TRUE,FALSE)</formula>
    </cfRule>
  </conditionalFormatting>
  <conditionalFormatting sqref="E11">
    <cfRule type="expression" dxfId="139" priority="5" stopIfTrue="1">
      <formula>IF(COUNTIFS($E:$E, E11,$F:$F, F11)&gt;1, TRUE, FALSE)</formula>
    </cfRule>
  </conditionalFormatting>
  <conditionalFormatting sqref="F11">
    <cfRule type="expression" dxfId="138" priority="6" stopIfTrue="1">
      <formula>IF(COUNTIFS($E:$E, E11,$F:$F, F11)&gt;1, TRUE, FALSE)</formula>
    </cfRule>
  </conditionalFormatting>
  <conditionalFormatting sqref="B12">
    <cfRule type="expression" dxfId="137" priority="7" stopIfTrue="1">
      <formula>IF(COUNTIF($B:$B, $B12)&gt;1,TRUE,FALSE)</formula>
    </cfRule>
  </conditionalFormatting>
  <conditionalFormatting sqref="E12">
    <cfRule type="expression" dxfId="136" priority="8" stopIfTrue="1">
      <formula>IF(COUNTIFS($E:$E, E12,$F:$F, F12)&gt;1, TRUE, FALSE)</formula>
    </cfRule>
  </conditionalFormatting>
  <conditionalFormatting sqref="F12">
    <cfRule type="expression" dxfId="135" priority="9" stopIfTrue="1">
      <formula>IF(COUNTIFS($E:$E, E12,$F:$F, F12)&gt;1, TRUE, FALSE)</formula>
    </cfRule>
  </conditionalFormatting>
  <conditionalFormatting sqref="B13">
    <cfRule type="expression" dxfId="134" priority="10" stopIfTrue="1">
      <formula>IF(COUNTIF($B:$B, $B13)&gt;1,TRUE,FALSE)</formula>
    </cfRule>
  </conditionalFormatting>
  <conditionalFormatting sqref="E13">
    <cfRule type="expression" dxfId="133" priority="11" stopIfTrue="1">
      <formula>IF(COUNTIFS($E:$E, E13,$F:$F, F13)&gt;1, TRUE, FALSE)</formula>
    </cfRule>
  </conditionalFormatting>
  <conditionalFormatting sqref="F13">
    <cfRule type="expression" dxfId="132" priority="12" stopIfTrue="1">
      <formula>IF(COUNTIFS($E:$E, E13,$F:$F, F13)&gt;1, TRUE, FALSE)</formula>
    </cfRule>
  </conditionalFormatting>
  <conditionalFormatting sqref="B14">
    <cfRule type="expression" dxfId="131" priority="13" stopIfTrue="1">
      <formula>IF(COUNTIF($B:$B, $B14)&gt;1,TRUE,FALSE)</formula>
    </cfRule>
  </conditionalFormatting>
  <conditionalFormatting sqref="E14">
    <cfRule type="expression" dxfId="130" priority="14" stopIfTrue="1">
      <formula>IF(COUNTIFS($E:$E, E14,$F:$F, F14)&gt;1, TRUE, FALSE)</formula>
    </cfRule>
  </conditionalFormatting>
  <conditionalFormatting sqref="F14">
    <cfRule type="expression" dxfId="129" priority="15" stopIfTrue="1">
      <formula>IF(COUNTIFS($E:$E, E14,$F:$F, F14)&gt;1, TRUE, FALSE)</formula>
    </cfRule>
  </conditionalFormatting>
  <conditionalFormatting sqref="B15">
    <cfRule type="expression" dxfId="128" priority="16" stopIfTrue="1">
      <formula>IF(COUNTIF($B:$B, $B15)&gt;1,TRUE,FALSE)</formula>
    </cfRule>
  </conditionalFormatting>
  <conditionalFormatting sqref="E15">
    <cfRule type="expression" dxfId="127" priority="17" stopIfTrue="1">
      <formula>IF(COUNTIFS($E:$E, E15,$F:$F, F15)&gt;1, TRUE, FALSE)</formula>
    </cfRule>
  </conditionalFormatting>
  <conditionalFormatting sqref="F15">
    <cfRule type="expression" dxfId="126" priority="18" stopIfTrue="1">
      <formula>IF(COUNTIFS($E:$E, E15,$F:$F, F15)&gt;1, TRUE, FALSE)</formula>
    </cfRule>
  </conditionalFormatting>
  <conditionalFormatting sqref="B16">
    <cfRule type="expression" dxfId="125" priority="19" stopIfTrue="1">
      <formula>IF(COUNTIF($B:$B, $B16)&gt;1,TRUE,FALSE)</formula>
    </cfRule>
  </conditionalFormatting>
  <conditionalFormatting sqref="E16">
    <cfRule type="expression" dxfId="124" priority="20" stopIfTrue="1">
      <formula>IF(COUNTIFS($E:$E, E16,$F:$F, F16)&gt;1, TRUE, FALSE)</formula>
    </cfRule>
  </conditionalFormatting>
  <conditionalFormatting sqref="F16">
    <cfRule type="expression" dxfId="123" priority="21" stopIfTrue="1">
      <formula>IF(COUNTIFS($E:$E, E16,$F:$F, F16)&gt;1, TRUE, FALSE)</formula>
    </cfRule>
  </conditionalFormatting>
  <conditionalFormatting sqref="B17">
    <cfRule type="expression" dxfId="122" priority="22" stopIfTrue="1">
      <formula>IF(COUNTIF($B:$B, $B17)&gt;1,TRUE,FALSE)</formula>
    </cfRule>
  </conditionalFormatting>
  <conditionalFormatting sqref="E17">
    <cfRule type="expression" dxfId="121" priority="23" stopIfTrue="1">
      <formula>IF(COUNTIFS($E:$E, E17,$F:$F, F17)&gt;1, TRUE, FALSE)</formula>
    </cfRule>
  </conditionalFormatting>
  <conditionalFormatting sqref="F17">
    <cfRule type="expression" dxfId="120" priority="24" stopIfTrue="1">
      <formula>IF(COUNTIFS($E:$E, E17,$F:$F, F17)&gt;1, TRUE, FALSE)</formula>
    </cfRule>
  </conditionalFormatting>
  <conditionalFormatting sqref="B18">
    <cfRule type="expression" dxfId="119" priority="25" stopIfTrue="1">
      <formula>IF(COUNTIF($B:$B, $B18)&gt;1,TRUE,FALSE)</formula>
    </cfRule>
  </conditionalFormatting>
  <conditionalFormatting sqref="E18">
    <cfRule type="expression" dxfId="118" priority="26" stopIfTrue="1">
      <formula>IF(COUNTIFS($E:$E, E18,$F:$F, F18)&gt;1, TRUE, FALSE)</formula>
    </cfRule>
  </conditionalFormatting>
  <conditionalFormatting sqref="F18">
    <cfRule type="expression" dxfId="117" priority="27" stopIfTrue="1">
      <formula>IF(COUNTIFS($E:$E, E18,$F:$F, F18)&gt;1, TRUE, FALSE)</formula>
    </cfRule>
  </conditionalFormatting>
  <conditionalFormatting sqref="B19">
    <cfRule type="expression" dxfId="116" priority="28" stopIfTrue="1">
      <formula>IF(COUNTIF($B:$B, $B19)&gt;1,TRUE,FALSE)</formula>
    </cfRule>
  </conditionalFormatting>
  <conditionalFormatting sqref="E19">
    <cfRule type="expression" dxfId="115" priority="29" stopIfTrue="1">
      <formula>IF(COUNTIFS($E:$E, E19,$F:$F, F19)&gt;1, TRUE, FALSE)</formula>
    </cfRule>
  </conditionalFormatting>
  <conditionalFormatting sqref="F19">
    <cfRule type="expression" dxfId="114" priority="30" stopIfTrue="1">
      <formula>IF(COUNTIFS($E:$E, E19,$F:$F, F19)&gt;1, TRUE, FALSE)</formula>
    </cfRule>
  </conditionalFormatting>
  <conditionalFormatting sqref="B20">
    <cfRule type="expression" dxfId="113" priority="31" stopIfTrue="1">
      <formula>IF(COUNTIF($B:$B, $B20)&gt;1,TRUE,FALSE)</formula>
    </cfRule>
  </conditionalFormatting>
  <conditionalFormatting sqref="E20">
    <cfRule type="expression" dxfId="112" priority="32" stopIfTrue="1">
      <formula>IF(COUNTIFS($E:$E, E20,$F:$F, F20)&gt;1, TRUE, FALSE)</formula>
    </cfRule>
  </conditionalFormatting>
  <conditionalFormatting sqref="F20">
    <cfRule type="expression" dxfId="111" priority="33" stopIfTrue="1">
      <formula>IF(COUNTIFS($E:$E, E20,$F:$F, F20)&gt;1, TRUE, FALSE)</formula>
    </cfRule>
  </conditionalFormatting>
  <conditionalFormatting sqref="B21">
    <cfRule type="expression" dxfId="110" priority="34" stopIfTrue="1">
      <formula>IF(COUNTIF($B:$B, $B21)&gt;1,TRUE,FALSE)</formula>
    </cfRule>
  </conditionalFormatting>
  <conditionalFormatting sqref="E21">
    <cfRule type="expression" dxfId="109" priority="35" stopIfTrue="1">
      <formula>IF(COUNTIFS($E:$E, E21,$F:$F, F21)&gt;1, TRUE, FALSE)</formula>
    </cfRule>
  </conditionalFormatting>
  <conditionalFormatting sqref="F21">
    <cfRule type="expression" dxfId="108" priority="36" stopIfTrue="1">
      <formula>IF(COUNTIFS($E:$E, E21,$F:$F, F21)&gt;1, TRUE, FALSE)</formula>
    </cfRule>
  </conditionalFormatting>
  <conditionalFormatting sqref="B22">
    <cfRule type="expression" dxfId="107" priority="37" stopIfTrue="1">
      <formula>IF(COUNTIF($B:$B, $B22)&gt;1,TRUE,FALSE)</formula>
    </cfRule>
  </conditionalFormatting>
  <conditionalFormatting sqref="E22">
    <cfRule type="expression" dxfId="106" priority="38" stopIfTrue="1">
      <formula>IF(COUNTIFS($E:$E, E22,$F:$F, F22)&gt;1, TRUE, FALSE)</formula>
    </cfRule>
  </conditionalFormatting>
  <conditionalFormatting sqref="F22">
    <cfRule type="expression" dxfId="105" priority="39" stopIfTrue="1">
      <formula>IF(COUNTIFS($E:$E, E22,$F:$F, F22)&gt;1, TRUE, FALSE)</formula>
    </cfRule>
  </conditionalFormatting>
  <conditionalFormatting sqref="B23">
    <cfRule type="expression" dxfId="104" priority="40" stopIfTrue="1">
      <formula>IF(COUNTIF($B:$B, $B23)&gt;1,TRUE,FALSE)</formula>
    </cfRule>
  </conditionalFormatting>
  <conditionalFormatting sqref="E23">
    <cfRule type="expression" dxfId="103" priority="41" stopIfTrue="1">
      <formula>IF(COUNTIFS($E:$E, E23,$F:$F, F23)&gt;1, TRUE, FALSE)</formula>
    </cfRule>
  </conditionalFormatting>
  <conditionalFormatting sqref="F23">
    <cfRule type="expression" dxfId="102" priority="42" stopIfTrue="1">
      <formula>IF(COUNTIFS($E:$E, E23,$F:$F, F23)&gt;1, TRUE, FALSE)</formula>
    </cfRule>
  </conditionalFormatting>
  <conditionalFormatting sqref="B24">
    <cfRule type="expression" dxfId="101" priority="43" stopIfTrue="1">
      <formula>IF(COUNTIF($B:$B, $B24)&gt;1,TRUE,FALSE)</formula>
    </cfRule>
  </conditionalFormatting>
  <conditionalFormatting sqref="E24">
    <cfRule type="expression" dxfId="100" priority="44" stopIfTrue="1">
      <formula>IF(COUNTIFS($E:$E, E24,$F:$F, F24)&gt;1, TRUE, FALSE)</formula>
    </cfRule>
  </conditionalFormatting>
  <conditionalFormatting sqref="F24">
    <cfRule type="expression" dxfId="99" priority="45" stopIfTrue="1">
      <formula>IF(COUNTIFS($E:$E, E24,$F:$F, F24)&gt;1, TRUE, FALSE)</formula>
    </cfRule>
  </conditionalFormatting>
  <conditionalFormatting sqref="B25">
    <cfRule type="expression" dxfId="98" priority="46" stopIfTrue="1">
      <formula>IF(COUNTIF($B:$B, $B25)&gt;1,TRUE,FALSE)</formula>
    </cfRule>
  </conditionalFormatting>
  <conditionalFormatting sqref="E25">
    <cfRule type="expression" dxfId="97" priority="47" stopIfTrue="1">
      <formula>IF(COUNTIFS($E:$E, E25,$F:$F, F25)&gt;1, TRUE, FALSE)</formula>
    </cfRule>
  </conditionalFormatting>
  <conditionalFormatting sqref="F25">
    <cfRule type="expression" dxfId="96" priority="48" stopIfTrue="1">
      <formula>IF(COUNTIFS($E:$E, E25,$F:$F, F25)&gt;1, TRUE, FALSE)</formula>
    </cfRule>
  </conditionalFormatting>
  <conditionalFormatting sqref="B26">
    <cfRule type="expression" dxfId="95" priority="49" stopIfTrue="1">
      <formula>IF(COUNTIF($B:$B, $B26)&gt;1,TRUE,FALSE)</formula>
    </cfRule>
  </conditionalFormatting>
  <conditionalFormatting sqref="E26">
    <cfRule type="expression" dxfId="94" priority="50" stopIfTrue="1">
      <formula>IF(COUNTIFS($E:$E, E26,$F:$F, F26)&gt;1, TRUE, FALSE)</formula>
    </cfRule>
  </conditionalFormatting>
  <conditionalFormatting sqref="F26">
    <cfRule type="expression" dxfId="93" priority="51" stopIfTrue="1">
      <formula>IF(COUNTIFS($E:$E, E26,$F:$F, F26)&gt;1, TRUE, FALSE)</formula>
    </cfRule>
  </conditionalFormatting>
  <conditionalFormatting sqref="B27">
    <cfRule type="expression" dxfId="92" priority="52" stopIfTrue="1">
      <formula>IF(COUNTIF($B:$B, $B27)&gt;1,TRUE,FALSE)</formula>
    </cfRule>
  </conditionalFormatting>
  <conditionalFormatting sqref="E27">
    <cfRule type="expression" dxfId="91" priority="53" stopIfTrue="1">
      <formula>IF(COUNTIFS($E:$E, E27,$F:$F, F27)&gt;1, TRUE, FALSE)</formula>
    </cfRule>
  </conditionalFormatting>
  <conditionalFormatting sqref="F27">
    <cfRule type="expression" dxfId="90" priority="54" stopIfTrue="1">
      <formula>IF(COUNTIFS($E:$E, E27,$F:$F, F27)&gt;1, TRUE, FALSE)</formula>
    </cfRule>
  </conditionalFormatting>
  <conditionalFormatting sqref="B28">
    <cfRule type="expression" dxfId="89" priority="55" stopIfTrue="1">
      <formula>IF(COUNTIF($B:$B, $B28)&gt;1,TRUE,FALSE)</formula>
    </cfRule>
  </conditionalFormatting>
  <conditionalFormatting sqref="E28">
    <cfRule type="expression" dxfId="88" priority="56" stopIfTrue="1">
      <formula>IF(COUNTIFS($E:$E, E28,$F:$F, F28)&gt;1, TRUE, FALSE)</formula>
    </cfRule>
  </conditionalFormatting>
  <conditionalFormatting sqref="F28">
    <cfRule type="expression" dxfId="87" priority="57" stopIfTrue="1">
      <formula>IF(COUNTIFS($E:$E, E28,$F:$F, F28)&gt;1, TRUE, FALSE)</formula>
    </cfRule>
  </conditionalFormatting>
  <conditionalFormatting sqref="B29">
    <cfRule type="expression" dxfId="86" priority="58" stopIfTrue="1">
      <formula>IF(COUNTIF($B:$B, $B29)&gt;1,TRUE,FALSE)</formula>
    </cfRule>
  </conditionalFormatting>
  <conditionalFormatting sqref="E29">
    <cfRule type="expression" dxfId="85" priority="59" stopIfTrue="1">
      <formula>IF(COUNTIFS($E:$E, E29,$F:$F, F29)&gt;1, TRUE, FALSE)</formula>
    </cfRule>
  </conditionalFormatting>
  <conditionalFormatting sqref="F29">
    <cfRule type="expression" dxfId="84" priority="60" stopIfTrue="1">
      <formula>IF(COUNTIFS($E:$E, E29,$F:$F, F29)&gt;1, TRUE, FALSE)</formula>
    </cfRule>
  </conditionalFormatting>
  <conditionalFormatting sqref="B30">
    <cfRule type="expression" dxfId="83" priority="61" stopIfTrue="1">
      <formula>IF(COUNTIF($B:$B, $B30)&gt;1,TRUE,FALSE)</formula>
    </cfRule>
  </conditionalFormatting>
  <conditionalFormatting sqref="E30">
    <cfRule type="expression" dxfId="82" priority="62" stopIfTrue="1">
      <formula>IF(COUNTIFS($E:$E, E30,$F:$F, F30)&gt;1, TRUE, FALSE)</formula>
    </cfRule>
  </conditionalFormatting>
  <conditionalFormatting sqref="F30">
    <cfRule type="expression" dxfId="81" priority="63" stopIfTrue="1">
      <formula>IF(COUNTIFS($E:$E, E30,$F:$F, F30)&gt;1, TRUE, FALSE)</formula>
    </cfRule>
  </conditionalFormatting>
  <conditionalFormatting sqref="B31">
    <cfRule type="expression" dxfId="80" priority="64" stopIfTrue="1">
      <formula>IF(COUNTIF($B:$B, $B31)&gt;1,TRUE,FALSE)</formula>
    </cfRule>
  </conditionalFormatting>
  <conditionalFormatting sqref="E31">
    <cfRule type="expression" dxfId="79" priority="65" stopIfTrue="1">
      <formula>IF(COUNTIFS($E:$E, E31,$F:$F, F31)&gt;1, TRUE, FALSE)</formula>
    </cfRule>
  </conditionalFormatting>
  <conditionalFormatting sqref="F31">
    <cfRule type="expression" dxfId="78" priority="66" stopIfTrue="1">
      <formula>IF(COUNTIFS($E:$E, E31,$F:$F, F31)&gt;1, TRUE, FALSE)</formula>
    </cfRule>
  </conditionalFormatting>
  <conditionalFormatting sqref="B32">
    <cfRule type="expression" dxfId="77" priority="67" stopIfTrue="1">
      <formula>IF(COUNTIF($B:$B, $B32)&gt;1,TRUE,FALSE)</formula>
    </cfRule>
  </conditionalFormatting>
  <conditionalFormatting sqref="E32">
    <cfRule type="expression" dxfId="76" priority="68" stopIfTrue="1">
      <formula>IF(COUNTIFS($E:$E, E32,$F:$F, F32)&gt;1, TRUE, FALSE)</formula>
    </cfRule>
  </conditionalFormatting>
  <conditionalFormatting sqref="F32">
    <cfRule type="expression" dxfId="75" priority="69" stopIfTrue="1">
      <formula>IF(COUNTIFS($E:$E, E32,$F:$F, F32)&gt;1, TRUE, FALSE)</formula>
    </cfRule>
  </conditionalFormatting>
  <conditionalFormatting sqref="B33">
    <cfRule type="expression" dxfId="74" priority="70" stopIfTrue="1">
      <formula>IF(COUNTIF($B:$B, $B33)&gt;1,TRUE,FALSE)</formula>
    </cfRule>
  </conditionalFormatting>
  <conditionalFormatting sqref="E33">
    <cfRule type="expression" dxfId="73" priority="71" stopIfTrue="1">
      <formula>IF(COUNTIFS($E:$E, E33,$F:$F, F33)&gt;1, TRUE, FALSE)</formula>
    </cfRule>
  </conditionalFormatting>
  <conditionalFormatting sqref="F33">
    <cfRule type="expression" dxfId="72" priority="72" stopIfTrue="1">
      <formula>IF(COUNTIFS($E:$E, E33,$F:$F, F33)&gt;1, TRUE, FALSE)</formula>
    </cfRule>
  </conditionalFormatting>
  <conditionalFormatting sqref="B34">
    <cfRule type="expression" dxfId="71" priority="73" stopIfTrue="1">
      <formula>IF(COUNTIF($B:$B, $B34)&gt;1,TRUE,FALSE)</formula>
    </cfRule>
  </conditionalFormatting>
  <conditionalFormatting sqref="E34">
    <cfRule type="expression" dxfId="70" priority="74" stopIfTrue="1">
      <formula>IF(COUNTIFS($E:$E, E34,$F:$F, F34)&gt;1, TRUE, FALSE)</formula>
    </cfRule>
  </conditionalFormatting>
  <conditionalFormatting sqref="F34">
    <cfRule type="expression" dxfId="69" priority="75" stopIfTrue="1">
      <formula>IF(COUNTIFS($E:$E, E34,$F:$F, F34)&gt;1, TRUE, FALSE)</formula>
    </cfRule>
  </conditionalFormatting>
  <conditionalFormatting sqref="B35">
    <cfRule type="expression" dxfId="68" priority="76" stopIfTrue="1">
      <formula>IF(COUNTIF($B:$B, $B35)&gt;1,TRUE,FALSE)</formula>
    </cfRule>
  </conditionalFormatting>
  <conditionalFormatting sqref="E35">
    <cfRule type="expression" dxfId="67" priority="77" stopIfTrue="1">
      <formula>IF(COUNTIFS($E:$E, E35,$F:$F, F35)&gt;1, TRUE, FALSE)</formula>
    </cfRule>
  </conditionalFormatting>
  <conditionalFormatting sqref="F35">
    <cfRule type="expression" dxfId="66" priority="78" stopIfTrue="1">
      <formula>IF(COUNTIFS($E:$E, E35,$F:$F, F35)&gt;1, TRUE, FALSE)</formula>
    </cfRule>
  </conditionalFormatting>
  <conditionalFormatting sqref="B36">
    <cfRule type="expression" dxfId="65" priority="79" stopIfTrue="1">
      <formula>IF(COUNTIF($B:$B, $B36)&gt;1,TRUE,FALSE)</formula>
    </cfRule>
  </conditionalFormatting>
  <conditionalFormatting sqref="E36">
    <cfRule type="expression" dxfId="64" priority="80" stopIfTrue="1">
      <formula>IF(COUNTIFS($E:$E, E36,$F:$F, F36)&gt;1, TRUE, FALSE)</formula>
    </cfRule>
  </conditionalFormatting>
  <conditionalFormatting sqref="F36">
    <cfRule type="expression" dxfId="63" priority="81" stopIfTrue="1">
      <formula>IF(COUNTIFS($E:$E, E36,$F:$F, F36)&gt;1, TRUE, FALSE)</formula>
    </cfRule>
  </conditionalFormatting>
  <conditionalFormatting sqref="B37">
    <cfRule type="expression" dxfId="62" priority="82" stopIfTrue="1">
      <formula>IF(COUNTIF($B:$B, $B37)&gt;1,TRUE,FALSE)</formula>
    </cfRule>
  </conditionalFormatting>
  <conditionalFormatting sqref="E37">
    <cfRule type="expression" dxfId="61" priority="83" stopIfTrue="1">
      <formula>IF(COUNTIFS($E:$E, E37,$F:$F, F37)&gt;1, TRUE, FALSE)</formula>
    </cfRule>
  </conditionalFormatting>
  <conditionalFormatting sqref="F37">
    <cfRule type="expression" dxfId="60" priority="84" stopIfTrue="1">
      <formula>IF(COUNTIFS($E:$E, E37,$F:$F, F37)&gt;1, TRUE, FALSE)</formula>
    </cfRule>
  </conditionalFormatting>
  <conditionalFormatting sqref="B38">
    <cfRule type="expression" dxfId="59" priority="85" stopIfTrue="1">
      <formula>IF(COUNTIF($B:$B, $B38)&gt;1,TRUE,FALSE)</formula>
    </cfRule>
  </conditionalFormatting>
  <conditionalFormatting sqref="E38">
    <cfRule type="expression" dxfId="58" priority="86" stopIfTrue="1">
      <formula>IF(COUNTIFS($E:$E, E38,$F:$F, F38)&gt;1, TRUE, FALSE)</formula>
    </cfRule>
  </conditionalFormatting>
  <conditionalFormatting sqref="F38">
    <cfRule type="expression" dxfId="57" priority="87" stopIfTrue="1">
      <formula>IF(COUNTIFS($E:$E, E38,$F:$F, F38)&gt;1, TRUE, FALSE)</formula>
    </cfRule>
  </conditionalFormatting>
  <conditionalFormatting sqref="B39">
    <cfRule type="expression" dxfId="56" priority="88" stopIfTrue="1">
      <formula>IF(COUNTIF($B:$B, $B39)&gt;1,TRUE,FALSE)</formula>
    </cfRule>
  </conditionalFormatting>
  <conditionalFormatting sqref="E39">
    <cfRule type="expression" dxfId="55" priority="89" stopIfTrue="1">
      <formula>IF(COUNTIFS($E:$E, E39,$F:$F, F39)&gt;1, TRUE, FALSE)</formula>
    </cfRule>
  </conditionalFormatting>
  <conditionalFormatting sqref="F39">
    <cfRule type="expression" dxfId="54" priority="90" stopIfTrue="1">
      <formula>IF(COUNTIFS($E:$E, E39,$F:$F, F39)&gt;1, TRUE, FALSE)</formula>
    </cfRule>
  </conditionalFormatting>
  <conditionalFormatting sqref="B40">
    <cfRule type="expression" dxfId="53" priority="91" stopIfTrue="1">
      <formula>IF(COUNTIF($B:$B, $B40)&gt;1,TRUE,FALSE)</formula>
    </cfRule>
  </conditionalFormatting>
  <conditionalFormatting sqref="E40">
    <cfRule type="expression" dxfId="52" priority="92" stopIfTrue="1">
      <formula>IF(COUNTIFS($E:$E, E40,$F:$F, F40)&gt;1, TRUE, FALSE)</formula>
    </cfRule>
  </conditionalFormatting>
  <conditionalFormatting sqref="F40">
    <cfRule type="expression" dxfId="51" priority="93" stopIfTrue="1">
      <formula>IF(COUNTIFS($E:$E, E40,$F:$F, F40)&gt;1, TRUE, FALSE)</formula>
    </cfRule>
  </conditionalFormatting>
  <conditionalFormatting sqref="B41">
    <cfRule type="expression" dxfId="50" priority="94" stopIfTrue="1">
      <formula>IF(COUNTIF($B:$B, $B41)&gt;1,TRUE,FALSE)</formula>
    </cfRule>
  </conditionalFormatting>
  <conditionalFormatting sqref="E41">
    <cfRule type="expression" dxfId="49" priority="95" stopIfTrue="1">
      <formula>IF(COUNTIFS($E:$E, E41,$F:$F, F41)&gt;1, TRUE, FALSE)</formula>
    </cfRule>
  </conditionalFormatting>
  <conditionalFormatting sqref="F41">
    <cfRule type="expression" dxfId="48" priority="96" stopIfTrue="1">
      <formula>IF(COUNTIFS($E:$E, E41,$F:$F, F41)&gt;1, TRUE, FALSE)</formula>
    </cfRule>
  </conditionalFormatting>
  <conditionalFormatting sqref="B42">
    <cfRule type="expression" dxfId="47" priority="97" stopIfTrue="1">
      <formula>IF(COUNTIF($B:$B, $B42)&gt;1,TRUE,FALSE)</formula>
    </cfRule>
  </conditionalFormatting>
  <conditionalFormatting sqref="E42">
    <cfRule type="expression" dxfId="46" priority="98" stopIfTrue="1">
      <formula>IF(COUNTIFS($E:$E, E42,$F:$F, F42)&gt;1, TRUE, FALSE)</formula>
    </cfRule>
  </conditionalFormatting>
  <conditionalFormatting sqref="F42">
    <cfRule type="expression" dxfId="45" priority="99" stopIfTrue="1">
      <formula>IF(COUNTIFS($E:$E, E42,$F:$F, F42)&gt;1, TRUE, FALSE)</formula>
    </cfRule>
  </conditionalFormatting>
  <conditionalFormatting sqref="B43">
    <cfRule type="expression" dxfId="44" priority="100" stopIfTrue="1">
      <formula>IF(COUNTIF($B:$B, $B43)&gt;1,TRUE,FALSE)</formula>
    </cfRule>
  </conditionalFormatting>
  <conditionalFormatting sqref="E43">
    <cfRule type="expression" dxfId="43" priority="101" stopIfTrue="1">
      <formula>IF(COUNTIFS($E:$E, E43,$F:$F, F43)&gt;1, TRUE, FALSE)</formula>
    </cfRule>
  </conditionalFormatting>
  <conditionalFormatting sqref="F43">
    <cfRule type="expression" dxfId="42" priority="102" stopIfTrue="1">
      <formula>IF(COUNTIFS($E:$E, E43,$F:$F, F43)&gt;1, TRUE, FALSE)</formula>
    </cfRule>
  </conditionalFormatting>
  <conditionalFormatting sqref="B44">
    <cfRule type="expression" dxfId="41" priority="103" stopIfTrue="1">
      <formula>IF(COUNTIF($B:$B, $B44)&gt;1,TRUE,FALSE)</formula>
    </cfRule>
  </conditionalFormatting>
  <conditionalFormatting sqref="E44">
    <cfRule type="expression" dxfId="40" priority="104" stopIfTrue="1">
      <formula>IF(COUNTIFS($E:$E, E44,$F:$F, F44)&gt;1, TRUE, FALSE)</formula>
    </cfRule>
  </conditionalFormatting>
  <conditionalFormatting sqref="F44">
    <cfRule type="expression" dxfId="39" priority="105" stopIfTrue="1">
      <formula>IF(COUNTIFS($E:$E, E44,$F:$F, F44)&gt;1, TRUE, FALSE)</formula>
    </cfRule>
  </conditionalFormatting>
  <conditionalFormatting sqref="B45">
    <cfRule type="expression" dxfId="38" priority="106" stopIfTrue="1">
      <formula>IF(COUNTIF($B:$B, $B45)&gt;1,TRUE,FALSE)</formula>
    </cfRule>
  </conditionalFormatting>
  <conditionalFormatting sqref="E45">
    <cfRule type="expression" dxfId="37" priority="107" stopIfTrue="1">
      <formula>IF(COUNTIFS($E:$E, E45,$F:$F, F45)&gt;1, TRUE, FALSE)</formula>
    </cfRule>
  </conditionalFormatting>
  <conditionalFormatting sqref="F45">
    <cfRule type="expression" dxfId="36" priority="108" stopIfTrue="1">
      <formula>IF(COUNTIFS($E:$E, E45,$F:$F, F45)&gt;1, TRUE, FALSE)</formula>
    </cfRule>
  </conditionalFormatting>
  <conditionalFormatting sqref="B46">
    <cfRule type="expression" dxfId="35" priority="109" stopIfTrue="1">
      <formula>IF(COUNTIF($B:$B, $B46)&gt;1,TRUE,FALSE)</formula>
    </cfRule>
  </conditionalFormatting>
  <conditionalFormatting sqref="E46">
    <cfRule type="expression" dxfId="34" priority="110" stopIfTrue="1">
      <formula>IF(COUNTIFS($E:$E, E46,$F:$F, F46)&gt;1, TRUE, FALSE)</formula>
    </cfRule>
  </conditionalFormatting>
  <conditionalFormatting sqref="F46">
    <cfRule type="expression" dxfId="33" priority="111" stopIfTrue="1">
      <formula>IF(COUNTIFS($E:$E, E46,$F:$F, F46)&gt;1, TRUE, FALSE)</formula>
    </cfRule>
  </conditionalFormatting>
  <conditionalFormatting sqref="B47">
    <cfRule type="expression" dxfId="32" priority="112" stopIfTrue="1">
      <formula>IF(COUNTIF($B:$B, $B47)&gt;1,TRUE,FALSE)</formula>
    </cfRule>
  </conditionalFormatting>
  <conditionalFormatting sqref="E47">
    <cfRule type="expression" dxfId="31" priority="113" stopIfTrue="1">
      <formula>IF(COUNTIFS($E:$E, E47,$F:$F, F47)&gt;1, TRUE, FALSE)</formula>
    </cfRule>
  </conditionalFormatting>
  <conditionalFormatting sqref="F47">
    <cfRule type="expression" dxfId="30" priority="114" stopIfTrue="1">
      <formula>IF(COUNTIFS($E:$E, E47,$F:$F, F47)&gt;1, TRUE, FALSE)</formula>
    </cfRule>
  </conditionalFormatting>
  <conditionalFormatting sqref="B48">
    <cfRule type="expression" dxfId="29" priority="115" stopIfTrue="1">
      <formula>IF(COUNTIF($B:$B, $B48)&gt;1,TRUE,FALSE)</formula>
    </cfRule>
  </conditionalFormatting>
  <conditionalFormatting sqref="E48">
    <cfRule type="expression" dxfId="28" priority="116" stopIfTrue="1">
      <formula>IF(COUNTIFS($E:$E, E48,$F:$F, F48)&gt;1, TRUE, FALSE)</formula>
    </cfRule>
  </conditionalFormatting>
  <conditionalFormatting sqref="F48">
    <cfRule type="expression" dxfId="27" priority="117" stopIfTrue="1">
      <formula>IF(COUNTIFS($E:$E, E48,$F:$F, F48)&gt;1, TRUE, FALSE)</formula>
    </cfRule>
  </conditionalFormatting>
  <conditionalFormatting sqref="B49">
    <cfRule type="expression" dxfId="26" priority="118" stopIfTrue="1">
      <formula>IF(COUNTIF($B:$B, $B49)&gt;1,TRUE,FALSE)</formula>
    </cfRule>
  </conditionalFormatting>
  <conditionalFormatting sqref="E49">
    <cfRule type="expression" dxfId="25" priority="119" stopIfTrue="1">
      <formula>IF(COUNTIFS($E:$E, E49,$F:$F, F49)&gt;1, TRUE, FALSE)</formula>
    </cfRule>
  </conditionalFormatting>
  <conditionalFormatting sqref="F49">
    <cfRule type="expression" dxfId="24" priority="120" stopIfTrue="1">
      <formula>IF(COUNTIFS($E:$E, E49,$F:$F, F49)&gt;1, TRUE, FALSE)</formula>
    </cfRule>
  </conditionalFormatting>
  <conditionalFormatting sqref="B50">
    <cfRule type="expression" dxfId="23" priority="121" stopIfTrue="1">
      <formula>IF(COUNTIF($B:$B, $B50)&gt;1,TRUE,FALSE)</formula>
    </cfRule>
  </conditionalFormatting>
  <conditionalFormatting sqref="E50">
    <cfRule type="expression" dxfId="22" priority="122" stopIfTrue="1">
      <formula>IF(COUNTIFS($E:$E, E50,$F:$F, F50)&gt;1, TRUE, FALSE)</formula>
    </cfRule>
  </conditionalFormatting>
  <conditionalFormatting sqref="F50">
    <cfRule type="expression" dxfId="21" priority="123" stopIfTrue="1">
      <formula>IF(COUNTIFS($E:$E, E50,$F:$F, F50)&gt;1, TRUE, FALSE)</formula>
    </cfRule>
  </conditionalFormatting>
  <conditionalFormatting sqref="B51">
    <cfRule type="expression" dxfId="20" priority="124" stopIfTrue="1">
      <formula>IF(COUNTIF($B:$B, $B51)&gt;1,TRUE,FALSE)</formula>
    </cfRule>
  </conditionalFormatting>
  <conditionalFormatting sqref="E51">
    <cfRule type="expression" dxfId="19" priority="125" stopIfTrue="1">
      <formula>IF(COUNTIFS($E:$E, E51,$F:$F, F51)&gt;1, TRUE, FALSE)</formula>
    </cfRule>
  </conditionalFormatting>
  <conditionalFormatting sqref="F51">
    <cfRule type="expression" dxfId="18" priority="126" stopIfTrue="1">
      <formula>IF(COUNTIFS($E:$E, E51,$F:$F, F51)&gt;1, TRUE, FALSE)</formula>
    </cfRule>
  </conditionalFormatting>
  <conditionalFormatting sqref="B52">
    <cfRule type="expression" dxfId="17" priority="127" stopIfTrue="1">
      <formula>IF(COUNTIF($B:$B, $B52)&gt;1,TRUE,FALSE)</formula>
    </cfRule>
  </conditionalFormatting>
  <conditionalFormatting sqref="E52">
    <cfRule type="expression" dxfId="16" priority="128" stopIfTrue="1">
      <formula>IF(COUNTIFS($E:$E, E52,$F:$F, F52)&gt;1, TRUE, FALSE)</formula>
    </cfRule>
  </conditionalFormatting>
  <conditionalFormatting sqref="F52">
    <cfRule type="expression" dxfId="15" priority="129" stopIfTrue="1">
      <formula>IF(COUNTIFS($E:$E, E52,$F:$F, F52)&gt;1, TRUE, FALSE)</formula>
    </cfRule>
  </conditionalFormatting>
  <conditionalFormatting sqref="B53">
    <cfRule type="expression" dxfId="14" priority="130" stopIfTrue="1">
      <formula>IF(COUNTIF($B:$B, $B53)&gt;1,TRUE,FALSE)</formula>
    </cfRule>
  </conditionalFormatting>
  <conditionalFormatting sqref="E53">
    <cfRule type="expression" dxfId="13" priority="131" stopIfTrue="1">
      <formula>IF(COUNTIFS($E:$E, E53,$F:$F, F53)&gt;1, TRUE, FALSE)</formula>
    </cfRule>
  </conditionalFormatting>
  <conditionalFormatting sqref="F53">
    <cfRule type="expression" dxfId="12" priority="132" stopIfTrue="1">
      <formula>IF(COUNTIFS($E:$E, E53,$F:$F, F53)&gt;1, TRUE, FALSE)</formula>
    </cfRule>
  </conditionalFormatting>
  <conditionalFormatting sqref="B54">
    <cfRule type="expression" dxfId="11" priority="133" stopIfTrue="1">
      <formula>IF(COUNTIF($B:$B, $B54)&gt;1,TRUE,FALSE)</formula>
    </cfRule>
  </conditionalFormatting>
  <conditionalFormatting sqref="E54">
    <cfRule type="expression" dxfId="10" priority="134" stopIfTrue="1">
      <formula>IF(COUNTIFS($E:$E, E54,$F:$F, F54)&gt;1, TRUE, FALSE)</formula>
    </cfRule>
  </conditionalFormatting>
  <conditionalFormatting sqref="F54">
    <cfRule type="expression" dxfId="9" priority="135" stopIfTrue="1">
      <formula>IF(COUNTIFS($E:$E, E54,$F:$F, F54)&gt;1, TRUE, FALSE)</formula>
    </cfRule>
  </conditionalFormatting>
  <conditionalFormatting sqref="B55">
    <cfRule type="expression" dxfId="8" priority="136" stopIfTrue="1">
      <formula>IF(COUNTIF($B:$B, $B55)&gt;1,TRUE,FALSE)</formula>
    </cfRule>
  </conditionalFormatting>
  <conditionalFormatting sqref="E55">
    <cfRule type="expression" dxfId="7" priority="137" stopIfTrue="1">
      <formula>IF(COUNTIFS($E:$E, E55,$F:$F, F55)&gt;1, TRUE, FALSE)</formula>
    </cfRule>
  </conditionalFormatting>
  <conditionalFormatting sqref="F55">
    <cfRule type="expression" dxfId="6" priority="138" stopIfTrue="1">
      <formula>IF(COUNTIFS($E:$E, E55,$F:$F, F55)&gt;1, TRUE, FALSE)</formula>
    </cfRule>
  </conditionalFormatting>
  <conditionalFormatting sqref="B56">
    <cfRule type="expression" dxfId="5" priority="139" stopIfTrue="1">
      <formula>IF(COUNTIF($B:$B, $B56)&gt;1,TRUE,FALSE)</formula>
    </cfRule>
  </conditionalFormatting>
  <conditionalFormatting sqref="E56">
    <cfRule type="expression" dxfId="4" priority="140" stopIfTrue="1">
      <formula>IF(COUNTIFS($E:$E, E56,$F:$F, F56)&gt;1, TRUE, FALSE)</formula>
    </cfRule>
  </conditionalFormatting>
  <conditionalFormatting sqref="F56">
    <cfRule type="expression" dxfId="3" priority="141" stopIfTrue="1">
      <formula>IF(COUNTIFS($E:$E, E56,$F:$F, F56)&gt;1, TRUE, FALSE)</formula>
    </cfRule>
  </conditionalFormatting>
  <conditionalFormatting sqref="B57">
    <cfRule type="expression" dxfId="2" priority="142" stopIfTrue="1">
      <formula>IF(COUNTIF($B:$B, $B57)&gt;1,TRUE,FALSE)</formula>
    </cfRule>
  </conditionalFormatting>
  <conditionalFormatting sqref="E57">
    <cfRule type="expression" dxfId="1" priority="143" stopIfTrue="1">
      <formula>IF(COUNTIFS($E:$E, E57,$F:$F, F57)&gt;1, TRUE, FALSE)</formula>
    </cfRule>
  </conditionalFormatting>
  <conditionalFormatting sqref="F57">
    <cfRule type="expression" dxfId="0" priority="144" stopIfTrue="1">
      <formula>IF(COUNTIFS($E:$E, E57,$F:$F, F57)&gt;1, TRUE, FALSE)</formula>
    </cfRule>
  </conditionalFormatting>
  <dataValidations count="103">
    <dataValidation type="list" allowBlank="1" showInputMessage="1" sqref="B73">
      <formula1>"CT014693/7-611,DY4782/7-611,DY6244/7-473"</formula1>
    </dataValidation>
    <dataValidation type="list" allowBlank="1" showInputMessage="1" sqref="F73">
      <formula1>"Yes,No"</formula1>
    </dataValidation>
    <dataValidation type="list" allowBlank="1" showInputMessage="1" sqref="H73">
      <formula1>"Yes,No"</formula1>
    </dataValidation>
    <dataValidation type="list" allowBlank="1" showInputMessage="1" sqref="F74">
      <formula1>"Yes,No"</formula1>
    </dataValidation>
    <dataValidation type="list" allowBlank="1" showInputMessage="1" sqref="H74">
      <formula1>"Yes,No"</formula1>
    </dataValidation>
    <dataValidation type="list" allowBlank="1" showInputMessage="1" sqref="F75">
      <formula1>"Yes,No"</formula1>
    </dataValidation>
    <dataValidation type="list" allowBlank="1" showInputMessage="1" sqref="H75">
      <formula1>"Yes,No"</formula1>
    </dataValidation>
    <dataValidation type="list" allowBlank="1" showInputMessage="1" sqref="E10">
      <formula1>"N701,N702,N703,N704,N705,N706,N707,N710,N711,N712,N714,N715,N716,N718,N719,N720,N721,N722,N723,N724,N726,N727,N728,N729"</formula1>
    </dataValidation>
    <dataValidation type="list" allowBlank="1" showInputMessage="1" sqref="F10">
      <formula1>"S502,S503,S505,S506,S507,S508,S510,S511,S513,S515,S516,S517,S518,S520,S521,S522"</formula1>
    </dataValidation>
    <dataValidation type="list" allowBlank="1" showInputMessage="1" sqref="E11">
      <formula1>"N701,N702,N703,N704,N705,N706,N707,N710,N711,N712,N714,N715,N716,N718,N719,N720,N721,N722,N723,N724,N726,N727,N728,N729"</formula1>
    </dataValidation>
    <dataValidation type="list" allowBlank="1" showInputMessage="1" sqref="F11">
      <formula1>"S502,S503,S505,S506,S507,S508,S510,S511,S513,S515,S516,S517,S518,S520,S521,S522"</formula1>
    </dataValidation>
    <dataValidation type="list" allowBlank="1" showInputMessage="1" sqref="E12">
      <formula1>"N701,N702,N703,N704,N705,N706,N707,N710,N711,N712,N714,N715,N716,N718,N719,N720,N721,N722,N723,N724,N726,N727,N728,N729"</formula1>
    </dataValidation>
    <dataValidation type="list" allowBlank="1" showInputMessage="1" sqref="F12">
      <formula1>"S502,S503,S505,S506,S507,S508,S510,S511,S513,S515,S516,S517,S518,S520,S521,S522"</formula1>
    </dataValidation>
    <dataValidation type="list" allowBlank="1" showInputMessage="1" sqref="E13">
      <formula1>"N701,N702,N703,N704,N705,N706,N707,N710,N711,N712,N714,N715,N716,N718,N719,N720,N721,N722,N723,N724,N726,N727,N728,N729"</formula1>
    </dataValidation>
    <dataValidation type="list" allowBlank="1" showInputMessage="1" sqref="F13">
      <formula1>"S502,S503,S505,S506,S507,S508,S510,S511,S513,S515,S516,S517,S518,S520,S521,S522"</formula1>
    </dataValidation>
    <dataValidation type="list" allowBlank="1" showInputMessage="1" sqref="E14">
      <formula1>"N701,N702,N703,N704,N705,N706,N707,N710,N711,N712,N714,N715,N716,N718,N719,N720,N721,N722,N723,N724,N726,N727,N728,N729"</formula1>
    </dataValidation>
    <dataValidation type="list" allowBlank="1" showInputMessage="1" sqref="F14">
      <formula1>"S502,S503,S505,S506,S507,S508,S510,S511,S513,S515,S516,S517,S518,S520,S521,S522"</formula1>
    </dataValidation>
    <dataValidation type="list" allowBlank="1" showInputMessage="1" sqref="E15">
      <formula1>"N701,N702,N703,N704,N705,N706,N707,N710,N711,N712,N714,N715,N716,N718,N719,N720,N721,N722,N723,N724,N726,N727,N728,N729"</formula1>
    </dataValidation>
    <dataValidation type="list" allowBlank="1" showInputMessage="1" sqref="F15">
      <formula1>"S502,S503,S505,S506,S507,S508,S510,S511,S513,S515,S516,S517,S518,S520,S521,S522"</formula1>
    </dataValidation>
    <dataValidation type="list" allowBlank="1" showInputMessage="1" sqref="E16">
      <formula1>"N701,N702,N703,N704,N705,N706,N707,N710,N711,N712,N714,N715,N716,N718,N719,N720,N721,N722,N723,N724,N726,N727,N728,N729"</formula1>
    </dataValidation>
    <dataValidation type="list" allowBlank="1" showInputMessage="1" sqref="F16">
      <formula1>"S502,S503,S505,S506,S507,S508,S510,S511,S513,S515,S516,S517,S518,S520,S521,S522"</formula1>
    </dataValidation>
    <dataValidation type="list" allowBlank="1" showInputMessage="1" sqref="E17">
      <formula1>"N701,N702,N703,N704,N705,N706,N707,N710,N711,N712,N714,N715,N716,N718,N719,N720,N721,N722,N723,N724,N726,N727,N728,N729"</formula1>
    </dataValidation>
    <dataValidation type="list" allowBlank="1" showInputMessage="1" sqref="F17">
      <formula1>"S502,S503,S505,S506,S507,S508,S510,S511,S513,S515,S516,S517,S518,S520,S521,S522"</formula1>
    </dataValidation>
    <dataValidation type="list" allowBlank="1" showInputMessage="1" sqref="E18">
      <formula1>"N701,N702,N703,N704,N705,N706,N707,N710,N711,N712,N714,N715,N716,N718,N719,N720,N721,N722,N723,N724,N726,N727,N728,N729"</formula1>
    </dataValidation>
    <dataValidation type="list" allowBlank="1" showInputMessage="1" sqref="F18">
      <formula1>"S502,S503,S505,S506,S507,S508,S510,S511,S513,S515,S516,S517,S518,S520,S521,S522"</formula1>
    </dataValidation>
    <dataValidation type="list" allowBlank="1" showInputMessage="1" sqref="E19">
      <formula1>"N701,N702,N703,N704,N705,N706,N707,N710,N711,N712,N714,N715,N716,N718,N719,N720,N721,N722,N723,N724,N726,N727,N728,N729"</formula1>
    </dataValidation>
    <dataValidation type="list" allowBlank="1" showInputMessage="1" sqref="F19">
      <formula1>"S502,S503,S505,S506,S507,S508,S510,S511,S513,S515,S516,S517,S518,S520,S521,S522"</formula1>
    </dataValidation>
    <dataValidation type="list" allowBlank="1" showInputMessage="1" sqref="E20">
      <formula1>"N701,N702,N703,N704,N705,N706,N707,N710,N711,N712,N714,N715,N716,N718,N719,N720,N721,N722,N723,N724,N726,N727,N728,N729"</formula1>
    </dataValidation>
    <dataValidation type="list" allowBlank="1" showInputMessage="1" sqref="F20">
      <formula1>"S502,S503,S505,S506,S507,S508,S510,S511,S513,S515,S516,S517,S518,S520,S521,S522"</formula1>
    </dataValidation>
    <dataValidation type="list" allowBlank="1" showInputMessage="1" sqref="E21">
      <formula1>"N701,N702,N703,N704,N705,N706,N707,N710,N711,N712,N714,N715,N716,N718,N719,N720,N721,N722,N723,N724,N726,N727,N728,N729"</formula1>
    </dataValidation>
    <dataValidation type="list" allowBlank="1" showInputMessage="1" sqref="F21">
      <formula1>"S502,S503,S505,S506,S507,S508,S510,S511,S513,S515,S516,S517,S518,S520,S521,S522"</formula1>
    </dataValidation>
    <dataValidation type="list" allowBlank="1" showInputMessage="1" sqref="E22">
      <formula1>"N701,N702,N703,N704,N705,N706,N707,N710,N711,N712,N714,N715,N716,N718,N719,N720,N721,N722,N723,N724,N726,N727,N728,N729"</formula1>
    </dataValidation>
    <dataValidation type="list" allowBlank="1" showInputMessage="1" sqref="F22">
      <formula1>"S502,S503,S505,S506,S507,S508,S510,S511,S513,S515,S516,S517,S518,S520,S521,S522"</formula1>
    </dataValidation>
    <dataValidation type="list" allowBlank="1" showInputMessage="1" sqref="E23">
      <formula1>"N701,N702,N703,N704,N705,N706,N707,N710,N711,N712,N714,N715,N716,N718,N719,N720,N721,N722,N723,N724,N726,N727,N728,N729"</formula1>
    </dataValidation>
    <dataValidation type="list" allowBlank="1" showInputMessage="1" sqref="F23">
      <formula1>"S502,S503,S505,S506,S507,S508,S510,S511,S513,S515,S516,S517,S518,S520,S521,S522"</formula1>
    </dataValidation>
    <dataValidation type="list" allowBlank="1" showInputMessage="1" sqref="E24">
      <formula1>"N701,N702,N703,N704,N705,N706,N707,N710,N711,N712,N714,N715,N716,N718,N719,N720,N721,N722,N723,N724,N726,N727,N728,N729"</formula1>
    </dataValidation>
    <dataValidation type="list" allowBlank="1" showInputMessage="1" sqref="F24">
      <formula1>"S502,S503,S505,S506,S507,S508,S510,S511,S513,S515,S516,S517,S518,S520,S521,S522"</formula1>
    </dataValidation>
    <dataValidation type="list" allowBlank="1" showInputMessage="1" sqref="E25">
      <formula1>"N701,N702,N703,N704,N705,N706,N707,N710,N711,N712,N714,N715,N716,N718,N719,N720,N721,N722,N723,N724,N726,N727,N728,N729"</formula1>
    </dataValidation>
    <dataValidation type="list" allowBlank="1" showInputMessage="1" sqref="F25">
      <formula1>"S502,S503,S505,S506,S507,S508,S510,S511,S513,S515,S516,S517,S518,S520,S521,S522"</formula1>
    </dataValidation>
    <dataValidation type="list" allowBlank="1" showInputMessage="1" sqref="E26">
      <formula1>"N701,N702,N703,N704,N705,N706,N707,N710,N711,N712,N714,N715,N716,N718,N719,N720,N721,N722,N723,N724,N726,N727,N728,N729"</formula1>
    </dataValidation>
    <dataValidation type="list" allowBlank="1" showInputMessage="1" sqref="F26">
      <formula1>"S502,S503,S505,S506,S507,S508,S510,S511,S513,S515,S516,S517,S518,S520,S521,S522"</formula1>
    </dataValidation>
    <dataValidation type="list" allowBlank="1" showInputMessage="1" sqref="E27">
      <formula1>"N701,N702,N703,N704,N705,N706,N707,N710,N711,N712,N714,N715,N716,N718,N719,N720,N721,N722,N723,N724,N726,N727,N728,N729"</formula1>
    </dataValidation>
    <dataValidation type="list" allowBlank="1" showInputMessage="1" sqref="F27">
      <formula1>"S502,S503,S505,S506,S507,S508,S510,S511,S513,S515,S516,S517,S518,S520,S521,S522"</formula1>
    </dataValidation>
    <dataValidation type="list" allowBlank="1" showInputMessage="1" sqref="E28">
      <formula1>"N701,N702,N703,N704,N705,N706,N707,N710,N711,N712,N714,N715,N716,N718,N719,N720,N721,N722,N723,N724,N726,N727,N728,N729"</formula1>
    </dataValidation>
    <dataValidation type="list" allowBlank="1" showInputMessage="1" sqref="F28">
      <formula1>"S502,S503,S505,S506,S507,S508,S510,S511,S513,S515,S516,S517,S518,S520,S521,S522"</formula1>
    </dataValidation>
    <dataValidation type="list" allowBlank="1" showInputMessage="1" sqref="E29">
      <formula1>"N701,N702,N703,N704,N705,N706,N707,N710,N711,N712,N714,N715,N716,N718,N719,N720,N721,N722,N723,N724,N726,N727,N728,N729"</formula1>
    </dataValidation>
    <dataValidation type="list" allowBlank="1" showInputMessage="1" sqref="F29">
      <formula1>"S502,S503,S505,S506,S507,S508,S510,S511,S513,S515,S516,S517,S518,S520,S521,S522"</formula1>
    </dataValidation>
    <dataValidation type="list" allowBlank="1" showInputMessage="1" sqref="E30">
      <formula1>"N701,N702,N703,N704,N705,N706,N707,N710,N711,N712,N714,N715,N716,N718,N719,N720,N721,N722,N723,N724,N726,N727,N728,N729"</formula1>
    </dataValidation>
    <dataValidation type="list" allowBlank="1" showInputMessage="1" sqref="F30">
      <formula1>"S502,S503,S505,S506,S507,S508,S510,S511,S513,S515,S516,S517,S518,S520,S521,S522"</formula1>
    </dataValidation>
    <dataValidation type="list" allowBlank="1" showInputMessage="1" sqref="E31">
      <formula1>"N701,N702,N703,N704,N705,N706,N707,N710,N711,N712,N714,N715,N716,N718,N719,N720,N721,N722,N723,N724,N726,N727,N728,N729"</formula1>
    </dataValidation>
    <dataValidation type="list" allowBlank="1" showInputMessage="1" sqref="F31">
      <formula1>"S502,S503,S505,S506,S507,S508,S510,S511,S513,S515,S516,S517,S518,S520,S521,S522"</formula1>
    </dataValidation>
    <dataValidation type="list" allowBlank="1" showInputMessage="1" sqref="E32">
      <formula1>"N701,N702,N703,N704,N705,N706,N707,N710,N711,N712,N714,N715,N716,N718,N719,N720,N721,N722,N723,N724,N726,N727,N728,N729"</formula1>
    </dataValidation>
    <dataValidation type="list" allowBlank="1" showInputMessage="1" sqref="F32">
      <formula1>"S502,S503,S505,S506,S507,S508,S510,S511,S513,S515,S516,S517,S518,S520,S521,S522"</formula1>
    </dataValidation>
    <dataValidation type="list" allowBlank="1" showInputMessage="1" sqref="E33">
      <formula1>"N701,N702,N703,N704,N705,N706,N707,N710,N711,N712,N714,N715,N716,N718,N719,N720,N721,N722,N723,N724,N726,N727,N728,N729"</formula1>
    </dataValidation>
    <dataValidation type="list" allowBlank="1" showInputMessage="1" sqref="F33">
      <formula1>"S502,S503,S505,S506,S507,S508,S510,S511,S513,S515,S516,S517,S518,S520,S521,S522"</formula1>
    </dataValidation>
    <dataValidation type="list" allowBlank="1" showInputMessage="1" sqref="E34">
      <formula1>"N701,N702,N703,N704,N705,N706,N707,N710,N711,N712,N714,N715,N716,N718,N719,N720,N721,N722,N723,N724,N726,N727,N728,N729"</formula1>
    </dataValidation>
    <dataValidation type="list" allowBlank="1" showInputMessage="1" sqref="F34">
      <formula1>"S502,S503,S505,S506,S507,S508,S510,S511,S513,S515,S516,S517,S518,S520,S521,S522"</formula1>
    </dataValidation>
    <dataValidation type="list" allowBlank="1" showInputMessage="1" sqref="E35">
      <formula1>"N701,N702,N703,N704,N705,N706,N707,N710,N711,N712,N714,N715,N716,N718,N719,N720,N721,N722,N723,N724,N726,N727,N728,N729"</formula1>
    </dataValidation>
    <dataValidation type="list" allowBlank="1" showInputMessage="1" sqref="F35">
      <formula1>"S502,S503,S505,S506,S507,S508,S510,S511,S513,S515,S516,S517,S518,S520,S521,S522"</formula1>
    </dataValidation>
    <dataValidation type="list" allowBlank="1" showInputMessage="1" sqref="E36">
      <formula1>"N701,N702,N703,N704,N705,N706,N707,N710,N711,N712,N714,N715,N716,N718,N719,N720,N721,N722,N723,N724,N726,N727,N728,N729"</formula1>
    </dataValidation>
    <dataValidation type="list" allowBlank="1" showInputMessage="1" sqref="F36">
      <formula1>"S502,S503,S505,S506,S507,S508,S510,S511,S513,S515,S516,S517,S518,S520,S521,S522"</formula1>
    </dataValidation>
    <dataValidation type="list" allowBlank="1" showInputMessage="1" sqref="E37">
      <formula1>"N701,N702,N703,N704,N705,N706,N707,N710,N711,N712,N714,N715,N716,N718,N719,N720,N721,N722,N723,N724,N726,N727,N728,N729"</formula1>
    </dataValidation>
    <dataValidation type="list" allowBlank="1" showInputMessage="1" sqref="F37">
      <formula1>"S502,S503,S505,S506,S507,S508,S510,S511,S513,S515,S516,S517,S518,S520,S521,S522"</formula1>
    </dataValidation>
    <dataValidation type="list" allowBlank="1" showInputMessage="1" sqref="E38">
      <formula1>"N701,N702,N703,N704,N705,N706,N707,N710,N711,N712,N714,N715,N716,N718,N719,N720,N721,N722,N723,N724,N726,N727,N728,N729"</formula1>
    </dataValidation>
    <dataValidation type="list" allowBlank="1" showInputMessage="1" sqref="F38">
      <formula1>"S502,S503,S505,S506,S507,S508,S510,S511,S513,S515,S516,S517,S518,S520,S521,S522"</formula1>
    </dataValidation>
    <dataValidation type="list" allowBlank="1" showInputMessage="1" sqref="E39">
      <formula1>"N701,N702,N703,N704,N705,N706,N707,N710,N711,N712,N714,N715,N716,N718,N719,N720,N721,N722,N723,N724,N726,N727,N728,N729"</formula1>
    </dataValidation>
    <dataValidation type="list" allowBlank="1" showInputMessage="1" sqref="F39">
      <formula1>"S502,S503,S505,S506,S507,S508,S510,S511,S513,S515,S516,S517,S518,S520,S521,S522"</formula1>
    </dataValidation>
    <dataValidation type="list" allowBlank="1" showInputMessage="1" sqref="E40">
      <formula1>"N701,N702,N703,N704,N705,N706,N707,N710,N711,N712,N714,N715,N716,N718,N719,N720,N721,N722,N723,N724,N726,N727,N728,N729"</formula1>
    </dataValidation>
    <dataValidation type="list" allowBlank="1" showInputMessage="1" sqref="F40">
      <formula1>"S502,S503,S505,S506,S507,S508,S510,S511,S513,S515,S516,S517,S518,S520,S521,S522"</formula1>
    </dataValidation>
    <dataValidation type="list" allowBlank="1" showInputMessage="1" sqref="E41">
      <formula1>"N701,N702,N703,N704,N705,N706,N707,N710,N711,N712,N714,N715,N716,N718,N719,N720,N721,N722,N723,N724,N726,N727,N728,N729"</formula1>
    </dataValidation>
    <dataValidation type="list" allowBlank="1" showInputMessage="1" sqref="F41">
      <formula1>"S502,S503,S505,S506,S507,S508,S510,S511,S513,S515,S516,S517,S518,S520,S521,S522"</formula1>
    </dataValidation>
    <dataValidation type="list" allowBlank="1" showInputMessage="1" sqref="E42">
      <formula1>"N701,N702,N703,N704,N705,N706,N707,N710,N711,N712,N714,N715,N716,N718,N719,N720,N721,N722,N723,N724,N726,N727,N728,N729"</formula1>
    </dataValidation>
    <dataValidation type="list" allowBlank="1" showInputMessage="1" sqref="F42">
      <formula1>"S502,S503,S505,S506,S507,S508,S510,S511,S513,S515,S516,S517,S518,S520,S521,S522"</formula1>
    </dataValidation>
    <dataValidation type="list" allowBlank="1" showInputMessage="1" sqref="E43">
      <formula1>"N701,N702,N703,N704,N705,N706,N707,N710,N711,N712,N714,N715,N716,N718,N719,N720,N721,N722,N723,N724,N726,N727,N728,N729"</formula1>
    </dataValidation>
    <dataValidation type="list" allowBlank="1" showInputMessage="1" sqref="F43">
      <formula1>"S502,S503,S505,S506,S507,S508,S510,S511,S513,S515,S516,S517,S518,S520,S521,S522"</formula1>
    </dataValidation>
    <dataValidation type="list" allowBlank="1" showInputMessage="1" sqref="E44">
      <formula1>"N701,N702,N703,N704,N705,N706,N707,N710,N711,N712,N714,N715,N716,N718,N719,N720,N721,N722,N723,N724,N726,N727,N728,N729"</formula1>
    </dataValidation>
    <dataValidation type="list" allowBlank="1" showInputMessage="1" sqref="F44">
      <formula1>"S502,S503,S505,S506,S507,S508,S510,S511,S513,S515,S516,S517,S518,S520,S521,S522"</formula1>
    </dataValidation>
    <dataValidation type="list" allowBlank="1" showInputMessage="1" sqref="E45">
      <formula1>"N701,N702,N703,N704,N705,N706,N707,N710,N711,N712,N714,N715,N716,N718,N719,N720,N721,N722,N723,N724,N726,N727,N728,N729"</formula1>
    </dataValidation>
    <dataValidation type="list" allowBlank="1" showInputMessage="1" sqref="F45">
      <formula1>"S502,S503,S505,S506,S507,S508,S510,S511,S513,S515,S516,S517,S518,S520,S521,S522"</formula1>
    </dataValidation>
    <dataValidation type="list" allowBlank="1" showInputMessage="1" sqref="E46">
      <formula1>"N701,N702,N703,N704,N705,N706,N707,N710,N711,N712,N714,N715,N716,N718,N719,N720,N721,N722,N723,N724,N726,N727,N728,N729"</formula1>
    </dataValidation>
    <dataValidation type="list" allowBlank="1" showInputMessage="1" sqref="F46">
      <formula1>"S502,S503,S505,S506,S507,S508,S510,S511,S513,S515,S516,S517,S518,S520,S521,S522"</formula1>
    </dataValidation>
    <dataValidation type="list" allowBlank="1" showInputMessage="1" sqref="E47">
      <formula1>"N701,N702,N703,N704,N705,N706,N707,N710,N711,N712,N714,N715,N716,N718,N719,N720,N721,N722,N723,N724,N726,N727,N728,N729"</formula1>
    </dataValidation>
    <dataValidation type="list" allowBlank="1" showInputMessage="1" sqref="F47">
      <formula1>"S502,S503,S505,S506,S507,S508,S510,S511,S513,S515,S516,S517,S518,S520,S521,S522"</formula1>
    </dataValidation>
    <dataValidation type="list" allowBlank="1" showInputMessage="1" sqref="E48">
      <formula1>"N701,N702,N703,N704,N705,N706,N707,N710,N711,N712,N714,N715,N716,N718,N719,N720,N721,N722,N723,N724,N726,N727,N728,N729"</formula1>
    </dataValidation>
    <dataValidation type="list" allowBlank="1" showInputMessage="1" sqref="F48">
      <formula1>"S502,S503,S505,S506,S507,S508,S510,S511,S513,S515,S516,S517,S518,S520,S521,S522"</formula1>
    </dataValidation>
    <dataValidation type="list" allowBlank="1" showInputMessage="1" sqref="E49">
      <formula1>"N701,N702,N703,N704,N705,N706,N707,N710,N711,N712,N714,N715,N716,N718,N719,N720,N721,N722,N723,N724,N726,N727,N728,N729"</formula1>
    </dataValidation>
    <dataValidation type="list" allowBlank="1" showInputMessage="1" sqref="F49">
      <formula1>"S502,S503,S505,S506,S507,S508,S510,S511,S513,S515,S516,S517,S518,S520,S521,S522"</formula1>
    </dataValidation>
    <dataValidation type="list" allowBlank="1" showInputMessage="1" sqref="E50">
      <formula1>"N701,N702,N703,N704,N705,N706,N707,N710,N711,N712,N714,N715,N716,N718,N719,N720,N721,N722,N723,N724,N726,N727,N728,N729"</formula1>
    </dataValidation>
    <dataValidation type="list" allowBlank="1" showInputMessage="1" sqref="F50">
      <formula1>"S502,S503,S505,S506,S507,S508,S510,S511,S513,S515,S516,S517,S518,S520,S521,S522"</formula1>
    </dataValidation>
    <dataValidation type="list" allowBlank="1" showInputMessage="1" sqref="E51">
      <formula1>"N701,N702,N703,N704,N705,N706,N707,N710,N711,N712,N714,N715,N716,N718,N719,N720,N721,N722,N723,N724,N726,N727,N728,N729"</formula1>
    </dataValidation>
    <dataValidation type="list" allowBlank="1" showInputMessage="1" sqref="F51">
      <formula1>"S502,S503,S505,S506,S507,S508,S510,S511,S513,S515,S516,S517,S518,S520,S521,S522"</formula1>
    </dataValidation>
    <dataValidation type="list" allowBlank="1" showInputMessage="1" sqref="E52">
      <formula1>"N701,N702,N703,N704,N705,N706,N707,N710,N711,N712,N714,N715,N716,N718,N719,N720,N721,N722,N723,N724,N726,N727,N728,N729"</formula1>
    </dataValidation>
    <dataValidation type="list" allowBlank="1" showInputMessage="1" sqref="F52">
      <formula1>"S502,S503,S505,S506,S507,S508,S510,S511,S513,S515,S516,S517,S518,S520,S521,S522"</formula1>
    </dataValidation>
    <dataValidation type="list" allowBlank="1" showInputMessage="1" sqref="E53">
      <formula1>"N701,N702,N703,N704,N705,N706,N707,N710,N711,N712,N714,N715,N716,N718,N719,N720,N721,N722,N723,N724,N726,N727,N728,N729"</formula1>
    </dataValidation>
    <dataValidation type="list" allowBlank="1" showInputMessage="1" sqref="F53">
      <formula1>"S502,S503,S505,S506,S507,S508,S510,S511,S513,S515,S516,S517,S518,S520,S521,S522"</formula1>
    </dataValidation>
    <dataValidation type="list" allowBlank="1" showInputMessage="1" sqref="E54">
      <formula1>"N701,N702,N703,N704,N705,N706,N707,N710,N711,N712,N714,N715,N716,N718,N719,N720,N721,N722,N723,N724,N726,N727,N728,N729"</formula1>
    </dataValidation>
    <dataValidation type="list" allowBlank="1" showInputMessage="1" sqref="F54">
      <formula1>"S502,S503,S505,S506,S507,S508,S510,S511,S513,S515,S516,S517,S518,S520,S521,S522"</formula1>
    </dataValidation>
    <dataValidation type="list" allowBlank="1" showInputMessage="1" sqref="E55">
      <formula1>"N701,N702,N703,N704,N705,N706,N707,N710,N711,N712,N714,N715,N716,N718,N719,N720,N721,N722,N723,N724,N726,N727,N728,N729"</formula1>
    </dataValidation>
    <dataValidation type="list" allowBlank="1" showInputMessage="1" sqref="F55">
      <formula1>"S502,S503,S505,S506,S507,S508,S510,S511,S513,S515,S516,S517,S518,S520,S521,S522"</formula1>
    </dataValidation>
    <dataValidation type="list" allowBlank="1" showInputMessage="1" sqref="E56">
      <formula1>"N701,N702,N703,N704,N705,N706,N707,N710,N711,N712,N714,N715,N716,N718,N719,N720,N721,N722,N723,N724,N726,N727,N728,N729"</formula1>
    </dataValidation>
    <dataValidation type="list" allowBlank="1" showInputMessage="1" sqref="F56">
      <formula1>"S502,S503,S505,S506,S507,S508,S510,S511,S513,S515,S516,S517,S518,S520,S521,S522"</formula1>
    </dataValidation>
    <dataValidation type="list" allowBlank="1" showInputMessage="1" sqref="E57">
      <formula1>"N701,N702,N703,N704,N705,N706,N707,N710,N711,N712,N714,N715,N716,N718,N719,N720,N721,N722,N723,N724,N726,N727,N728,N729"</formula1>
    </dataValidation>
    <dataValidation type="list" allowBlank="1" showInputMessage="1" sqref="F57">
      <formula1>"S502,S503,S505,S506,S507,S508,S510,S511,S513,S515,S516,S517,S518,S520,S521,S522"</formula1>
    </dataValidation>
  </dataValidations>
  <pageMargins left="0.7" right="0.7" top="0.75" bottom="0.75" header="0.3" footer="0.3"/>
  <pageSetup orientation="portrait" horizontalDpi="300" verticalDpi="300" r:id="rId1"/>
  <headerFooter>
    <oddHeader>&amp;C&amp;"-,Bold"Nextera XT Library Workbook</oddHeader>
    <oddFooter>&amp;LDoc. No. EDLB.TE.C.017.F01&amp;CVer. No. 01                     Effective Date:     04/15/2015&amp;RPage &amp;P of &amp;N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
  <sheetViews>
    <sheetView workbookViewId="0"/>
  </sheetViews>
  <sheetFormatPr defaultRowHeight="15" x14ac:dyDescent="0.25"/>
  <cols>
    <col min="1" max="1" width="25.5703125" customWidth="1"/>
    <col min="2" max="2" width="36" customWidth="1"/>
    <col min="3" max="3" width="15.85546875" customWidth="1"/>
    <col min="4" max="4" width="10.140625" customWidth="1"/>
    <col min="7" max="8" width="10.140625" customWidth="1"/>
    <col min="11" max="11" width="10.5703125" customWidth="1"/>
  </cols>
  <sheetData>
    <row r="1" spans="1:11" x14ac:dyDescent="0.25">
      <c r="A1" s="1" t="s">
        <v>107</v>
      </c>
      <c r="F1" t="s">
        <v>108</v>
      </c>
    </row>
    <row r="2" spans="1:11" x14ac:dyDescent="0.25">
      <c r="A2" s="19" t="s">
        <v>7</v>
      </c>
      <c r="B2" s="19">
        <f>'Initial dilution'!C3</f>
        <v>0</v>
      </c>
      <c r="C2" s="19"/>
      <c r="F2" t="s">
        <v>109</v>
      </c>
    </row>
    <row r="3" spans="1:11" x14ac:dyDescent="0.25">
      <c r="A3" s="81" t="s">
        <v>9</v>
      </c>
      <c r="B3" s="81">
        <f>'Initial dilution'!C4</f>
        <v>0</v>
      </c>
      <c r="C3" s="81"/>
      <c r="F3" t="s">
        <v>110</v>
      </c>
      <c r="J3">
        <v>1.5</v>
      </c>
    </row>
    <row r="4" spans="1:11" x14ac:dyDescent="0.25">
      <c r="A4" s="81" t="s">
        <v>111</v>
      </c>
      <c r="B4" s="82">
        <f>'Initial dilution'!C5</f>
        <v>0</v>
      </c>
      <c r="C4" s="81"/>
      <c r="F4" s="84" t="s">
        <v>112</v>
      </c>
      <c r="G4" s="81"/>
      <c r="H4" s="81"/>
      <c r="I4" s="81"/>
      <c r="J4" s="85">
        <v>2</v>
      </c>
    </row>
    <row r="5" spans="1:11" ht="15.75" thickBot="1" x14ac:dyDescent="0.3">
      <c r="A5" s="86" t="s">
        <v>13</v>
      </c>
      <c r="B5" s="86">
        <f>'Initial dilution'!C6</f>
        <v>0</v>
      </c>
      <c r="C5" s="86"/>
      <c r="F5" t="s">
        <v>113</v>
      </c>
      <c r="J5">
        <v>50</v>
      </c>
    </row>
    <row r="6" spans="1:11" ht="15.75" thickTop="1" x14ac:dyDescent="0.25">
      <c r="A6" t="s">
        <v>114</v>
      </c>
      <c r="F6" t="s">
        <v>115</v>
      </c>
      <c r="J6">
        <v>50</v>
      </c>
    </row>
    <row r="7" spans="1:11" x14ac:dyDescent="0.25">
      <c r="F7" t="s">
        <v>116</v>
      </c>
      <c r="I7">
        <v>2</v>
      </c>
      <c r="J7">
        <v>4</v>
      </c>
    </row>
    <row r="8" spans="1:11" x14ac:dyDescent="0.25">
      <c r="A8" s="19"/>
      <c r="B8" s="19"/>
      <c r="C8" s="19"/>
      <c r="D8" s="19"/>
      <c r="E8" s="19"/>
      <c r="F8" s="19"/>
      <c r="G8" s="19"/>
      <c r="H8" s="19"/>
      <c r="I8" s="19"/>
      <c r="J8" s="19"/>
    </row>
    <row r="9" spans="1:11" x14ac:dyDescent="0.25">
      <c r="D9" s="87" t="s">
        <v>117</v>
      </c>
      <c r="G9" s="83"/>
      <c r="H9" s="88"/>
      <c r="I9" s="87"/>
      <c r="J9" s="87"/>
      <c r="K9" s="89"/>
    </row>
    <row r="10" spans="1:11" x14ac:dyDescent="0.25">
      <c r="D10" s="37" t="s">
        <v>118</v>
      </c>
      <c r="E10" s="57" t="s">
        <v>119</v>
      </c>
      <c r="F10" s="12"/>
      <c r="G10" s="57" t="s">
        <v>120</v>
      </c>
      <c r="H10" s="12"/>
      <c r="I10" s="34" t="s">
        <v>121</v>
      </c>
      <c r="J10" s="90" t="s">
        <v>122</v>
      </c>
      <c r="K10" s="91"/>
    </row>
    <row r="11" spans="1:11" x14ac:dyDescent="0.25">
      <c r="D11" s="37" t="s">
        <v>123</v>
      </c>
      <c r="E11" s="37"/>
      <c r="G11" s="37"/>
      <c r="I11" s="34"/>
      <c r="J11" s="90"/>
      <c r="K11" s="91"/>
    </row>
    <row r="12" spans="1:11" ht="30" customHeight="1" x14ac:dyDescent="0.25">
      <c r="A12" s="19" t="s">
        <v>25</v>
      </c>
      <c r="B12" s="19" t="s">
        <v>26</v>
      </c>
      <c r="C12" s="19" t="s">
        <v>124</v>
      </c>
      <c r="D12" s="38" t="s">
        <v>125</v>
      </c>
      <c r="E12" s="42" t="s">
        <v>125</v>
      </c>
      <c r="F12" s="73" t="s">
        <v>126</v>
      </c>
      <c r="G12" s="42" t="s">
        <v>127</v>
      </c>
      <c r="H12" s="92" t="s">
        <v>128</v>
      </c>
      <c r="I12" s="35"/>
      <c r="J12" s="93"/>
      <c r="K12" s="94" t="s">
        <v>129</v>
      </c>
    </row>
    <row r="13" spans="1:11" x14ac:dyDescent="0.25">
      <c r="A13" s="7" t="str">
        <f>'Initial dilution'!C10</f>
        <v>-</v>
      </c>
      <c r="B13" s="7">
        <f>'Initial dilution'!D10</f>
        <v>0</v>
      </c>
      <c r="C13" s="67">
        <f>'Initial dilution'!H10</f>
        <v>0</v>
      </c>
      <c r="D13" s="54"/>
      <c r="E13" s="54"/>
      <c r="F13" s="13">
        <f>E13*$J$3</f>
        <v>0</v>
      </c>
      <c r="G13" s="65" t="e">
        <f>$J$4*$J$5/F13</f>
        <v>#DIV/0!</v>
      </c>
      <c r="H13" s="62" t="e">
        <f>$J$5-G13</f>
        <v>#DIV/0!</v>
      </c>
      <c r="I13" s="65" t="e">
        <f>C13/MAX($C:$C)</f>
        <v>#DIV/0!</v>
      </c>
      <c r="J13" s="103" t="e">
        <f>I13*$J$6</f>
        <v>#DIV/0!</v>
      </c>
      <c r="K13" s="97"/>
    </row>
    <row r="14" spans="1:11" x14ac:dyDescent="0.25">
      <c r="A14" s="7" t="str">
        <f>'Initial dilution'!C11</f>
        <v>-</v>
      </c>
      <c r="B14" s="7">
        <f>'Initial dilution'!D11</f>
        <v>0</v>
      </c>
      <c r="C14" s="33">
        <f>'Initial dilution'!H11</f>
        <v>0</v>
      </c>
      <c r="D14" s="69"/>
      <c r="E14" s="69"/>
      <c r="F14" s="13">
        <f>E14*$J$3</f>
        <v>0</v>
      </c>
      <c r="G14" s="71" t="e">
        <f>$J$4*$J$5/F14</f>
        <v>#DIV/0!</v>
      </c>
      <c r="H14" s="62" t="e">
        <f>$J$5-G14</f>
        <v>#DIV/0!</v>
      </c>
      <c r="I14" s="71" t="e">
        <f>C14/MAX($C:$C)</f>
        <v>#DIV/0!</v>
      </c>
      <c r="J14" s="104" t="e">
        <f>I14*$J$6</f>
        <v>#DIV/0!</v>
      </c>
      <c r="K14" s="97"/>
    </row>
    <row r="15" spans="1:11" x14ac:dyDescent="0.25">
      <c r="A15" s="7" t="str">
        <f>'Initial dilution'!C12</f>
        <v>-</v>
      </c>
      <c r="B15" s="7">
        <f>'Initial dilution'!D12</f>
        <v>0</v>
      </c>
      <c r="C15" s="33">
        <f>'Initial dilution'!H12</f>
        <v>0</v>
      </c>
      <c r="D15" s="69"/>
      <c r="E15" s="69"/>
      <c r="F15" s="13">
        <f>E15*$J$3</f>
        <v>0</v>
      </c>
      <c r="G15" s="71" t="e">
        <f>$J$4*$J$5/F15</f>
        <v>#DIV/0!</v>
      </c>
      <c r="H15" s="62" t="e">
        <f>$J$5-G15</f>
        <v>#DIV/0!</v>
      </c>
      <c r="I15" s="71" t="e">
        <f>C15/MAX($C:$C)</f>
        <v>#DIV/0!</v>
      </c>
      <c r="J15" s="104" t="e">
        <f>I15*$J$6</f>
        <v>#DIV/0!</v>
      </c>
      <c r="K15" s="97"/>
    </row>
    <row r="16" spans="1:11" x14ac:dyDescent="0.25">
      <c r="A16" s="105" t="str">
        <f>'Initial dilution'!C13</f>
        <v>-</v>
      </c>
      <c r="B16" s="105">
        <f>'Initial dilution'!D13</f>
        <v>0</v>
      </c>
      <c r="C16" s="73">
        <f>'Initial dilution'!H13</f>
        <v>0</v>
      </c>
      <c r="D16" s="75"/>
      <c r="E16" s="75"/>
      <c r="F16" s="80">
        <f>E16*$J$3</f>
        <v>0</v>
      </c>
      <c r="G16" s="78" t="e">
        <f>$J$4*$J$5/F16</f>
        <v>#DIV/0!</v>
      </c>
      <c r="H16" s="79" t="e">
        <f>$J$5-G16</f>
        <v>#DIV/0!</v>
      </c>
      <c r="I16" s="78" t="e">
        <f>C16/MAX($C:$C)</f>
        <v>#DIV/0!</v>
      </c>
      <c r="J16" s="106" t="e">
        <f>I16*$J$6</f>
        <v>#DIV/0!</v>
      </c>
      <c r="K16" s="97"/>
    </row>
    <row r="17" spans="1:11" x14ac:dyDescent="0.25">
      <c r="A17" s="7" t="str">
        <f>'Initial dilution'!C14</f>
        <v>-</v>
      </c>
      <c r="B17" s="7">
        <f>'Initial dilution'!D14</f>
        <v>0</v>
      </c>
      <c r="C17" s="67">
        <f>'Initial dilution'!H14</f>
        <v>0</v>
      </c>
      <c r="D17" s="54"/>
      <c r="E17" s="54"/>
      <c r="F17" s="13">
        <f>E17*$J$3</f>
        <v>0</v>
      </c>
      <c r="G17" s="65" t="e">
        <f>$J$4*$J$5/F17</f>
        <v>#DIV/0!</v>
      </c>
      <c r="H17" s="62" t="e">
        <f>$J$5-G17</f>
        <v>#DIV/0!</v>
      </c>
      <c r="I17" s="65" t="e">
        <f>C17/MAX($C:$C)</f>
        <v>#DIV/0!</v>
      </c>
      <c r="J17" s="103" t="e">
        <f>I17*$J$6</f>
        <v>#DIV/0!</v>
      </c>
      <c r="K17" s="97"/>
    </row>
    <row r="18" spans="1:11" x14ac:dyDescent="0.25">
      <c r="A18" s="7" t="str">
        <f>'Initial dilution'!C15</f>
        <v>-</v>
      </c>
      <c r="B18" s="7">
        <f>'Initial dilution'!D15</f>
        <v>0</v>
      </c>
      <c r="C18" s="33">
        <f>'Initial dilution'!H15</f>
        <v>0</v>
      </c>
      <c r="D18" s="69"/>
      <c r="E18" s="69"/>
      <c r="F18" s="13">
        <f>E18*$J$3</f>
        <v>0</v>
      </c>
      <c r="G18" s="71" t="e">
        <f>$J$4*$J$5/F18</f>
        <v>#DIV/0!</v>
      </c>
      <c r="H18" s="62" t="e">
        <f>$J$5-G18</f>
        <v>#DIV/0!</v>
      </c>
      <c r="I18" s="71" t="e">
        <f>C18/MAX($C:$C)</f>
        <v>#DIV/0!</v>
      </c>
      <c r="J18" s="104" t="e">
        <f>I18*$J$6</f>
        <v>#DIV/0!</v>
      </c>
      <c r="K18" s="97"/>
    </row>
    <row r="19" spans="1:11" x14ac:dyDescent="0.25">
      <c r="A19" s="7" t="str">
        <f>'Initial dilution'!C16</f>
        <v>-</v>
      </c>
      <c r="B19" s="7">
        <f>'Initial dilution'!D16</f>
        <v>0</v>
      </c>
      <c r="C19" s="33">
        <f>'Initial dilution'!H16</f>
        <v>0</v>
      </c>
      <c r="D19" s="69"/>
      <c r="E19" s="69"/>
      <c r="F19" s="13">
        <f>E19*$J$3</f>
        <v>0</v>
      </c>
      <c r="G19" s="71" t="e">
        <f>$J$4*$J$5/F19</f>
        <v>#DIV/0!</v>
      </c>
      <c r="H19" s="62" t="e">
        <f>$J$5-G19</f>
        <v>#DIV/0!</v>
      </c>
      <c r="I19" s="71" t="e">
        <f>C19/MAX($C:$C)</f>
        <v>#DIV/0!</v>
      </c>
      <c r="J19" s="104" t="e">
        <f>I19*$J$6</f>
        <v>#DIV/0!</v>
      </c>
      <c r="K19" s="97"/>
    </row>
    <row r="20" spans="1:11" x14ac:dyDescent="0.25">
      <c r="A20" s="105" t="str">
        <f>'Initial dilution'!C17</f>
        <v>-</v>
      </c>
      <c r="B20" s="105">
        <f>'Initial dilution'!D17</f>
        <v>0</v>
      </c>
      <c r="C20" s="73">
        <f>'Initial dilution'!H17</f>
        <v>0</v>
      </c>
      <c r="D20" s="75"/>
      <c r="E20" s="75"/>
      <c r="F20" s="80">
        <f>E20*$J$3</f>
        <v>0</v>
      </c>
      <c r="G20" s="78" t="e">
        <f>$J$4*$J$5/F20</f>
        <v>#DIV/0!</v>
      </c>
      <c r="H20" s="79" t="e">
        <f>$J$5-G20</f>
        <v>#DIV/0!</v>
      </c>
      <c r="I20" s="78" t="e">
        <f>C20/MAX($C:$C)</f>
        <v>#DIV/0!</v>
      </c>
      <c r="J20" s="106" t="e">
        <f>I20*$J$6</f>
        <v>#DIV/0!</v>
      </c>
      <c r="K20" s="97"/>
    </row>
    <row r="21" spans="1:11" x14ac:dyDescent="0.25">
      <c r="A21" s="7" t="str">
        <f>'Initial dilution'!C18</f>
        <v>-</v>
      </c>
      <c r="B21" s="7">
        <f>'Initial dilution'!D18</f>
        <v>0</v>
      </c>
      <c r="C21" s="67">
        <f>'Initial dilution'!H18</f>
        <v>0</v>
      </c>
      <c r="D21" s="54"/>
      <c r="E21" s="54"/>
      <c r="F21" s="13">
        <f>E21*$J$3</f>
        <v>0</v>
      </c>
      <c r="G21" s="65" t="e">
        <f>$J$4*$J$5/F21</f>
        <v>#DIV/0!</v>
      </c>
      <c r="H21" s="62" t="e">
        <f>$J$5-G21</f>
        <v>#DIV/0!</v>
      </c>
      <c r="I21" s="65" t="e">
        <f>C21/MAX($C:$C)</f>
        <v>#DIV/0!</v>
      </c>
      <c r="J21" s="103" t="e">
        <f>I21*$J$6</f>
        <v>#DIV/0!</v>
      </c>
      <c r="K21" s="97"/>
    </row>
    <row r="22" spans="1:11" x14ac:dyDescent="0.25">
      <c r="A22" s="7" t="str">
        <f>'Initial dilution'!C19</f>
        <v>-</v>
      </c>
      <c r="B22" s="7">
        <f>'Initial dilution'!D19</f>
        <v>0</v>
      </c>
      <c r="C22" s="33">
        <f>'Initial dilution'!H19</f>
        <v>0</v>
      </c>
      <c r="D22" s="69"/>
      <c r="E22" s="69"/>
      <c r="F22" s="13">
        <f>E22*$J$3</f>
        <v>0</v>
      </c>
      <c r="G22" s="71" t="e">
        <f>$J$4*$J$5/F22</f>
        <v>#DIV/0!</v>
      </c>
      <c r="H22" s="62" t="e">
        <f>$J$5-G22</f>
        <v>#DIV/0!</v>
      </c>
      <c r="I22" s="71" t="e">
        <f>C22/MAX($C:$C)</f>
        <v>#DIV/0!</v>
      </c>
      <c r="J22" s="104" t="e">
        <f>I22*$J$6</f>
        <v>#DIV/0!</v>
      </c>
      <c r="K22" s="97"/>
    </row>
    <row r="23" spans="1:11" x14ac:dyDescent="0.25">
      <c r="A23" s="7" t="str">
        <f>'Initial dilution'!C20</f>
        <v>-</v>
      </c>
      <c r="B23" s="7">
        <f>'Initial dilution'!D20</f>
        <v>0</v>
      </c>
      <c r="C23" s="33">
        <f>'Initial dilution'!H20</f>
        <v>0</v>
      </c>
      <c r="D23" s="69"/>
      <c r="E23" s="69"/>
      <c r="F23" s="13">
        <f>E23*$J$3</f>
        <v>0</v>
      </c>
      <c r="G23" s="71" t="e">
        <f>$J$4*$J$5/F23</f>
        <v>#DIV/0!</v>
      </c>
      <c r="H23" s="62" t="e">
        <f>$J$5-G23</f>
        <v>#DIV/0!</v>
      </c>
      <c r="I23" s="71" t="e">
        <f>C23/MAX($C:$C)</f>
        <v>#DIV/0!</v>
      </c>
      <c r="J23" s="104" t="e">
        <f>I23*$J$6</f>
        <v>#DIV/0!</v>
      </c>
      <c r="K23" s="97"/>
    </row>
    <row r="24" spans="1:11" x14ac:dyDescent="0.25">
      <c r="A24" s="105" t="str">
        <f>'Initial dilution'!C21</f>
        <v>-</v>
      </c>
      <c r="B24" s="105">
        <f>'Initial dilution'!D21</f>
        <v>0</v>
      </c>
      <c r="C24" s="73">
        <f>'Initial dilution'!H21</f>
        <v>0</v>
      </c>
      <c r="D24" s="75"/>
      <c r="E24" s="75"/>
      <c r="F24" s="80">
        <f>E24*$J$3</f>
        <v>0</v>
      </c>
      <c r="G24" s="78" t="e">
        <f>$J$4*$J$5/F24</f>
        <v>#DIV/0!</v>
      </c>
      <c r="H24" s="79" t="e">
        <f>$J$5-G24</f>
        <v>#DIV/0!</v>
      </c>
      <c r="I24" s="78" t="e">
        <f>C24/MAX($C:$C)</f>
        <v>#DIV/0!</v>
      </c>
      <c r="J24" s="106" t="e">
        <f>I24*$J$6</f>
        <v>#DIV/0!</v>
      </c>
      <c r="K24" s="97"/>
    </row>
    <row r="25" spans="1:11" x14ac:dyDescent="0.25">
      <c r="A25" s="7" t="str">
        <f>'Initial dilution'!C22</f>
        <v>-</v>
      </c>
      <c r="B25" s="7">
        <f>'Initial dilution'!D22</f>
        <v>0</v>
      </c>
      <c r="C25" s="67">
        <f>'Initial dilution'!H22</f>
        <v>0</v>
      </c>
      <c r="D25" s="54"/>
      <c r="E25" s="54"/>
      <c r="F25" s="13">
        <f>E25*$J$3</f>
        <v>0</v>
      </c>
      <c r="G25" s="65" t="e">
        <f>$J$4*$J$5/F25</f>
        <v>#DIV/0!</v>
      </c>
      <c r="H25" s="62" t="e">
        <f>$J$5-G25</f>
        <v>#DIV/0!</v>
      </c>
      <c r="I25" s="65" t="e">
        <f>C25/MAX($C:$C)</f>
        <v>#DIV/0!</v>
      </c>
      <c r="J25" s="103" t="e">
        <f>I25*$J$6</f>
        <v>#DIV/0!</v>
      </c>
      <c r="K25" s="97"/>
    </row>
    <row r="26" spans="1:11" x14ac:dyDescent="0.25">
      <c r="A26" s="7" t="str">
        <f>'Initial dilution'!C23</f>
        <v>-</v>
      </c>
      <c r="B26" s="7">
        <f>'Initial dilution'!D23</f>
        <v>0</v>
      </c>
      <c r="C26" s="33">
        <f>'Initial dilution'!H23</f>
        <v>0</v>
      </c>
      <c r="D26" s="69"/>
      <c r="E26" s="69"/>
      <c r="F26" s="13">
        <f>E26*$J$3</f>
        <v>0</v>
      </c>
      <c r="G26" s="71" t="e">
        <f>$J$4*$J$5/F26</f>
        <v>#DIV/0!</v>
      </c>
      <c r="H26" s="62" t="e">
        <f>$J$5-G26</f>
        <v>#DIV/0!</v>
      </c>
      <c r="I26" s="71" t="e">
        <f>C26/MAX($C:$C)</f>
        <v>#DIV/0!</v>
      </c>
      <c r="J26" s="104" t="e">
        <f>I26*$J$6</f>
        <v>#DIV/0!</v>
      </c>
      <c r="K26" s="97"/>
    </row>
    <row r="27" spans="1:11" x14ac:dyDescent="0.25">
      <c r="A27" s="7" t="str">
        <f>'Initial dilution'!C24</f>
        <v>-</v>
      </c>
      <c r="B27" s="7">
        <f>'Initial dilution'!D24</f>
        <v>0</v>
      </c>
      <c r="C27" s="33">
        <f>'Initial dilution'!H24</f>
        <v>0</v>
      </c>
      <c r="D27" s="69"/>
      <c r="E27" s="69"/>
      <c r="F27" s="13">
        <f>E27*$J$3</f>
        <v>0</v>
      </c>
      <c r="G27" s="71" t="e">
        <f>$J$4*$J$5/F27</f>
        <v>#DIV/0!</v>
      </c>
      <c r="H27" s="62" t="e">
        <f>$J$5-G27</f>
        <v>#DIV/0!</v>
      </c>
      <c r="I27" s="71" t="e">
        <f>C27/MAX($C:$C)</f>
        <v>#DIV/0!</v>
      </c>
      <c r="J27" s="104" t="e">
        <f>I27*$J$6</f>
        <v>#DIV/0!</v>
      </c>
      <c r="K27" s="97"/>
    </row>
    <row r="28" spans="1:11" x14ac:dyDescent="0.25">
      <c r="A28" s="105" t="str">
        <f>'Initial dilution'!C25</f>
        <v>-</v>
      </c>
      <c r="B28" s="105">
        <f>'Initial dilution'!D25</f>
        <v>0</v>
      </c>
      <c r="C28" s="73">
        <f>'Initial dilution'!H25</f>
        <v>0</v>
      </c>
      <c r="D28" s="75"/>
      <c r="E28" s="75"/>
      <c r="F28" s="80">
        <f>E28*$J$3</f>
        <v>0</v>
      </c>
      <c r="G28" s="78" t="e">
        <f>$J$4*$J$5/F28</f>
        <v>#DIV/0!</v>
      </c>
      <c r="H28" s="79" t="e">
        <f>$J$5-G28</f>
        <v>#DIV/0!</v>
      </c>
      <c r="I28" s="78" t="e">
        <f>C28/MAX($C:$C)</f>
        <v>#DIV/0!</v>
      </c>
      <c r="J28" s="106" t="e">
        <f>I28*$J$6</f>
        <v>#DIV/0!</v>
      </c>
      <c r="K28" s="97"/>
    </row>
    <row r="29" spans="1:11" x14ac:dyDescent="0.25">
      <c r="A29" s="7" t="str">
        <f>'Initial dilution'!C26</f>
        <v>-</v>
      </c>
      <c r="B29" s="7">
        <f>'Initial dilution'!D26</f>
        <v>0</v>
      </c>
      <c r="C29" s="67">
        <f>'Initial dilution'!H26</f>
        <v>0</v>
      </c>
      <c r="D29" s="54"/>
      <c r="E29" s="54"/>
      <c r="F29" s="13">
        <f>E29*$J$3</f>
        <v>0</v>
      </c>
      <c r="G29" s="65" t="e">
        <f>$J$4*$J$5/F29</f>
        <v>#DIV/0!</v>
      </c>
      <c r="H29" s="62" t="e">
        <f>$J$5-G29</f>
        <v>#DIV/0!</v>
      </c>
      <c r="I29" s="65" t="e">
        <f>C29/MAX($C:$C)</f>
        <v>#DIV/0!</v>
      </c>
      <c r="J29" s="103" t="e">
        <f>I29*$J$6</f>
        <v>#DIV/0!</v>
      </c>
      <c r="K29" s="97"/>
    </row>
    <row r="30" spans="1:11" x14ac:dyDescent="0.25">
      <c r="A30" s="7" t="str">
        <f>'Initial dilution'!C27</f>
        <v>-</v>
      </c>
      <c r="B30" s="7">
        <f>'Initial dilution'!D27</f>
        <v>0</v>
      </c>
      <c r="C30" s="33">
        <f>'Initial dilution'!H27</f>
        <v>0</v>
      </c>
      <c r="D30" s="69"/>
      <c r="E30" s="69"/>
      <c r="F30" s="13">
        <f>E30*$J$3</f>
        <v>0</v>
      </c>
      <c r="G30" s="71" t="e">
        <f>$J$4*$J$5/F30</f>
        <v>#DIV/0!</v>
      </c>
      <c r="H30" s="62" t="e">
        <f>$J$5-G30</f>
        <v>#DIV/0!</v>
      </c>
      <c r="I30" s="71" t="e">
        <f>C30/MAX($C:$C)</f>
        <v>#DIV/0!</v>
      </c>
      <c r="J30" s="104" t="e">
        <f>I30*$J$6</f>
        <v>#DIV/0!</v>
      </c>
      <c r="K30" s="97"/>
    </row>
    <row r="31" spans="1:11" x14ac:dyDescent="0.25">
      <c r="A31" s="7" t="str">
        <f>'Initial dilution'!C28</f>
        <v>-</v>
      </c>
      <c r="B31" s="7">
        <f>'Initial dilution'!D28</f>
        <v>0</v>
      </c>
      <c r="C31" s="33">
        <f>'Initial dilution'!H28</f>
        <v>0</v>
      </c>
      <c r="D31" s="69"/>
      <c r="E31" s="69"/>
      <c r="F31" s="13">
        <f>E31*$J$3</f>
        <v>0</v>
      </c>
      <c r="G31" s="71" t="e">
        <f>$J$4*$J$5/F31</f>
        <v>#DIV/0!</v>
      </c>
      <c r="H31" s="62" t="e">
        <f>$J$5-G31</f>
        <v>#DIV/0!</v>
      </c>
      <c r="I31" s="71" t="e">
        <f>C31/MAX($C:$C)</f>
        <v>#DIV/0!</v>
      </c>
      <c r="J31" s="104" t="e">
        <f>I31*$J$6</f>
        <v>#DIV/0!</v>
      </c>
      <c r="K31" s="97"/>
    </row>
    <row r="32" spans="1:11" x14ac:dyDescent="0.25">
      <c r="A32" s="105" t="str">
        <f>'Initial dilution'!C29</f>
        <v>-</v>
      </c>
      <c r="B32" s="105">
        <f>'Initial dilution'!D29</f>
        <v>0</v>
      </c>
      <c r="C32" s="73">
        <f>'Initial dilution'!H29</f>
        <v>0</v>
      </c>
      <c r="D32" s="75"/>
      <c r="E32" s="75"/>
      <c r="F32" s="80">
        <f>E32*$J$3</f>
        <v>0</v>
      </c>
      <c r="G32" s="78" t="e">
        <f>$J$4*$J$5/F32</f>
        <v>#DIV/0!</v>
      </c>
      <c r="H32" s="79" t="e">
        <f>$J$5-G32</f>
        <v>#DIV/0!</v>
      </c>
      <c r="I32" s="78" t="e">
        <f>C32/MAX($C:$C)</f>
        <v>#DIV/0!</v>
      </c>
      <c r="J32" s="106" t="e">
        <f>I32*$J$6</f>
        <v>#DIV/0!</v>
      </c>
      <c r="K32" s="97"/>
    </row>
    <row r="33" spans="1:11" x14ac:dyDescent="0.25">
      <c r="A33" s="7" t="str">
        <f>'Initial dilution'!C30</f>
        <v>-</v>
      </c>
      <c r="B33" s="7">
        <f>'Initial dilution'!D30</f>
        <v>0</v>
      </c>
      <c r="C33" s="67">
        <f>'Initial dilution'!H30</f>
        <v>0</v>
      </c>
      <c r="D33" s="54"/>
      <c r="E33" s="54"/>
      <c r="F33" s="13">
        <f>E33*$J$3</f>
        <v>0</v>
      </c>
      <c r="G33" s="65" t="e">
        <f>$J$4*$J$5/F33</f>
        <v>#DIV/0!</v>
      </c>
      <c r="H33" s="62" t="e">
        <f>$J$5-G33</f>
        <v>#DIV/0!</v>
      </c>
      <c r="I33" s="65" t="e">
        <f>C33/MAX($C:$C)</f>
        <v>#DIV/0!</v>
      </c>
      <c r="J33" s="103" t="e">
        <f>I33*$J$6</f>
        <v>#DIV/0!</v>
      </c>
      <c r="K33" s="97"/>
    </row>
    <row r="34" spans="1:11" x14ac:dyDescent="0.25">
      <c r="A34" s="7" t="str">
        <f>'Initial dilution'!C31</f>
        <v>-</v>
      </c>
      <c r="B34" s="7">
        <f>'Initial dilution'!D31</f>
        <v>0</v>
      </c>
      <c r="C34" s="33">
        <f>'Initial dilution'!H31</f>
        <v>0</v>
      </c>
      <c r="D34" s="69"/>
      <c r="E34" s="69"/>
      <c r="F34" s="13">
        <f>E34*$J$3</f>
        <v>0</v>
      </c>
      <c r="G34" s="71" t="e">
        <f>$J$4*$J$5/F34</f>
        <v>#DIV/0!</v>
      </c>
      <c r="H34" s="62" t="e">
        <f>$J$5-G34</f>
        <v>#DIV/0!</v>
      </c>
      <c r="I34" s="71" t="e">
        <f>C34/MAX($C:$C)</f>
        <v>#DIV/0!</v>
      </c>
      <c r="J34" s="104" t="e">
        <f>I34*$J$6</f>
        <v>#DIV/0!</v>
      </c>
      <c r="K34" s="97"/>
    </row>
    <row r="35" spans="1:11" x14ac:dyDescent="0.25">
      <c r="A35" s="7" t="str">
        <f>'Initial dilution'!C32</f>
        <v>-</v>
      </c>
      <c r="B35" s="7">
        <f>'Initial dilution'!D32</f>
        <v>0</v>
      </c>
      <c r="C35" s="33">
        <f>'Initial dilution'!H32</f>
        <v>0</v>
      </c>
      <c r="D35" s="69"/>
      <c r="E35" s="69"/>
      <c r="F35" s="13">
        <f>E35*$J$3</f>
        <v>0</v>
      </c>
      <c r="G35" s="71" t="e">
        <f>$J$4*$J$5/F35</f>
        <v>#DIV/0!</v>
      </c>
      <c r="H35" s="62" t="e">
        <f>$J$5-G35</f>
        <v>#DIV/0!</v>
      </c>
      <c r="I35" s="71" t="e">
        <f>C35/MAX($C:$C)</f>
        <v>#DIV/0!</v>
      </c>
      <c r="J35" s="104" t="e">
        <f>I35*$J$6</f>
        <v>#DIV/0!</v>
      </c>
      <c r="K35" s="97"/>
    </row>
    <row r="36" spans="1:11" x14ac:dyDescent="0.25">
      <c r="A36" s="105" t="str">
        <f>'Initial dilution'!C33</f>
        <v>-</v>
      </c>
      <c r="B36" s="105">
        <f>'Initial dilution'!D33</f>
        <v>0</v>
      </c>
      <c r="C36" s="73">
        <f>'Initial dilution'!H33</f>
        <v>0</v>
      </c>
      <c r="D36" s="75"/>
      <c r="E36" s="75"/>
      <c r="F36" s="80">
        <f>E36*$J$3</f>
        <v>0</v>
      </c>
      <c r="G36" s="78" t="e">
        <f>$J$4*$J$5/F36</f>
        <v>#DIV/0!</v>
      </c>
      <c r="H36" s="79" t="e">
        <f>$J$5-G36</f>
        <v>#DIV/0!</v>
      </c>
      <c r="I36" s="78" t="e">
        <f>C36/MAX($C:$C)</f>
        <v>#DIV/0!</v>
      </c>
      <c r="J36" s="106" t="e">
        <f>I36*$J$6</f>
        <v>#DIV/0!</v>
      </c>
      <c r="K36" s="97"/>
    </row>
    <row r="37" spans="1:11" x14ac:dyDescent="0.25">
      <c r="A37" s="7" t="str">
        <f>'Initial dilution'!C34</f>
        <v>-</v>
      </c>
      <c r="B37" s="7">
        <f>'Initial dilution'!D34</f>
        <v>0</v>
      </c>
      <c r="C37" s="67">
        <f>'Initial dilution'!H34</f>
        <v>0</v>
      </c>
      <c r="D37" s="54"/>
      <c r="E37" s="54"/>
      <c r="F37" s="13">
        <f>E37*$J$3</f>
        <v>0</v>
      </c>
      <c r="G37" s="65" t="e">
        <f>$J$4*$J$5/F37</f>
        <v>#DIV/0!</v>
      </c>
      <c r="H37" s="62" t="e">
        <f>$J$5-G37</f>
        <v>#DIV/0!</v>
      </c>
      <c r="I37" s="65" t="e">
        <f>C37/MAX($C:$C)</f>
        <v>#DIV/0!</v>
      </c>
      <c r="J37" s="103" t="e">
        <f>I37*$J$6</f>
        <v>#DIV/0!</v>
      </c>
      <c r="K37" s="97"/>
    </row>
    <row r="38" spans="1:11" x14ac:dyDescent="0.25">
      <c r="A38" s="7" t="str">
        <f>'Initial dilution'!C35</f>
        <v>-</v>
      </c>
      <c r="B38" s="7">
        <f>'Initial dilution'!D35</f>
        <v>0</v>
      </c>
      <c r="C38" s="33">
        <f>'Initial dilution'!H35</f>
        <v>0</v>
      </c>
      <c r="D38" s="69"/>
      <c r="E38" s="69"/>
      <c r="F38" s="13">
        <f>E38*$J$3</f>
        <v>0</v>
      </c>
      <c r="G38" s="71" t="e">
        <f>$J$4*$J$5/F38</f>
        <v>#DIV/0!</v>
      </c>
      <c r="H38" s="62" t="e">
        <f>$J$5-G38</f>
        <v>#DIV/0!</v>
      </c>
      <c r="I38" s="71" t="e">
        <f>C38/MAX($C:$C)</f>
        <v>#DIV/0!</v>
      </c>
      <c r="J38" s="104" t="e">
        <f>I38*$J$6</f>
        <v>#DIV/0!</v>
      </c>
      <c r="K38" s="97"/>
    </row>
    <row r="39" spans="1:11" x14ac:dyDescent="0.25">
      <c r="A39" s="7" t="str">
        <f>'Initial dilution'!C36</f>
        <v>-</v>
      </c>
      <c r="B39" s="7">
        <f>'Initial dilution'!D36</f>
        <v>0</v>
      </c>
      <c r="C39" s="33">
        <f>'Initial dilution'!H36</f>
        <v>0</v>
      </c>
      <c r="D39" s="69"/>
      <c r="E39" s="69"/>
      <c r="F39" s="13">
        <f>E39*$J$3</f>
        <v>0</v>
      </c>
      <c r="G39" s="71" t="e">
        <f>$J$4*$J$5/F39</f>
        <v>#DIV/0!</v>
      </c>
      <c r="H39" s="62" t="e">
        <f>$J$5-G39</f>
        <v>#DIV/0!</v>
      </c>
      <c r="I39" s="71" t="e">
        <f>C39/MAX($C:$C)</f>
        <v>#DIV/0!</v>
      </c>
      <c r="J39" s="104" t="e">
        <f>I39*$J$6</f>
        <v>#DIV/0!</v>
      </c>
      <c r="K39" s="97"/>
    </row>
    <row r="40" spans="1:11" x14ac:dyDescent="0.25">
      <c r="A40" s="105" t="str">
        <f>'Initial dilution'!C37</f>
        <v>-</v>
      </c>
      <c r="B40" s="105">
        <f>'Initial dilution'!D37</f>
        <v>0</v>
      </c>
      <c r="C40" s="73">
        <f>'Initial dilution'!H37</f>
        <v>0</v>
      </c>
      <c r="D40" s="75"/>
      <c r="E40" s="75"/>
      <c r="F40" s="80">
        <f>E40*$J$3</f>
        <v>0</v>
      </c>
      <c r="G40" s="78" t="e">
        <f>$J$4*$J$5/F40</f>
        <v>#DIV/0!</v>
      </c>
      <c r="H40" s="79" t="e">
        <f>$J$5-G40</f>
        <v>#DIV/0!</v>
      </c>
      <c r="I40" s="78" t="e">
        <f>C40/MAX($C:$C)</f>
        <v>#DIV/0!</v>
      </c>
      <c r="J40" s="106" t="e">
        <f>I40*$J$6</f>
        <v>#DIV/0!</v>
      </c>
      <c r="K40" s="97"/>
    </row>
    <row r="41" spans="1:11" x14ac:dyDescent="0.25">
      <c r="A41" s="7" t="str">
        <f>'Initial dilution'!C38</f>
        <v>-</v>
      </c>
      <c r="B41" s="7">
        <f>'Initial dilution'!D38</f>
        <v>0</v>
      </c>
      <c r="C41" s="67">
        <f>'Initial dilution'!H38</f>
        <v>0</v>
      </c>
      <c r="D41" s="54"/>
      <c r="E41" s="54"/>
      <c r="F41" s="13">
        <f>E41*$J$3</f>
        <v>0</v>
      </c>
      <c r="G41" s="65" t="e">
        <f>$J$4*$J$5/F41</f>
        <v>#DIV/0!</v>
      </c>
      <c r="H41" s="62" t="e">
        <f>$J$5-G41</f>
        <v>#DIV/0!</v>
      </c>
      <c r="I41" s="65" t="e">
        <f>C41/MAX($C:$C)</f>
        <v>#DIV/0!</v>
      </c>
      <c r="J41" s="103" t="e">
        <f>I41*$J$6</f>
        <v>#DIV/0!</v>
      </c>
      <c r="K41" s="97"/>
    </row>
    <row r="42" spans="1:11" x14ac:dyDescent="0.25">
      <c r="A42" s="7" t="str">
        <f>'Initial dilution'!C39</f>
        <v>-</v>
      </c>
      <c r="B42" s="7">
        <f>'Initial dilution'!D39</f>
        <v>0</v>
      </c>
      <c r="C42" s="33">
        <f>'Initial dilution'!H39</f>
        <v>0</v>
      </c>
      <c r="D42" s="69"/>
      <c r="E42" s="69"/>
      <c r="F42" s="13">
        <f>E42*$J$3</f>
        <v>0</v>
      </c>
      <c r="G42" s="71" t="e">
        <f>$J$4*$J$5/F42</f>
        <v>#DIV/0!</v>
      </c>
      <c r="H42" s="62" t="e">
        <f>$J$5-G42</f>
        <v>#DIV/0!</v>
      </c>
      <c r="I42" s="71" t="e">
        <f>C42/MAX($C:$C)</f>
        <v>#DIV/0!</v>
      </c>
      <c r="J42" s="104" t="e">
        <f>I42*$J$6</f>
        <v>#DIV/0!</v>
      </c>
      <c r="K42" s="97"/>
    </row>
    <row r="43" spans="1:11" x14ac:dyDescent="0.25">
      <c r="A43" s="7" t="str">
        <f>'Initial dilution'!C40</f>
        <v>-</v>
      </c>
      <c r="B43" s="7">
        <f>'Initial dilution'!D40</f>
        <v>0</v>
      </c>
      <c r="C43" s="33">
        <f>'Initial dilution'!H40</f>
        <v>0</v>
      </c>
      <c r="D43" s="69"/>
      <c r="E43" s="69"/>
      <c r="F43" s="13">
        <f>E43*$J$3</f>
        <v>0</v>
      </c>
      <c r="G43" s="71" t="e">
        <f>$J$4*$J$5/F43</f>
        <v>#DIV/0!</v>
      </c>
      <c r="H43" s="62" t="e">
        <f>$J$5-G43</f>
        <v>#DIV/0!</v>
      </c>
      <c r="I43" s="71" t="e">
        <f>C43/MAX($C:$C)</f>
        <v>#DIV/0!</v>
      </c>
      <c r="J43" s="104" t="e">
        <f>I43*$J$6</f>
        <v>#DIV/0!</v>
      </c>
      <c r="K43" s="97"/>
    </row>
    <row r="44" spans="1:11" x14ac:dyDescent="0.25">
      <c r="A44" s="105" t="str">
        <f>'Initial dilution'!C41</f>
        <v>-</v>
      </c>
      <c r="B44" s="105">
        <f>'Initial dilution'!D41</f>
        <v>0</v>
      </c>
      <c r="C44" s="73">
        <f>'Initial dilution'!H41</f>
        <v>0</v>
      </c>
      <c r="D44" s="75"/>
      <c r="E44" s="75"/>
      <c r="F44" s="80">
        <f>E44*$J$3</f>
        <v>0</v>
      </c>
      <c r="G44" s="78" t="e">
        <f>$J$4*$J$5/F44</f>
        <v>#DIV/0!</v>
      </c>
      <c r="H44" s="79" t="e">
        <f>$J$5-G44</f>
        <v>#DIV/0!</v>
      </c>
      <c r="I44" s="78" t="e">
        <f>C44/MAX($C:$C)</f>
        <v>#DIV/0!</v>
      </c>
      <c r="J44" s="106" t="e">
        <f>I44*$J$6</f>
        <v>#DIV/0!</v>
      </c>
      <c r="K44" s="97"/>
    </row>
    <row r="45" spans="1:11" x14ac:dyDescent="0.25">
      <c r="A45" s="7" t="str">
        <f>'Initial dilution'!C42</f>
        <v>-</v>
      </c>
      <c r="B45" s="7">
        <f>'Initial dilution'!D42</f>
        <v>0</v>
      </c>
      <c r="C45" s="67">
        <f>'Initial dilution'!H42</f>
        <v>0</v>
      </c>
      <c r="D45" s="54"/>
      <c r="E45" s="54"/>
      <c r="F45" s="13">
        <f>E45*$J$3</f>
        <v>0</v>
      </c>
      <c r="G45" s="65" t="e">
        <f>$J$4*$J$5/F45</f>
        <v>#DIV/0!</v>
      </c>
      <c r="H45" s="62" t="e">
        <f>$J$5-G45</f>
        <v>#DIV/0!</v>
      </c>
      <c r="I45" s="65" t="e">
        <f>C45/MAX($C:$C)</f>
        <v>#DIV/0!</v>
      </c>
      <c r="J45" s="103" t="e">
        <f>I45*$J$6</f>
        <v>#DIV/0!</v>
      </c>
      <c r="K45" s="97"/>
    </row>
    <row r="46" spans="1:11" x14ac:dyDescent="0.25">
      <c r="A46" s="7" t="str">
        <f>'Initial dilution'!C43</f>
        <v>-</v>
      </c>
      <c r="B46" s="7">
        <f>'Initial dilution'!D43</f>
        <v>0</v>
      </c>
      <c r="C46" s="33">
        <f>'Initial dilution'!H43</f>
        <v>0</v>
      </c>
      <c r="D46" s="69"/>
      <c r="E46" s="69"/>
      <c r="F46" s="13">
        <f>E46*$J$3</f>
        <v>0</v>
      </c>
      <c r="G46" s="71" t="e">
        <f>$J$4*$J$5/F46</f>
        <v>#DIV/0!</v>
      </c>
      <c r="H46" s="62" t="e">
        <f>$J$5-G46</f>
        <v>#DIV/0!</v>
      </c>
      <c r="I46" s="71" t="e">
        <f>C46/MAX($C:$C)</f>
        <v>#DIV/0!</v>
      </c>
      <c r="J46" s="104" t="e">
        <f>I46*$J$6</f>
        <v>#DIV/0!</v>
      </c>
      <c r="K46" s="97"/>
    </row>
    <row r="47" spans="1:11" x14ac:dyDescent="0.25">
      <c r="A47" s="7" t="str">
        <f>'Initial dilution'!C44</f>
        <v>-</v>
      </c>
      <c r="B47" s="7">
        <f>'Initial dilution'!D44</f>
        <v>0</v>
      </c>
      <c r="C47" s="33">
        <f>'Initial dilution'!H44</f>
        <v>0</v>
      </c>
      <c r="D47" s="69"/>
      <c r="E47" s="69"/>
      <c r="F47" s="13">
        <f>E47*$J$3</f>
        <v>0</v>
      </c>
      <c r="G47" s="71" t="e">
        <f>$J$4*$J$5/F47</f>
        <v>#DIV/0!</v>
      </c>
      <c r="H47" s="62" t="e">
        <f>$J$5-G47</f>
        <v>#DIV/0!</v>
      </c>
      <c r="I47" s="71" t="e">
        <f>C47/MAX($C:$C)</f>
        <v>#DIV/0!</v>
      </c>
      <c r="J47" s="104" t="e">
        <f>I47*$J$6</f>
        <v>#DIV/0!</v>
      </c>
      <c r="K47" s="97"/>
    </row>
    <row r="48" spans="1:11" x14ac:dyDescent="0.25">
      <c r="A48" s="105" t="str">
        <f>'Initial dilution'!C45</f>
        <v>-</v>
      </c>
      <c r="B48" s="105">
        <f>'Initial dilution'!D45</f>
        <v>0</v>
      </c>
      <c r="C48" s="73">
        <f>'Initial dilution'!H45</f>
        <v>0</v>
      </c>
      <c r="D48" s="75"/>
      <c r="E48" s="75"/>
      <c r="F48" s="80">
        <f>E48*$J$3</f>
        <v>0</v>
      </c>
      <c r="G48" s="78" t="e">
        <f>$J$4*$J$5/F48</f>
        <v>#DIV/0!</v>
      </c>
      <c r="H48" s="79" t="e">
        <f>$J$5-G48</f>
        <v>#DIV/0!</v>
      </c>
      <c r="I48" s="78" t="e">
        <f>C48/MAX($C:$C)</f>
        <v>#DIV/0!</v>
      </c>
      <c r="J48" s="106" t="e">
        <f>I48*$J$6</f>
        <v>#DIV/0!</v>
      </c>
      <c r="K48" s="97"/>
    </row>
    <row r="49" spans="1:11" x14ac:dyDescent="0.25">
      <c r="A49" s="7" t="str">
        <f>'Initial dilution'!C46</f>
        <v>-</v>
      </c>
      <c r="B49" s="7">
        <f>'Initial dilution'!D46</f>
        <v>0</v>
      </c>
      <c r="C49" s="67">
        <f>'Initial dilution'!H46</f>
        <v>0</v>
      </c>
      <c r="D49" s="54"/>
      <c r="E49" s="54"/>
      <c r="F49" s="13">
        <f>E49*$J$3</f>
        <v>0</v>
      </c>
      <c r="G49" s="65" t="e">
        <f>$J$4*$J$5/F49</f>
        <v>#DIV/0!</v>
      </c>
      <c r="H49" s="62" t="e">
        <f>$J$5-G49</f>
        <v>#DIV/0!</v>
      </c>
      <c r="I49" s="65" t="e">
        <f>C49/MAX($C:$C)</f>
        <v>#DIV/0!</v>
      </c>
      <c r="J49" s="103" t="e">
        <f>I49*$J$6</f>
        <v>#DIV/0!</v>
      </c>
      <c r="K49" s="97"/>
    </row>
    <row r="50" spans="1:11" x14ac:dyDescent="0.25">
      <c r="A50" s="7" t="str">
        <f>'Initial dilution'!C47</f>
        <v>-</v>
      </c>
      <c r="B50" s="7">
        <f>'Initial dilution'!D47</f>
        <v>0</v>
      </c>
      <c r="C50" s="33">
        <f>'Initial dilution'!H47</f>
        <v>0</v>
      </c>
      <c r="D50" s="69"/>
      <c r="E50" s="69"/>
      <c r="F50" s="13">
        <f>E50*$J$3</f>
        <v>0</v>
      </c>
      <c r="G50" s="71" t="e">
        <f>$J$4*$J$5/F50</f>
        <v>#DIV/0!</v>
      </c>
      <c r="H50" s="62" t="e">
        <f>$J$5-G50</f>
        <v>#DIV/0!</v>
      </c>
      <c r="I50" s="71" t="e">
        <f>C50/MAX($C:$C)</f>
        <v>#DIV/0!</v>
      </c>
      <c r="J50" s="104" t="e">
        <f>I50*$J$6</f>
        <v>#DIV/0!</v>
      </c>
      <c r="K50" s="97"/>
    </row>
    <row r="51" spans="1:11" x14ac:dyDescent="0.25">
      <c r="A51" s="7" t="str">
        <f>'Initial dilution'!C48</f>
        <v>-</v>
      </c>
      <c r="B51" s="7">
        <f>'Initial dilution'!D48</f>
        <v>0</v>
      </c>
      <c r="C51" s="33">
        <f>'Initial dilution'!H48</f>
        <v>0</v>
      </c>
      <c r="D51" s="69"/>
      <c r="E51" s="69"/>
      <c r="F51" s="13">
        <f>E51*$J$3</f>
        <v>0</v>
      </c>
      <c r="G51" s="71" t="e">
        <f>$J$4*$J$5/F51</f>
        <v>#DIV/0!</v>
      </c>
      <c r="H51" s="62" t="e">
        <f>$J$5-G51</f>
        <v>#DIV/0!</v>
      </c>
      <c r="I51" s="71" t="e">
        <f>C51/MAX($C:$C)</f>
        <v>#DIV/0!</v>
      </c>
      <c r="J51" s="104" t="e">
        <f>I51*$J$6</f>
        <v>#DIV/0!</v>
      </c>
      <c r="K51" s="97"/>
    </row>
    <row r="52" spans="1:11" x14ac:dyDescent="0.25">
      <c r="A52" s="105" t="str">
        <f>'Initial dilution'!C49</f>
        <v>-</v>
      </c>
      <c r="B52" s="105">
        <f>'Initial dilution'!D49</f>
        <v>0</v>
      </c>
      <c r="C52" s="73">
        <f>'Initial dilution'!H49</f>
        <v>0</v>
      </c>
      <c r="D52" s="75"/>
      <c r="E52" s="75"/>
      <c r="F52" s="80">
        <f>E52*$J$3</f>
        <v>0</v>
      </c>
      <c r="G52" s="78" t="e">
        <f>$J$4*$J$5/F52</f>
        <v>#DIV/0!</v>
      </c>
      <c r="H52" s="79" t="e">
        <f>$J$5-G52</f>
        <v>#DIV/0!</v>
      </c>
      <c r="I52" s="78" t="e">
        <f>C52/MAX($C:$C)</f>
        <v>#DIV/0!</v>
      </c>
      <c r="J52" s="106" t="e">
        <f>I52*$J$6</f>
        <v>#DIV/0!</v>
      </c>
      <c r="K52" s="97"/>
    </row>
    <row r="53" spans="1:11" x14ac:dyDescent="0.25">
      <c r="A53" s="7" t="str">
        <f>'Initial dilution'!C50</f>
        <v>-</v>
      </c>
      <c r="B53" s="7">
        <f>'Initial dilution'!D50</f>
        <v>0</v>
      </c>
      <c r="C53" s="67">
        <f>'Initial dilution'!H50</f>
        <v>0</v>
      </c>
      <c r="D53" s="54"/>
      <c r="E53" s="54"/>
      <c r="F53" s="13">
        <f>E53*$J$3</f>
        <v>0</v>
      </c>
      <c r="G53" s="65" t="e">
        <f>$J$4*$J$5/F53</f>
        <v>#DIV/0!</v>
      </c>
      <c r="H53" s="62" t="e">
        <f>$J$5-G53</f>
        <v>#DIV/0!</v>
      </c>
      <c r="I53" s="65" t="e">
        <f>C53/MAX($C:$C)</f>
        <v>#DIV/0!</v>
      </c>
      <c r="J53" s="103" t="e">
        <f>I53*$J$6</f>
        <v>#DIV/0!</v>
      </c>
      <c r="K53" s="97"/>
    </row>
    <row r="54" spans="1:11" x14ac:dyDescent="0.25">
      <c r="A54" s="7" t="str">
        <f>'Initial dilution'!C51</f>
        <v>-</v>
      </c>
      <c r="B54" s="7">
        <f>'Initial dilution'!D51</f>
        <v>0</v>
      </c>
      <c r="C54" s="33">
        <f>'Initial dilution'!H51</f>
        <v>0</v>
      </c>
      <c r="D54" s="69"/>
      <c r="E54" s="69"/>
      <c r="F54" s="13">
        <f>E54*$J$3</f>
        <v>0</v>
      </c>
      <c r="G54" s="71" t="e">
        <f>$J$4*$J$5/F54</f>
        <v>#DIV/0!</v>
      </c>
      <c r="H54" s="62" t="e">
        <f>$J$5-G54</f>
        <v>#DIV/0!</v>
      </c>
      <c r="I54" s="71" t="e">
        <f>C54/MAX($C:$C)</f>
        <v>#DIV/0!</v>
      </c>
      <c r="J54" s="104" t="e">
        <f>I54*$J$6</f>
        <v>#DIV/0!</v>
      </c>
      <c r="K54" s="97"/>
    </row>
    <row r="55" spans="1:11" x14ac:dyDescent="0.25">
      <c r="A55" s="7" t="str">
        <f>'Initial dilution'!C52</f>
        <v>-</v>
      </c>
      <c r="B55" s="7">
        <f>'Initial dilution'!D52</f>
        <v>0</v>
      </c>
      <c r="C55" s="33">
        <f>'Initial dilution'!H52</f>
        <v>0</v>
      </c>
      <c r="D55" s="69"/>
      <c r="E55" s="69"/>
      <c r="F55" s="13">
        <f>E55*$J$3</f>
        <v>0</v>
      </c>
      <c r="G55" s="71" t="e">
        <f>$J$4*$J$5/F55</f>
        <v>#DIV/0!</v>
      </c>
      <c r="H55" s="62" t="e">
        <f>$J$5-G55</f>
        <v>#DIV/0!</v>
      </c>
      <c r="I55" s="71" t="e">
        <f>C55/MAX($C:$C)</f>
        <v>#DIV/0!</v>
      </c>
      <c r="J55" s="104" t="e">
        <f>I55*$J$6</f>
        <v>#DIV/0!</v>
      </c>
      <c r="K55" s="97"/>
    </row>
    <row r="56" spans="1:11" x14ac:dyDescent="0.25">
      <c r="A56" s="105" t="str">
        <f>'Initial dilution'!C53</f>
        <v>-</v>
      </c>
      <c r="B56" s="105">
        <f>'Initial dilution'!D53</f>
        <v>0</v>
      </c>
      <c r="C56" s="73">
        <f>'Initial dilution'!H53</f>
        <v>0</v>
      </c>
      <c r="D56" s="75"/>
      <c r="E56" s="75"/>
      <c r="F56" s="80">
        <f>E56*$J$3</f>
        <v>0</v>
      </c>
      <c r="G56" s="78" t="e">
        <f>$J$4*$J$5/F56</f>
        <v>#DIV/0!</v>
      </c>
      <c r="H56" s="79" t="e">
        <f>$J$5-G56</f>
        <v>#DIV/0!</v>
      </c>
      <c r="I56" s="78" t="e">
        <f>C56/MAX($C:$C)</f>
        <v>#DIV/0!</v>
      </c>
      <c r="J56" s="106" t="e">
        <f>I56*$J$6</f>
        <v>#DIV/0!</v>
      </c>
      <c r="K56" s="97"/>
    </row>
    <row r="57" spans="1:11" x14ac:dyDescent="0.25">
      <c r="A57" s="7" t="str">
        <f>'Initial dilution'!C54</f>
        <v>-</v>
      </c>
      <c r="B57" s="7">
        <f>'Initial dilution'!D54</f>
        <v>0</v>
      </c>
      <c r="C57" s="67">
        <f>'Initial dilution'!H54</f>
        <v>0</v>
      </c>
      <c r="D57" s="54"/>
      <c r="E57" s="54"/>
      <c r="F57" s="13">
        <f>E57*$J$3</f>
        <v>0</v>
      </c>
      <c r="G57" s="65" t="e">
        <f>$J$4*$J$5/F57</f>
        <v>#DIV/0!</v>
      </c>
      <c r="H57" s="62" t="e">
        <f>$J$5-G57</f>
        <v>#DIV/0!</v>
      </c>
      <c r="I57" s="65" t="e">
        <f>C57/MAX($C:$C)</f>
        <v>#DIV/0!</v>
      </c>
      <c r="J57" s="103" t="e">
        <f>I57*$J$6</f>
        <v>#DIV/0!</v>
      </c>
      <c r="K57" s="97"/>
    </row>
    <row r="58" spans="1:11" x14ac:dyDescent="0.25">
      <c r="A58" s="7" t="str">
        <f>'Initial dilution'!C55</f>
        <v>-</v>
      </c>
      <c r="B58" s="7">
        <f>'Initial dilution'!D55</f>
        <v>0</v>
      </c>
      <c r="C58" s="33">
        <f>'Initial dilution'!H55</f>
        <v>0</v>
      </c>
      <c r="D58" s="69"/>
      <c r="E58" s="69"/>
      <c r="F58" s="13">
        <f>E58*$J$3</f>
        <v>0</v>
      </c>
      <c r="G58" s="71" t="e">
        <f>$J$4*$J$5/F58</f>
        <v>#DIV/0!</v>
      </c>
      <c r="H58" s="62" t="e">
        <f>$J$5-G58</f>
        <v>#DIV/0!</v>
      </c>
      <c r="I58" s="71" t="e">
        <f>C58/MAX($C:$C)</f>
        <v>#DIV/0!</v>
      </c>
      <c r="J58" s="104" t="e">
        <f>I58*$J$6</f>
        <v>#DIV/0!</v>
      </c>
      <c r="K58" s="97"/>
    </row>
    <row r="59" spans="1:11" x14ac:dyDescent="0.25">
      <c r="A59" s="7" t="str">
        <f>'Initial dilution'!C56</f>
        <v>-</v>
      </c>
      <c r="B59" s="7">
        <f>'Initial dilution'!D56</f>
        <v>0</v>
      </c>
      <c r="C59" s="33">
        <f>'Initial dilution'!H56</f>
        <v>0</v>
      </c>
      <c r="D59" s="69"/>
      <c r="E59" s="69"/>
      <c r="F59" s="13">
        <f>E59*$J$3</f>
        <v>0</v>
      </c>
      <c r="G59" s="71" t="e">
        <f>$J$4*$J$5/F59</f>
        <v>#DIV/0!</v>
      </c>
      <c r="H59" s="62" t="e">
        <f>$J$5-G59</f>
        <v>#DIV/0!</v>
      </c>
      <c r="I59" s="71" t="e">
        <f>C59/MAX($C:$C)</f>
        <v>#DIV/0!</v>
      </c>
      <c r="J59" s="104" t="e">
        <f>I59*$J$6</f>
        <v>#DIV/0!</v>
      </c>
      <c r="K59" s="97"/>
    </row>
    <row r="60" spans="1:11" x14ac:dyDescent="0.25">
      <c r="A60" s="105" t="str">
        <f>'Initial dilution'!C57</f>
        <v>-</v>
      </c>
      <c r="B60" s="105">
        <f>'Initial dilution'!D57</f>
        <v>0</v>
      </c>
      <c r="C60" s="73">
        <f>'Initial dilution'!H57</f>
        <v>0</v>
      </c>
      <c r="D60" s="75"/>
      <c r="E60" s="75"/>
      <c r="F60" s="80">
        <f>E60*$J$3</f>
        <v>0</v>
      </c>
      <c r="G60" s="78" t="e">
        <f>$J$4*$J$5/F60</f>
        <v>#DIV/0!</v>
      </c>
      <c r="H60" s="79" t="e">
        <f>$J$5-G60</f>
        <v>#DIV/0!</v>
      </c>
      <c r="I60" s="78" t="e">
        <f>C60/MAX($C:$C)</f>
        <v>#DIV/0!</v>
      </c>
      <c r="J60" s="106" t="e">
        <f>I60*$J$6</f>
        <v>#DIV/0!</v>
      </c>
      <c r="K60" s="97"/>
    </row>
    <row r="62" spans="1:11" x14ac:dyDescent="0.25">
      <c r="B62" s="4" t="s">
        <v>130</v>
      </c>
      <c r="C62" s="13">
        <f>SUM($C$13:$C$60)</f>
        <v>0</v>
      </c>
      <c r="G62" s="60" t="s">
        <v>131</v>
      </c>
      <c r="H62" s="60"/>
      <c r="I62" s="60"/>
      <c r="J62" s="96"/>
    </row>
    <row r="63" spans="1:11" x14ac:dyDescent="0.25">
      <c r="A63" t="s">
        <v>132</v>
      </c>
    </row>
    <row r="64" spans="1:11" x14ac:dyDescent="0.25">
      <c r="A64" t="s">
        <v>40</v>
      </c>
      <c r="G64" s="84"/>
      <c r="H64" s="81"/>
      <c r="I64" s="97" t="s">
        <v>133</v>
      </c>
      <c r="J64" s="97" t="s">
        <v>134</v>
      </c>
    </row>
    <row r="65" spans="7:10" x14ac:dyDescent="0.25">
      <c r="G65" s="83" t="s">
        <v>135</v>
      </c>
      <c r="I65" s="96"/>
      <c r="J65" s="96"/>
    </row>
    <row r="66" spans="7:10" x14ac:dyDescent="0.25">
      <c r="G66" s="37" t="s">
        <v>136</v>
      </c>
      <c r="I66" s="96"/>
      <c r="J66" s="96"/>
    </row>
    <row r="67" spans="7:10" x14ac:dyDescent="0.25">
      <c r="G67" s="38" t="s">
        <v>137</v>
      </c>
      <c r="H67" s="19"/>
      <c r="I67" s="96"/>
      <c r="J67" s="96"/>
    </row>
    <row r="69" spans="7:10" x14ac:dyDescent="0.25">
      <c r="G69" s="58" t="s">
        <v>138</v>
      </c>
      <c r="H69" s="98"/>
      <c r="I69" s="59"/>
      <c r="J69" s="59"/>
    </row>
    <row r="70" spans="7:10" x14ac:dyDescent="0.25">
      <c r="G70" s="84" t="s">
        <v>139</v>
      </c>
      <c r="H70" s="99"/>
      <c r="I70" s="101"/>
      <c r="J70" s="101"/>
    </row>
    <row r="71" spans="7:10" x14ac:dyDescent="0.25">
      <c r="G71" s="84" t="s">
        <v>140</v>
      </c>
      <c r="H71" s="99"/>
      <c r="I71" s="100"/>
      <c r="J71" s="102"/>
    </row>
    <row r="72" spans="7:10" x14ac:dyDescent="0.25">
      <c r="G72" s="84" t="s">
        <v>141</v>
      </c>
      <c r="H72" s="99"/>
      <c r="I72" s="100"/>
      <c r="J72" s="102"/>
    </row>
    <row r="73" spans="7:10" x14ac:dyDescent="0.25">
      <c r="G73" s="84" t="s">
        <v>142</v>
      </c>
      <c r="H73" s="99"/>
      <c r="I73" s="95"/>
      <c r="J73" s="85"/>
    </row>
    <row r="75" spans="7:10" x14ac:dyDescent="0.25">
      <c r="G75" s="59" t="s">
        <v>143</v>
      </c>
      <c r="H75" s="59"/>
      <c r="I75" s="59"/>
      <c r="J75" s="59"/>
    </row>
    <row r="76" spans="7:10" x14ac:dyDescent="0.25">
      <c r="G76" s="61"/>
      <c r="H76" s="61"/>
      <c r="I76" s="61"/>
      <c r="J76" s="61"/>
    </row>
  </sheetData>
  <mergeCells count="11">
    <mergeCell ref="I70:J70"/>
    <mergeCell ref="I71:J71"/>
    <mergeCell ref="I72:J72"/>
    <mergeCell ref="G75:J75"/>
    <mergeCell ref="G76:J76"/>
    <mergeCell ref="E10:F10"/>
    <mergeCell ref="G10:H10"/>
    <mergeCell ref="I10:I12"/>
    <mergeCell ref="J10:J12"/>
    <mergeCell ref="G62:I62"/>
    <mergeCell ref="G69:J69"/>
  </mergeCells>
  <dataValidations count="50">
    <dataValidation type="list" allowBlank="1" showInputMessage="1" sqref="J4">
      <formula1>$I$7:$J$7</formula1>
    </dataValidation>
    <dataValidation type="list" allowBlank="1" showInputMessage="1" sqref="G76">
      <formula1>"Tween Only,Tween + Bleach"</formula1>
    </dataValidation>
    <dataValidation type="list" allowBlank="1" showInputMessage="1" sqref="K13">
      <formula1>"Machine failure, Low coverage, Concentration lost during clean-up, Contamination"</formula1>
    </dataValidation>
    <dataValidation type="list" allowBlank="1" showInputMessage="1" sqref="K14">
      <formula1>"Machine failure, Low coverage, Concentration lost during clean-up, Contamination"</formula1>
    </dataValidation>
    <dataValidation type="list" allowBlank="1" showInputMessage="1" sqref="K15">
      <formula1>"Machine failure, Low coverage, Concentration lost during clean-up, Contamination"</formula1>
    </dataValidation>
    <dataValidation type="list" allowBlank="1" showInputMessage="1" sqref="K16">
      <formula1>"Machine failure, Low coverage, Concentration lost during clean-up, Contamination"</formula1>
    </dataValidation>
    <dataValidation type="list" allowBlank="1" showInputMessage="1" sqref="K17">
      <formula1>"Machine failure, Low coverage, Concentration lost during clean-up, Contamination"</formula1>
    </dataValidation>
    <dataValidation type="list" allowBlank="1" showInputMessage="1" sqref="K18">
      <formula1>"Machine failure, Low coverage, Concentration lost during clean-up, Contamination"</formula1>
    </dataValidation>
    <dataValidation type="list" allowBlank="1" showInputMessage="1" sqref="K19">
      <formula1>"Machine failure, Low coverage, Concentration lost during clean-up, Contamination"</formula1>
    </dataValidation>
    <dataValidation type="list" allowBlank="1" showInputMessage="1" sqref="K20">
      <formula1>"Machine failure, Low coverage, Concentration lost during clean-up, Contamination"</formula1>
    </dataValidation>
    <dataValidation type="list" allowBlank="1" showInputMessage="1" sqref="K21">
      <formula1>"Machine failure, Low coverage, Concentration lost during clean-up, Contamination"</formula1>
    </dataValidation>
    <dataValidation type="list" allowBlank="1" showInputMessage="1" sqref="K22">
      <formula1>"Machine failure, Low coverage, Concentration lost during clean-up, Contamination"</formula1>
    </dataValidation>
    <dataValidation type="list" allowBlank="1" showInputMessage="1" sqref="K23">
      <formula1>"Machine failure, Low coverage, Concentration lost during clean-up, Contamination"</formula1>
    </dataValidation>
    <dataValidation type="list" allowBlank="1" showInputMessage="1" sqref="K24">
      <formula1>"Machine failure, Low coverage, Concentration lost during clean-up, Contamination"</formula1>
    </dataValidation>
    <dataValidation type="list" allowBlank="1" showInputMessage="1" sqref="K25">
      <formula1>"Machine failure, Low coverage, Concentration lost during clean-up, Contamination"</formula1>
    </dataValidation>
    <dataValidation type="list" allowBlank="1" showInputMessage="1" sqref="K26">
      <formula1>"Machine failure, Low coverage, Concentration lost during clean-up, Contamination"</formula1>
    </dataValidation>
    <dataValidation type="list" allowBlank="1" showInputMessage="1" sqref="K27">
      <formula1>"Machine failure, Low coverage, Concentration lost during clean-up, Contamination"</formula1>
    </dataValidation>
    <dataValidation type="list" allowBlank="1" showInputMessage="1" sqref="K28">
      <formula1>"Machine failure, Low coverage, Concentration lost during clean-up, Contamination"</formula1>
    </dataValidation>
    <dataValidation type="list" allowBlank="1" showInputMessage="1" sqref="K29">
      <formula1>"Machine failure, Low coverage, Concentration lost during clean-up, Contamination"</formula1>
    </dataValidation>
    <dataValidation type="list" allowBlank="1" showInputMessage="1" sqref="K30">
      <formula1>"Machine failure, Low coverage, Concentration lost during clean-up, Contamination"</formula1>
    </dataValidation>
    <dataValidation type="list" allowBlank="1" showInputMessage="1" sqref="K31">
      <formula1>"Machine failure, Low coverage, Concentration lost during clean-up, Contamination"</formula1>
    </dataValidation>
    <dataValidation type="list" allowBlank="1" showInputMessage="1" sqref="K32">
      <formula1>"Machine failure, Low coverage, Concentration lost during clean-up, Contamination"</formula1>
    </dataValidation>
    <dataValidation type="list" allowBlank="1" showInputMessage="1" sqref="K33">
      <formula1>"Machine failure, Low coverage, Concentration lost during clean-up, Contamination"</formula1>
    </dataValidation>
    <dataValidation type="list" allowBlank="1" showInputMessage="1" sqref="K34">
      <formula1>"Machine failure, Low coverage, Concentration lost during clean-up, Contamination"</formula1>
    </dataValidation>
    <dataValidation type="list" allowBlank="1" showInputMessage="1" sqref="K35">
      <formula1>"Machine failure, Low coverage, Concentration lost during clean-up, Contamination"</formula1>
    </dataValidation>
    <dataValidation type="list" allowBlank="1" showInputMessage="1" sqref="K36">
      <formula1>"Machine failure, Low coverage, Concentration lost during clean-up, Contamination"</formula1>
    </dataValidation>
    <dataValidation type="list" allowBlank="1" showInputMessage="1" sqref="K37">
      <formula1>"Machine failure, Low coverage, Concentration lost during clean-up, Contamination"</formula1>
    </dataValidation>
    <dataValidation type="list" allowBlank="1" showInputMessage="1" sqref="K38">
      <formula1>"Machine failure, Low coverage, Concentration lost during clean-up, Contamination"</formula1>
    </dataValidation>
    <dataValidation type="list" allowBlank="1" showInputMessage="1" sqref="K39">
      <formula1>"Machine failure, Low coverage, Concentration lost during clean-up, Contamination"</formula1>
    </dataValidation>
    <dataValidation type="list" allowBlank="1" showInputMessage="1" sqref="K40">
      <formula1>"Machine failure, Low coverage, Concentration lost during clean-up, Contamination"</formula1>
    </dataValidation>
    <dataValidation type="list" allowBlank="1" showInputMessage="1" sqref="K41">
      <formula1>"Machine failure, Low coverage, Concentration lost during clean-up, Contamination"</formula1>
    </dataValidation>
    <dataValidation type="list" allowBlank="1" showInputMessage="1" sqref="K42">
      <formula1>"Machine failure, Low coverage, Concentration lost during clean-up, Contamination"</formula1>
    </dataValidation>
    <dataValidation type="list" allowBlank="1" showInputMessage="1" sqref="K43">
      <formula1>"Machine failure, Low coverage, Concentration lost during clean-up, Contamination"</formula1>
    </dataValidation>
    <dataValidation type="list" allowBlank="1" showInputMessage="1" sqref="K44">
      <formula1>"Machine failure, Low coverage, Concentration lost during clean-up, Contamination"</formula1>
    </dataValidation>
    <dataValidation type="list" allowBlank="1" showInputMessage="1" sqref="K45">
      <formula1>"Machine failure, Low coverage, Concentration lost during clean-up, Contamination"</formula1>
    </dataValidation>
    <dataValidation type="list" allowBlank="1" showInputMessage="1" sqref="K46">
      <formula1>"Machine failure, Low coverage, Concentration lost during clean-up, Contamination"</formula1>
    </dataValidation>
    <dataValidation type="list" allowBlank="1" showInputMessage="1" sqref="K47">
      <formula1>"Machine failure, Low coverage, Concentration lost during clean-up, Contamination"</formula1>
    </dataValidation>
    <dataValidation type="list" allowBlank="1" showInputMessage="1" sqref="K48">
      <formula1>"Machine failure, Low coverage, Concentration lost during clean-up, Contamination"</formula1>
    </dataValidation>
    <dataValidation type="list" allowBlank="1" showInputMessage="1" sqref="K49">
      <formula1>"Machine failure, Low coverage, Concentration lost during clean-up, Contamination"</formula1>
    </dataValidation>
    <dataValidation type="list" allowBlank="1" showInputMessage="1" sqref="K50">
      <formula1>"Machine failure, Low coverage, Concentration lost during clean-up, Contamination"</formula1>
    </dataValidation>
    <dataValidation type="list" allowBlank="1" showInputMessage="1" sqref="K51">
      <formula1>"Machine failure, Low coverage, Concentration lost during clean-up, Contamination"</formula1>
    </dataValidation>
    <dataValidation type="list" allowBlank="1" showInputMessage="1" sqref="K52">
      <formula1>"Machine failure, Low coverage, Concentration lost during clean-up, Contamination"</formula1>
    </dataValidation>
    <dataValidation type="list" allowBlank="1" showInputMessage="1" sqref="K53">
      <formula1>"Machine failure, Low coverage, Concentration lost during clean-up, Contamination"</formula1>
    </dataValidation>
    <dataValidation type="list" allowBlank="1" showInputMessage="1" sqref="K54">
      <formula1>"Machine failure, Low coverage, Concentration lost during clean-up, Contamination"</formula1>
    </dataValidation>
    <dataValidation type="list" allowBlank="1" showInputMessage="1" sqref="K55">
      <formula1>"Machine failure, Low coverage, Concentration lost during clean-up, Contamination"</formula1>
    </dataValidation>
    <dataValidation type="list" allowBlank="1" showInputMessage="1" sqref="K56">
      <formula1>"Machine failure, Low coverage, Concentration lost during clean-up, Contamination"</formula1>
    </dataValidation>
    <dataValidation type="list" allowBlank="1" showInputMessage="1" sqref="K57">
      <formula1>"Machine failure, Low coverage, Concentration lost during clean-up, Contamination"</formula1>
    </dataValidation>
    <dataValidation type="list" allowBlank="1" showInputMessage="1" sqref="K58">
      <formula1>"Machine failure, Low coverage, Concentration lost during clean-up, Contamination"</formula1>
    </dataValidation>
    <dataValidation type="list" allowBlank="1" showInputMessage="1" sqref="K59">
      <formula1>"Machine failure, Low coverage, Concentration lost during clean-up, Contamination"</formula1>
    </dataValidation>
    <dataValidation type="list" allowBlank="1" showInputMessage="1" sqref="K60">
      <formula1>"Machine failure, Low coverage, Concentration lost during clean-up, Contamination"</formula1>
    </dataValidation>
  </dataValidations>
  <pageMargins left="0.7" right="0.7" top="0.75" bottom="0.75" header="0.3" footer="0.3"/>
  <pageSetup orientation="portrait" horizontalDpi="300" verticalDpi="300" r:id="rId1"/>
  <headerFooter>
    <oddHeader>&amp;C&amp;"-,Bold"Nextera XT Library Workbook</oddHeader>
    <oddFooter>&amp;LDoc. No. EDLB.TE.C.017.F01&amp;CVer. No. 01                     Effective Date:     04/15/2015&amp;RPage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workbookViewId="0"/>
  </sheetViews>
  <sheetFormatPr defaultRowHeight="15" x14ac:dyDescent="0.25"/>
  <cols>
    <col min="1" max="1" width="15.7109375" customWidth="1"/>
    <col min="2" max="2" width="17.5703125" bestFit="1" customWidth="1"/>
  </cols>
  <sheetData>
    <row r="1" spans="1:2" x14ac:dyDescent="0.25">
      <c r="A1" s="1" t="s">
        <v>24</v>
      </c>
      <c r="B1" s="1" t="s">
        <v>144</v>
      </c>
    </row>
    <row r="2" spans="1:2" x14ac:dyDescent="0.25">
      <c r="A2" t="str">
        <f>IF(LEN('Initial dilution'!$B10)=0, "", 'Initial dilution'!$B10)</f>
        <v/>
      </c>
    </row>
    <row r="3" spans="1:2" x14ac:dyDescent="0.25">
      <c r="A3" t="str">
        <f>IF(LEN('Initial dilution'!$B11)=0, "", 'Initial dilution'!$B11)</f>
        <v/>
      </c>
    </row>
    <row r="4" spans="1:2" x14ac:dyDescent="0.25">
      <c r="A4" t="str">
        <f>IF(LEN('Initial dilution'!$B12)=0, "", 'Initial dilution'!$B12)</f>
        <v/>
      </c>
    </row>
    <row r="5" spans="1:2" x14ac:dyDescent="0.25">
      <c r="A5" t="str">
        <f>IF(LEN('Initial dilution'!$B13)=0, "", 'Initial dilution'!$B13)</f>
        <v/>
      </c>
    </row>
    <row r="6" spans="1:2" x14ac:dyDescent="0.25">
      <c r="A6" t="str">
        <f>IF(LEN('Initial dilution'!$B14)=0, "", 'Initial dilution'!$B14)</f>
        <v/>
      </c>
    </row>
    <row r="7" spans="1:2" x14ac:dyDescent="0.25">
      <c r="A7" t="str">
        <f>IF(LEN('Initial dilution'!$B15)=0, "", 'Initial dilution'!$B15)</f>
        <v/>
      </c>
    </row>
    <row r="8" spans="1:2" x14ac:dyDescent="0.25">
      <c r="A8" t="str">
        <f>IF(LEN('Initial dilution'!$B16)=0, "", 'Initial dilution'!$B16)</f>
        <v/>
      </c>
    </row>
    <row r="9" spans="1:2" x14ac:dyDescent="0.25">
      <c r="A9" t="str">
        <f>IF(LEN('Initial dilution'!$B17)=0, "", 'Initial dilution'!$B17)</f>
        <v/>
      </c>
    </row>
    <row r="10" spans="1:2" x14ac:dyDescent="0.25">
      <c r="A10" t="str">
        <f>IF(LEN('Initial dilution'!$B18)=0, "", 'Initial dilution'!$B18)</f>
        <v/>
      </c>
    </row>
    <row r="11" spans="1:2" x14ac:dyDescent="0.25">
      <c r="A11" t="str">
        <f>IF(LEN('Initial dilution'!$B19)=0, "", 'Initial dilution'!$B19)</f>
        <v/>
      </c>
    </row>
    <row r="12" spans="1:2" x14ac:dyDescent="0.25">
      <c r="A12" t="str">
        <f>IF(LEN('Initial dilution'!$B20)=0, "", 'Initial dilution'!$B20)</f>
        <v/>
      </c>
    </row>
    <row r="13" spans="1:2" x14ac:dyDescent="0.25">
      <c r="A13" t="str">
        <f>IF(LEN('Initial dilution'!$B21)=0, "", 'Initial dilution'!$B21)</f>
        <v/>
      </c>
    </row>
    <row r="14" spans="1:2" x14ac:dyDescent="0.25">
      <c r="A14" t="str">
        <f>IF(LEN('Initial dilution'!$B22)=0, "", 'Initial dilution'!$B22)</f>
        <v/>
      </c>
    </row>
    <row r="15" spans="1:2" x14ac:dyDescent="0.25">
      <c r="A15" t="str">
        <f>IF(LEN('Initial dilution'!$B23)=0, "", 'Initial dilution'!$B23)</f>
        <v/>
      </c>
    </row>
    <row r="16" spans="1:2" x14ac:dyDescent="0.25">
      <c r="A16" t="str">
        <f>IF(LEN('Initial dilution'!$B24)=0, "", 'Initial dilution'!$B24)</f>
        <v/>
      </c>
    </row>
    <row r="17" spans="1:1" x14ac:dyDescent="0.25">
      <c r="A17" t="str">
        <f>IF(LEN('Initial dilution'!$B25)=0, "", 'Initial dilution'!$B25)</f>
        <v/>
      </c>
    </row>
    <row r="18" spans="1:1" x14ac:dyDescent="0.25">
      <c r="A18" t="str">
        <f>IF(LEN('Initial dilution'!$B26)=0, "", 'Initial dilution'!$B26)</f>
        <v/>
      </c>
    </row>
    <row r="19" spans="1:1" x14ac:dyDescent="0.25">
      <c r="A19" t="str">
        <f>IF(LEN('Initial dilution'!$B27)=0, "", 'Initial dilution'!$B27)</f>
        <v/>
      </c>
    </row>
    <row r="20" spans="1:1" x14ac:dyDescent="0.25">
      <c r="A20" t="str">
        <f>IF(LEN('Initial dilution'!$B28)=0, "", 'Initial dilution'!$B28)</f>
        <v/>
      </c>
    </row>
    <row r="21" spans="1:1" x14ac:dyDescent="0.25">
      <c r="A21" t="str">
        <f>IF(LEN('Initial dilution'!$B29)=0, "", 'Initial dilution'!$B29)</f>
        <v/>
      </c>
    </row>
    <row r="22" spans="1:1" x14ac:dyDescent="0.25">
      <c r="A22" t="str">
        <f>IF(LEN('Initial dilution'!$B30)=0, "", 'Initial dilution'!$B30)</f>
        <v/>
      </c>
    </row>
    <row r="23" spans="1:1" x14ac:dyDescent="0.25">
      <c r="A23" t="str">
        <f>IF(LEN('Initial dilution'!$B31)=0, "", 'Initial dilution'!$B31)</f>
        <v/>
      </c>
    </row>
    <row r="24" spans="1:1" x14ac:dyDescent="0.25">
      <c r="A24" t="str">
        <f>IF(LEN('Initial dilution'!$B32)=0, "", 'Initial dilution'!$B32)</f>
        <v/>
      </c>
    </row>
    <row r="25" spans="1:1" x14ac:dyDescent="0.25">
      <c r="A25" t="str">
        <f>IF(LEN('Initial dilution'!$B33)=0, "", 'Initial dilution'!$B33)</f>
        <v/>
      </c>
    </row>
    <row r="26" spans="1:1" x14ac:dyDescent="0.25">
      <c r="A26" t="str">
        <f>IF(LEN('Initial dilution'!$B34)=0, "", 'Initial dilution'!$B34)</f>
        <v/>
      </c>
    </row>
    <row r="27" spans="1:1" x14ac:dyDescent="0.25">
      <c r="A27" t="str">
        <f>IF(LEN('Initial dilution'!$B35)=0, "", 'Initial dilution'!$B35)</f>
        <v/>
      </c>
    </row>
    <row r="28" spans="1:1" x14ac:dyDescent="0.25">
      <c r="A28" t="str">
        <f>IF(LEN('Initial dilution'!$B36)=0, "", 'Initial dilution'!$B36)</f>
        <v/>
      </c>
    </row>
    <row r="29" spans="1:1" x14ac:dyDescent="0.25">
      <c r="A29" t="str">
        <f>IF(LEN('Initial dilution'!$B37)=0, "", 'Initial dilution'!$B37)</f>
        <v/>
      </c>
    </row>
    <row r="30" spans="1:1" x14ac:dyDescent="0.25">
      <c r="A30" t="str">
        <f>IF(LEN('Initial dilution'!$B38)=0, "", 'Initial dilution'!$B38)</f>
        <v/>
      </c>
    </row>
    <row r="31" spans="1:1" x14ac:dyDescent="0.25">
      <c r="A31" t="str">
        <f>IF(LEN('Initial dilution'!$B39)=0, "", 'Initial dilution'!$B39)</f>
        <v/>
      </c>
    </row>
    <row r="32" spans="1:1" x14ac:dyDescent="0.25">
      <c r="A32" t="str">
        <f>IF(LEN('Initial dilution'!$B40)=0, "", 'Initial dilution'!$B40)</f>
        <v/>
      </c>
    </row>
    <row r="33" spans="1:1" x14ac:dyDescent="0.25">
      <c r="A33" t="str">
        <f>IF(LEN('Initial dilution'!$B41)=0, "", 'Initial dilution'!$B41)</f>
        <v/>
      </c>
    </row>
    <row r="34" spans="1:1" x14ac:dyDescent="0.25">
      <c r="A34" t="str">
        <f>IF(LEN('Initial dilution'!$B42)=0, "", 'Initial dilution'!$B42)</f>
        <v/>
      </c>
    </row>
    <row r="35" spans="1:1" x14ac:dyDescent="0.25">
      <c r="A35" t="str">
        <f>IF(LEN('Initial dilution'!$B43)=0, "", 'Initial dilution'!$B43)</f>
        <v/>
      </c>
    </row>
    <row r="36" spans="1:1" x14ac:dyDescent="0.25">
      <c r="A36" t="str">
        <f>IF(LEN('Initial dilution'!$B44)=0, "", 'Initial dilution'!$B44)</f>
        <v/>
      </c>
    </row>
    <row r="37" spans="1:1" x14ac:dyDescent="0.25">
      <c r="A37" t="str">
        <f>IF(LEN('Initial dilution'!$B45)=0, "", 'Initial dilution'!$B45)</f>
        <v/>
      </c>
    </row>
    <row r="38" spans="1:1" x14ac:dyDescent="0.25">
      <c r="A38" t="str">
        <f>IF(LEN('Initial dilution'!$B46)=0, "", 'Initial dilution'!$B46)</f>
        <v/>
      </c>
    </row>
    <row r="39" spans="1:1" x14ac:dyDescent="0.25">
      <c r="A39" t="str">
        <f>IF(LEN('Initial dilution'!$B47)=0, "", 'Initial dilution'!$B47)</f>
        <v/>
      </c>
    </row>
    <row r="40" spans="1:1" x14ac:dyDescent="0.25">
      <c r="A40" t="str">
        <f>IF(LEN('Initial dilution'!$B48)=0, "", 'Initial dilution'!$B48)</f>
        <v/>
      </c>
    </row>
    <row r="41" spans="1:1" x14ac:dyDescent="0.25">
      <c r="A41" t="str">
        <f>IF(LEN('Initial dilution'!$B49)=0, "", 'Initial dilution'!$B49)</f>
        <v/>
      </c>
    </row>
    <row r="42" spans="1:1" x14ac:dyDescent="0.25">
      <c r="A42" t="str">
        <f>IF(LEN('Initial dilution'!$B50)=0, "", 'Initial dilution'!$B50)</f>
        <v/>
      </c>
    </row>
    <row r="43" spans="1:1" x14ac:dyDescent="0.25">
      <c r="A43" t="str">
        <f>IF(LEN('Initial dilution'!$B51)=0, "", 'Initial dilution'!$B51)</f>
        <v/>
      </c>
    </row>
    <row r="44" spans="1:1" x14ac:dyDescent="0.25">
      <c r="A44" t="str">
        <f>IF(LEN('Initial dilution'!$B52)=0, "", 'Initial dilution'!$B52)</f>
        <v/>
      </c>
    </row>
    <row r="45" spans="1:1" x14ac:dyDescent="0.25">
      <c r="A45" t="str">
        <f>IF(LEN('Initial dilution'!$B53)=0, "", 'Initial dilution'!$B53)</f>
        <v/>
      </c>
    </row>
    <row r="46" spans="1:1" x14ac:dyDescent="0.25">
      <c r="A46" t="str">
        <f>IF(LEN('Initial dilution'!$B54)=0, "", 'Initial dilution'!$B54)</f>
        <v/>
      </c>
    </row>
    <row r="47" spans="1:1" x14ac:dyDescent="0.25">
      <c r="A47" t="str">
        <f>IF(LEN('Initial dilution'!$B55)=0, "", 'Initial dilution'!$B55)</f>
        <v/>
      </c>
    </row>
    <row r="48" spans="1:1" x14ac:dyDescent="0.25">
      <c r="A48" t="str">
        <f>IF(LEN('Initial dilution'!$B56)=0, "", 'Initial dilution'!$B56)</f>
        <v/>
      </c>
    </row>
    <row r="49" spans="1:1" x14ac:dyDescent="0.25">
      <c r="A49" s="19" t="str">
        <f>IF(LEN('Initial dilution'!$B57)=0, "", 'Initial dilution'!$B57)</f>
        <v/>
      </c>
    </row>
  </sheetData>
  <dataValidations count="1">
    <dataValidation type="list" allowBlank="1" showInputMessage="1" showErrorMessage="1" sqref="B2 B3 B4 B5 B6 B7 B8 B9 B10 B11 B12 B13 B14 B15 B16 B17 B18 B19 B20 B21 B22 B23 B24 B25 B26 B27 B28 B29 B30 B31 B32 B33 B34 B35 B36 B37 B38 B39 B40 B41 B42 B43 B44 B45 B46 B47 B48 B49">
      <formula1>"Yes,No"</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workbookViewId="0"/>
  </sheetViews>
  <sheetFormatPr defaultRowHeight="15" x14ac:dyDescent="0.25"/>
  <sheetData>
    <row r="1" spans="1:2" x14ac:dyDescent="0.25">
      <c r="A1" t="s">
        <v>145</v>
      </c>
    </row>
    <row r="2" spans="1:2" x14ac:dyDescent="0.25">
      <c r="A2" t="s">
        <v>146</v>
      </c>
      <c r="B2">
        <v>4</v>
      </c>
    </row>
    <row r="3" spans="1:2" x14ac:dyDescent="0.25">
      <c r="A3" t="s">
        <v>147</v>
      </c>
      <c r="B3">
        <f>'Initial dilution'!$C$6</f>
        <v>0</v>
      </c>
    </row>
    <row r="4" spans="1:2" x14ac:dyDescent="0.25">
      <c r="A4" t="s">
        <v>111</v>
      </c>
      <c r="B4" s="10">
        <f>'Initial dilution'!$C$5</f>
        <v>0</v>
      </c>
    </row>
    <row r="5" spans="1:2" x14ac:dyDescent="0.25">
      <c r="A5" t="s">
        <v>148</v>
      </c>
      <c r="B5" t="s">
        <v>149</v>
      </c>
    </row>
    <row r="6" spans="1:2" x14ac:dyDescent="0.25">
      <c r="A6" t="s">
        <v>150</v>
      </c>
      <c r="B6" t="s">
        <v>151</v>
      </c>
    </row>
    <row r="7" spans="1:2" x14ac:dyDescent="0.25">
      <c r="A7" t="s">
        <v>152</v>
      </c>
      <c r="B7" t="e">
        <f>VLOOKUP('Initial dilution'!$E$10&amp;'Initial dilution'!$F$10, Indices!$D:$E, 2, FALSE)</f>
        <v>#N/A</v>
      </c>
    </row>
    <row r="8" spans="1:2" x14ac:dyDescent="0.25">
      <c r="A8" t="s">
        <v>153</v>
      </c>
    </row>
    <row r="9" spans="1:2" x14ac:dyDescent="0.25">
      <c r="A9" t="s">
        <v>154</v>
      </c>
      <c r="B9" t="s">
        <v>155</v>
      </c>
    </row>
    <row r="11" spans="1:2" x14ac:dyDescent="0.25">
      <c r="A11" t="s">
        <v>156</v>
      </c>
    </row>
    <row r="12" spans="1:2" x14ac:dyDescent="0.25">
      <c r="A12">
        <v>251</v>
      </c>
    </row>
    <row r="13" spans="1:2" x14ac:dyDescent="0.25">
      <c r="A13">
        <v>251</v>
      </c>
    </row>
    <row r="15" spans="1:2" x14ac:dyDescent="0.25">
      <c r="A15" t="s">
        <v>157</v>
      </c>
    </row>
    <row r="16" spans="1:2" x14ac:dyDescent="0.25">
      <c r="A16" t="s">
        <v>158</v>
      </c>
      <c r="B16">
        <v>0</v>
      </c>
    </row>
    <row r="17" spans="1:10" x14ac:dyDescent="0.25">
      <c r="A17" t="s">
        <v>159</v>
      </c>
      <c r="B17" t="s">
        <v>160</v>
      </c>
    </row>
    <row r="19" spans="1:10" x14ac:dyDescent="0.25">
      <c r="A19" t="s">
        <v>161</v>
      </c>
    </row>
    <row r="20" spans="1:10" x14ac:dyDescent="0.25">
      <c r="A20" t="s">
        <v>162</v>
      </c>
      <c r="B20" t="s">
        <v>163</v>
      </c>
      <c r="C20" t="s">
        <v>164</v>
      </c>
      <c r="D20" t="s">
        <v>165</v>
      </c>
      <c r="E20" t="s">
        <v>166</v>
      </c>
      <c r="F20" t="s">
        <v>167</v>
      </c>
      <c r="G20" t="s">
        <v>168</v>
      </c>
      <c r="H20" t="s">
        <v>169</v>
      </c>
      <c r="I20" t="s">
        <v>170</v>
      </c>
      <c r="J20" t="s">
        <v>153</v>
      </c>
    </row>
    <row r="21" spans="1:10" x14ac:dyDescent="0.25">
      <c r="A21" t="str">
        <f>IF(LEN('Initial dilution'!$B10)&gt;0, 'Initial dilution'!$C10,"")</f>
        <v/>
      </c>
      <c r="C21" t="str">
        <f>IF(LEN('Initial dilution'!$B10)&gt;0, 'Initial dilution'!$C$3,"")</f>
        <v/>
      </c>
      <c r="D21" t="str">
        <f>IF(LEN('Initial dilution'!$B10)&gt;0, 'Initial dilution'!$A10,"")</f>
        <v/>
      </c>
      <c r="E21" t="str">
        <f>IF(OR(LEN('Initial dilution'!$B10)=0, LEN('Initial dilution'!$E10)=0), "", IF(LEFT(RIGHT('Initial dilution'!$E10,3),1)="7",'Initial dilution'!$E10,'Initial dilution'!$F10))</f>
        <v/>
      </c>
      <c r="F21" t="str">
        <f>IF(LEN(E21)=0,"",VLOOKUP(E21, Indices!$A:$B, 2, FALSE))</f>
        <v/>
      </c>
      <c r="G21" t="str">
        <f>IF(OR(LEN('Initial dilution'!$B10)=0, LEN('Initial dilution'!$F10)=0), "", IF(LEFT(RIGHT('Initial dilution'!$F10,3),1)="5",'Initial dilution'!$F10,'Initial dilution'!$E10))</f>
        <v/>
      </c>
      <c r="H21" t="str">
        <f>IF(LEN(G21)=0,"",VLOOKUP(G21, Indices!$A:$B, 2, FALSE))</f>
        <v/>
      </c>
      <c r="J21" t="e">
        <f>IF(LEN('Initial dilution'!$B10)=0, "", "Species=" &amp; SUBSTITUTE(SUBSTITUTE('Initial dilution'!$D10, ",", "_"), " ", "_")) &amp; IF(LEN('Initial dilution'!$B10)=0, "", ";ExpectedGenomeSize=" &amp; VLOOKUP('Initial dilution'!$B10, 'Initial dilution'!$B:$H, 7, FALSE)) &amp; IF(VLOOKUP('Initial dilution'!$B10, 'Raw Read Routing'!$A:$B, 2, FALSE)="Yes", ";Route=" &amp; "CalcEngine", "")</f>
        <v>#N/A</v>
      </c>
    </row>
    <row r="22" spans="1:10" x14ac:dyDescent="0.25">
      <c r="A22" t="str">
        <f>IF(LEN('Initial dilution'!$B11)&gt;0, 'Initial dilution'!$C11,"")</f>
        <v/>
      </c>
      <c r="C22" t="str">
        <f>IF(LEN('Initial dilution'!$B11)&gt;0, 'Initial dilution'!$C$3,"")</f>
        <v/>
      </c>
      <c r="D22" t="str">
        <f>IF(LEN('Initial dilution'!$B11)&gt;0, 'Initial dilution'!$A11,"")</f>
        <v/>
      </c>
      <c r="E22" t="str">
        <f>IF(OR(LEN('Initial dilution'!$B11)=0, LEN('Initial dilution'!$E11)=0), "", IF(LEFT(RIGHT('Initial dilution'!$E11,3),1)="7",'Initial dilution'!$E11,'Initial dilution'!$F11))</f>
        <v/>
      </c>
      <c r="F22" t="str">
        <f>IF(LEN(E22)=0,"",VLOOKUP(E22, Indices!$A:$B, 2, FALSE))</f>
        <v/>
      </c>
      <c r="G22" t="str">
        <f>IF(OR(LEN('Initial dilution'!$B11)=0, LEN('Initial dilution'!$F11)=0), "", IF(LEFT(RIGHT('Initial dilution'!$F11,3),1)="5",'Initial dilution'!$F11,'Initial dilution'!$E11))</f>
        <v/>
      </c>
      <c r="H22" t="str">
        <f>IF(LEN(G22)=0,"",VLOOKUP(G22, Indices!$A:$B, 2, FALSE))</f>
        <v/>
      </c>
      <c r="J22" t="e">
        <f>IF(LEN('Initial dilution'!$B11)=0, "", "Species=" &amp; SUBSTITUTE(SUBSTITUTE('Initial dilution'!$D11, ",", "_"), " ", "_")) &amp; IF(LEN('Initial dilution'!$B11)=0, "", ";ExpectedGenomeSize=" &amp; VLOOKUP('Initial dilution'!$B11, 'Initial dilution'!$B:$H, 7, FALSE)) &amp; IF(VLOOKUP('Initial dilution'!$B11, 'Raw Read Routing'!$A:$B, 2, FALSE)="Yes", ";Route=" &amp; "CalcEngine", "")</f>
        <v>#N/A</v>
      </c>
    </row>
    <row r="23" spans="1:10" x14ac:dyDescent="0.25">
      <c r="A23" t="str">
        <f>IF(LEN('Initial dilution'!$B12)&gt;0, 'Initial dilution'!$C12,"")</f>
        <v/>
      </c>
      <c r="C23" t="str">
        <f>IF(LEN('Initial dilution'!$B12)&gt;0, 'Initial dilution'!$C$3,"")</f>
        <v/>
      </c>
      <c r="D23" t="str">
        <f>IF(LEN('Initial dilution'!$B12)&gt;0, 'Initial dilution'!$A12,"")</f>
        <v/>
      </c>
      <c r="E23" t="str">
        <f>IF(OR(LEN('Initial dilution'!$B12)=0, LEN('Initial dilution'!$E12)=0), "", IF(LEFT(RIGHT('Initial dilution'!$E12,3),1)="7",'Initial dilution'!$E12,'Initial dilution'!$F12))</f>
        <v/>
      </c>
      <c r="F23" t="str">
        <f>IF(LEN(E23)=0,"",VLOOKUP(E23, Indices!$A:$B, 2, FALSE))</f>
        <v/>
      </c>
      <c r="G23" t="str">
        <f>IF(OR(LEN('Initial dilution'!$B12)=0, LEN('Initial dilution'!$F12)=0), "", IF(LEFT(RIGHT('Initial dilution'!$F12,3),1)="5",'Initial dilution'!$F12,'Initial dilution'!$E12))</f>
        <v/>
      </c>
      <c r="H23" t="str">
        <f>IF(LEN(G23)=0,"",VLOOKUP(G23, Indices!$A:$B, 2, FALSE))</f>
        <v/>
      </c>
      <c r="J23" t="e">
        <f>IF(LEN('Initial dilution'!$B12)=0, "", "Species=" &amp; SUBSTITUTE(SUBSTITUTE('Initial dilution'!$D12, ",", "_"), " ", "_")) &amp; IF(LEN('Initial dilution'!$B12)=0, "", ";ExpectedGenomeSize=" &amp; VLOOKUP('Initial dilution'!$B12, 'Initial dilution'!$B:$H, 7, FALSE)) &amp; IF(VLOOKUP('Initial dilution'!$B12, 'Raw Read Routing'!$A:$B, 2, FALSE)="Yes", ";Route=" &amp; "CalcEngine", "")</f>
        <v>#N/A</v>
      </c>
    </row>
    <row r="24" spans="1:10" x14ac:dyDescent="0.25">
      <c r="A24" t="str">
        <f>IF(LEN('Initial dilution'!$B13)&gt;0, 'Initial dilution'!$C13,"")</f>
        <v/>
      </c>
      <c r="C24" t="str">
        <f>IF(LEN('Initial dilution'!$B13)&gt;0, 'Initial dilution'!$C$3,"")</f>
        <v/>
      </c>
      <c r="D24" t="str">
        <f>IF(LEN('Initial dilution'!$B13)&gt;0, 'Initial dilution'!$A13,"")</f>
        <v/>
      </c>
      <c r="E24" t="str">
        <f>IF(OR(LEN('Initial dilution'!$B13)=0, LEN('Initial dilution'!$E13)=0), "", IF(LEFT(RIGHT('Initial dilution'!$E13,3),1)="7",'Initial dilution'!$E13,'Initial dilution'!$F13))</f>
        <v/>
      </c>
      <c r="F24" t="str">
        <f>IF(LEN(E24)=0,"",VLOOKUP(E24, Indices!$A:$B, 2, FALSE))</f>
        <v/>
      </c>
      <c r="G24" t="str">
        <f>IF(OR(LEN('Initial dilution'!$B13)=0, LEN('Initial dilution'!$F13)=0), "", IF(LEFT(RIGHT('Initial dilution'!$F13,3),1)="5",'Initial dilution'!$F13,'Initial dilution'!$E13))</f>
        <v/>
      </c>
      <c r="H24" t="str">
        <f>IF(LEN(G24)=0,"",VLOOKUP(G24, Indices!$A:$B, 2, FALSE))</f>
        <v/>
      </c>
      <c r="J24" t="e">
        <f>IF(LEN('Initial dilution'!$B13)=0, "", "Species=" &amp; SUBSTITUTE(SUBSTITUTE('Initial dilution'!$D13, ",", "_"), " ", "_")) &amp; IF(LEN('Initial dilution'!$B13)=0, "", ";ExpectedGenomeSize=" &amp; VLOOKUP('Initial dilution'!$B13, 'Initial dilution'!$B:$H, 7, FALSE)) &amp; IF(VLOOKUP('Initial dilution'!$B13, 'Raw Read Routing'!$A:$B, 2, FALSE)="Yes", ";Route=" &amp; "CalcEngine", "")</f>
        <v>#N/A</v>
      </c>
    </row>
    <row r="25" spans="1:10" x14ac:dyDescent="0.25">
      <c r="A25" t="str">
        <f>IF(LEN('Initial dilution'!$B14)&gt;0, 'Initial dilution'!$C14,"")</f>
        <v/>
      </c>
      <c r="C25" t="str">
        <f>IF(LEN('Initial dilution'!$B14)&gt;0, 'Initial dilution'!$C$3,"")</f>
        <v/>
      </c>
      <c r="D25" t="str">
        <f>IF(LEN('Initial dilution'!$B14)&gt;0, 'Initial dilution'!$A14,"")</f>
        <v/>
      </c>
      <c r="E25" t="str">
        <f>IF(OR(LEN('Initial dilution'!$B14)=0, LEN('Initial dilution'!$E14)=0), "", IF(LEFT(RIGHT('Initial dilution'!$E14,3),1)="7",'Initial dilution'!$E14,'Initial dilution'!$F14))</f>
        <v/>
      </c>
      <c r="F25" t="str">
        <f>IF(LEN(E25)=0,"",VLOOKUP(E25, Indices!$A:$B, 2, FALSE))</f>
        <v/>
      </c>
      <c r="G25" t="str">
        <f>IF(OR(LEN('Initial dilution'!$B14)=0, LEN('Initial dilution'!$F14)=0), "", IF(LEFT(RIGHT('Initial dilution'!$F14,3),1)="5",'Initial dilution'!$F14,'Initial dilution'!$E14))</f>
        <v/>
      </c>
      <c r="H25" t="str">
        <f>IF(LEN(G25)=0,"",VLOOKUP(G25, Indices!$A:$B, 2, FALSE))</f>
        <v/>
      </c>
      <c r="J25" t="e">
        <f>IF(LEN('Initial dilution'!$B14)=0, "", "Species=" &amp; SUBSTITUTE(SUBSTITUTE('Initial dilution'!$D14, ",", "_"), " ", "_")) &amp; IF(LEN('Initial dilution'!$B14)=0, "", ";ExpectedGenomeSize=" &amp; VLOOKUP('Initial dilution'!$B14, 'Initial dilution'!$B:$H, 7, FALSE)) &amp; IF(VLOOKUP('Initial dilution'!$B14, 'Raw Read Routing'!$A:$B, 2, FALSE)="Yes", ";Route=" &amp; "CalcEngine", "")</f>
        <v>#N/A</v>
      </c>
    </row>
    <row r="26" spans="1:10" x14ac:dyDescent="0.25">
      <c r="A26" t="str">
        <f>IF(LEN('Initial dilution'!$B15)&gt;0, 'Initial dilution'!$C15,"")</f>
        <v/>
      </c>
      <c r="C26" t="str">
        <f>IF(LEN('Initial dilution'!$B15)&gt;0, 'Initial dilution'!$C$3,"")</f>
        <v/>
      </c>
      <c r="D26" t="str">
        <f>IF(LEN('Initial dilution'!$B15)&gt;0, 'Initial dilution'!$A15,"")</f>
        <v/>
      </c>
      <c r="E26" t="str">
        <f>IF(OR(LEN('Initial dilution'!$B15)=0, LEN('Initial dilution'!$E15)=0), "", IF(LEFT(RIGHT('Initial dilution'!$E15,3),1)="7",'Initial dilution'!$E15,'Initial dilution'!$F15))</f>
        <v/>
      </c>
      <c r="F26" t="str">
        <f>IF(LEN(E26)=0,"",VLOOKUP(E26, Indices!$A:$B, 2, FALSE))</f>
        <v/>
      </c>
      <c r="G26" t="str">
        <f>IF(OR(LEN('Initial dilution'!$B15)=0, LEN('Initial dilution'!$F15)=0), "", IF(LEFT(RIGHT('Initial dilution'!$F15,3),1)="5",'Initial dilution'!$F15,'Initial dilution'!$E15))</f>
        <v/>
      </c>
      <c r="H26" t="str">
        <f>IF(LEN(G26)=0,"",VLOOKUP(G26, Indices!$A:$B, 2, FALSE))</f>
        <v/>
      </c>
      <c r="J26" t="e">
        <f>IF(LEN('Initial dilution'!$B15)=0, "", "Species=" &amp; SUBSTITUTE(SUBSTITUTE('Initial dilution'!$D15, ",", "_"), " ", "_")) &amp; IF(LEN('Initial dilution'!$B15)=0, "", ";ExpectedGenomeSize=" &amp; VLOOKUP('Initial dilution'!$B15, 'Initial dilution'!$B:$H, 7, FALSE)) &amp; IF(VLOOKUP('Initial dilution'!$B15, 'Raw Read Routing'!$A:$B, 2, FALSE)="Yes", ";Route=" &amp; "CalcEngine", "")</f>
        <v>#N/A</v>
      </c>
    </row>
    <row r="27" spans="1:10" x14ac:dyDescent="0.25">
      <c r="A27" t="str">
        <f>IF(LEN('Initial dilution'!$B16)&gt;0, 'Initial dilution'!$C16,"")</f>
        <v/>
      </c>
      <c r="C27" t="str">
        <f>IF(LEN('Initial dilution'!$B16)&gt;0, 'Initial dilution'!$C$3,"")</f>
        <v/>
      </c>
      <c r="D27" t="str">
        <f>IF(LEN('Initial dilution'!$B16)&gt;0, 'Initial dilution'!$A16,"")</f>
        <v/>
      </c>
      <c r="E27" t="str">
        <f>IF(OR(LEN('Initial dilution'!$B16)=0, LEN('Initial dilution'!$E16)=0), "", IF(LEFT(RIGHT('Initial dilution'!$E16,3),1)="7",'Initial dilution'!$E16,'Initial dilution'!$F16))</f>
        <v/>
      </c>
      <c r="F27" t="str">
        <f>IF(LEN(E27)=0,"",VLOOKUP(E27, Indices!$A:$B, 2, FALSE))</f>
        <v/>
      </c>
      <c r="G27" t="str">
        <f>IF(OR(LEN('Initial dilution'!$B16)=0, LEN('Initial dilution'!$F16)=0), "", IF(LEFT(RIGHT('Initial dilution'!$F16,3),1)="5",'Initial dilution'!$F16,'Initial dilution'!$E16))</f>
        <v/>
      </c>
      <c r="H27" t="str">
        <f>IF(LEN(G27)=0,"",VLOOKUP(G27, Indices!$A:$B, 2, FALSE))</f>
        <v/>
      </c>
      <c r="J27" t="e">
        <f>IF(LEN('Initial dilution'!$B16)=0, "", "Species=" &amp; SUBSTITUTE(SUBSTITUTE('Initial dilution'!$D16, ",", "_"), " ", "_")) &amp; IF(LEN('Initial dilution'!$B16)=0, "", ";ExpectedGenomeSize=" &amp; VLOOKUP('Initial dilution'!$B16, 'Initial dilution'!$B:$H, 7, FALSE)) &amp; IF(VLOOKUP('Initial dilution'!$B16, 'Raw Read Routing'!$A:$B, 2, FALSE)="Yes", ";Route=" &amp; "CalcEngine", "")</f>
        <v>#N/A</v>
      </c>
    </row>
    <row r="28" spans="1:10" x14ac:dyDescent="0.25">
      <c r="A28" t="str">
        <f>IF(LEN('Initial dilution'!$B17)&gt;0, 'Initial dilution'!$C17,"")</f>
        <v/>
      </c>
      <c r="C28" t="str">
        <f>IF(LEN('Initial dilution'!$B17)&gt;0, 'Initial dilution'!$C$3,"")</f>
        <v/>
      </c>
      <c r="D28" t="str">
        <f>IF(LEN('Initial dilution'!$B17)&gt;0, 'Initial dilution'!$A17,"")</f>
        <v/>
      </c>
      <c r="E28" t="str">
        <f>IF(OR(LEN('Initial dilution'!$B17)=0, LEN('Initial dilution'!$E17)=0), "", IF(LEFT(RIGHT('Initial dilution'!$E17,3),1)="7",'Initial dilution'!$E17,'Initial dilution'!$F17))</f>
        <v/>
      </c>
      <c r="F28" t="str">
        <f>IF(LEN(E28)=0,"",VLOOKUP(E28, Indices!$A:$B, 2, FALSE))</f>
        <v/>
      </c>
      <c r="G28" t="str">
        <f>IF(OR(LEN('Initial dilution'!$B17)=0, LEN('Initial dilution'!$F17)=0), "", IF(LEFT(RIGHT('Initial dilution'!$F17,3),1)="5",'Initial dilution'!$F17,'Initial dilution'!$E17))</f>
        <v/>
      </c>
      <c r="H28" t="str">
        <f>IF(LEN(G28)=0,"",VLOOKUP(G28, Indices!$A:$B, 2, FALSE))</f>
        <v/>
      </c>
      <c r="J28" t="e">
        <f>IF(LEN('Initial dilution'!$B17)=0, "", "Species=" &amp; SUBSTITUTE(SUBSTITUTE('Initial dilution'!$D17, ",", "_"), " ", "_")) &amp; IF(LEN('Initial dilution'!$B17)=0, "", ";ExpectedGenomeSize=" &amp; VLOOKUP('Initial dilution'!$B17, 'Initial dilution'!$B:$H, 7, FALSE)) &amp; IF(VLOOKUP('Initial dilution'!$B17, 'Raw Read Routing'!$A:$B, 2, FALSE)="Yes", ";Route=" &amp; "CalcEngine", "")</f>
        <v>#N/A</v>
      </c>
    </row>
    <row r="29" spans="1:10" x14ac:dyDescent="0.25">
      <c r="A29" t="str">
        <f>IF(LEN('Initial dilution'!$B18)&gt;0, 'Initial dilution'!$C18,"")</f>
        <v/>
      </c>
      <c r="C29" t="str">
        <f>IF(LEN('Initial dilution'!$B18)&gt;0, 'Initial dilution'!$C$3,"")</f>
        <v/>
      </c>
      <c r="D29" t="str">
        <f>IF(LEN('Initial dilution'!$B18)&gt;0, 'Initial dilution'!$A18,"")</f>
        <v/>
      </c>
      <c r="E29" t="str">
        <f>IF(OR(LEN('Initial dilution'!$B18)=0, LEN('Initial dilution'!$E18)=0), "", IF(LEFT(RIGHT('Initial dilution'!$E18,3),1)="7",'Initial dilution'!$E18,'Initial dilution'!$F18))</f>
        <v/>
      </c>
      <c r="F29" t="str">
        <f>IF(LEN(E29)=0,"",VLOOKUP(E29, Indices!$A:$B, 2, FALSE))</f>
        <v/>
      </c>
      <c r="G29" t="str">
        <f>IF(OR(LEN('Initial dilution'!$B18)=0, LEN('Initial dilution'!$F18)=0), "", IF(LEFT(RIGHT('Initial dilution'!$F18,3),1)="5",'Initial dilution'!$F18,'Initial dilution'!$E18))</f>
        <v/>
      </c>
      <c r="H29" t="str">
        <f>IF(LEN(G29)=0,"",VLOOKUP(G29, Indices!$A:$B, 2, FALSE))</f>
        <v/>
      </c>
      <c r="J29" t="e">
        <f>IF(LEN('Initial dilution'!$B18)=0, "", "Species=" &amp; SUBSTITUTE(SUBSTITUTE('Initial dilution'!$D18, ",", "_"), " ", "_")) &amp; IF(LEN('Initial dilution'!$B18)=0, "", ";ExpectedGenomeSize=" &amp; VLOOKUP('Initial dilution'!$B18, 'Initial dilution'!$B:$H, 7, FALSE)) &amp; IF(VLOOKUP('Initial dilution'!$B18, 'Raw Read Routing'!$A:$B, 2, FALSE)="Yes", ";Route=" &amp; "CalcEngine", "")</f>
        <v>#N/A</v>
      </c>
    </row>
    <row r="30" spans="1:10" x14ac:dyDescent="0.25">
      <c r="A30" t="str">
        <f>IF(LEN('Initial dilution'!$B19)&gt;0, 'Initial dilution'!$C19,"")</f>
        <v/>
      </c>
      <c r="C30" t="str">
        <f>IF(LEN('Initial dilution'!$B19)&gt;0, 'Initial dilution'!$C$3,"")</f>
        <v/>
      </c>
      <c r="D30" t="str">
        <f>IF(LEN('Initial dilution'!$B19)&gt;0, 'Initial dilution'!$A19,"")</f>
        <v/>
      </c>
      <c r="E30" t="str">
        <f>IF(OR(LEN('Initial dilution'!$B19)=0, LEN('Initial dilution'!$E19)=0), "", IF(LEFT(RIGHT('Initial dilution'!$E19,3),1)="7",'Initial dilution'!$E19,'Initial dilution'!$F19))</f>
        <v/>
      </c>
      <c r="F30" t="str">
        <f>IF(LEN(E30)=0,"",VLOOKUP(E30, Indices!$A:$B, 2, FALSE))</f>
        <v/>
      </c>
      <c r="G30" t="str">
        <f>IF(OR(LEN('Initial dilution'!$B19)=0, LEN('Initial dilution'!$F19)=0), "", IF(LEFT(RIGHT('Initial dilution'!$F19,3),1)="5",'Initial dilution'!$F19,'Initial dilution'!$E19))</f>
        <v/>
      </c>
      <c r="H30" t="str">
        <f>IF(LEN(G30)=0,"",VLOOKUP(G30, Indices!$A:$B, 2, FALSE))</f>
        <v/>
      </c>
      <c r="J30" t="e">
        <f>IF(LEN('Initial dilution'!$B19)=0, "", "Species=" &amp; SUBSTITUTE(SUBSTITUTE('Initial dilution'!$D19, ",", "_"), " ", "_")) &amp; IF(LEN('Initial dilution'!$B19)=0, "", ";ExpectedGenomeSize=" &amp; VLOOKUP('Initial dilution'!$B19, 'Initial dilution'!$B:$H, 7, FALSE)) &amp; IF(VLOOKUP('Initial dilution'!$B19, 'Raw Read Routing'!$A:$B, 2, FALSE)="Yes", ";Route=" &amp; "CalcEngine", "")</f>
        <v>#N/A</v>
      </c>
    </row>
    <row r="31" spans="1:10" x14ac:dyDescent="0.25">
      <c r="A31" t="str">
        <f>IF(LEN('Initial dilution'!$B20)&gt;0, 'Initial dilution'!$C20,"")</f>
        <v/>
      </c>
      <c r="C31" t="str">
        <f>IF(LEN('Initial dilution'!$B20)&gt;0, 'Initial dilution'!$C$3,"")</f>
        <v/>
      </c>
      <c r="D31" t="str">
        <f>IF(LEN('Initial dilution'!$B20)&gt;0, 'Initial dilution'!$A20,"")</f>
        <v/>
      </c>
      <c r="E31" t="str">
        <f>IF(OR(LEN('Initial dilution'!$B20)=0, LEN('Initial dilution'!$E20)=0), "", IF(LEFT(RIGHT('Initial dilution'!$E20,3),1)="7",'Initial dilution'!$E20,'Initial dilution'!$F20))</f>
        <v/>
      </c>
      <c r="F31" t="str">
        <f>IF(LEN(E31)=0,"",VLOOKUP(E31, Indices!$A:$B, 2, FALSE))</f>
        <v/>
      </c>
      <c r="G31" t="str">
        <f>IF(OR(LEN('Initial dilution'!$B20)=0, LEN('Initial dilution'!$F20)=0), "", IF(LEFT(RIGHT('Initial dilution'!$F20,3),1)="5",'Initial dilution'!$F20,'Initial dilution'!$E20))</f>
        <v/>
      </c>
      <c r="H31" t="str">
        <f>IF(LEN(G31)=0,"",VLOOKUP(G31, Indices!$A:$B, 2, FALSE))</f>
        <v/>
      </c>
      <c r="J31" t="e">
        <f>IF(LEN('Initial dilution'!$B20)=0, "", "Species=" &amp; SUBSTITUTE(SUBSTITUTE('Initial dilution'!$D20, ",", "_"), " ", "_")) &amp; IF(LEN('Initial dilution'!$B20)=0, "", ";ExpectedGenomeSize=" &amp; VLOOKUP('Initial dilution'!$B20, 'Initial dilution'!$B:$H, 7, FALSE)) &amp; IF(VLOOKUP('Initial dilution'!$B20, 'Raw Read Routing'!$A:$B, 2, FALSE)="Yes", ";Route=" &amp; "CalcEngine", "")</f>
        <v>#N/A</v>
      </c>
    </row>
    <row r="32" spans="1:10" x14ac:dyDescent="0.25">
      <c r="A32" t="str">
        <f>IF(LEN('Initial dilution'!$B21)&gt;0, 'Initial dilution'!$C21,"")</f>
        <v/>
      </c>
      <c r="C32" t="str">
        <f>IF(LEN('Initial dilution'!$B21)&gt;0, 'Initial dilution'!$C$3,"")</f>
        <v/>
      </c>
      <c r="D32" t="str">
        <f>IF(LEN('Initial dilution'!$B21)&gt;0, 'Initial dilution'!$A21,"")</f>
        <v/>
      </c>
      <c r="E32" t="str">
        <f>IF(OR(LEN('Initial dilution'!$B21)=0, LEN('Initial dilution'!$E21)=0), "", IF(LEFT(RIGHT('Initial dilution'!$E21,3),1)="7",'Initial dilution'!$E21,'Initial dilution'!$F21))</f>
        <v/>
      </c>
      <c r="F32" t="str">
        <f>IF(LEN(E32)=0,"",VLOOKUP(E32, Indices!$A:$B, 2, FALSE))</f>
        <v/>
      </c>
      <c r="G32" t="str">
        <f>IF(OR(LEN('Initial dilution'!$B21)=0, LEN('Initial dilution'!$F21)=0), "", IF(LEFT(RIGHT('Initial dilution'!$F21,3),1)="5",'Initial dilution'!$F21,'Initial dilution'!$E21))</f>
        <v/>
      </c>
      <c r="H32" t="str">
        <f>IF(LEN(G32)=0,"",VLOOKUP(G32, Indices!$A:$B, 2, FALSE))</f>
        <v/>
      </c>
      <c r="J32" t="e">
        <f>IF(LEN('Initial dilution'!$B21)=0, "", "Species=" &amp; SUBSTITUTE(SUBSTITUTE('Initial dilution'!$D21, ",", "_"), " ", "_")) &amp; IF(LEN('Initial dilution'!$B21)=0, "", ";ExpectedGenomeSize=" &amp; VLOOKUP('Initial dilution'!$B21, 'Initial dilution'!$B:$H, 7, FALSE)) &amp; IF(VLOOKUP('Initial dilution'!$B21, 'Raw Read Routing'!$A:$B, 2, FALSE)="Yes", ";Route=" &amp; "CalcEngine", "")</f>
        <v>#N/A</v>
      </c>
    </row>
    <row r="33" spans="1:10" x14ac:dyDescent="0.25">
      <c r="A33" t="str">
        <f>IF(LEN('Initial dilution'!$B22)&gt;0, 'Initial dilution'!$C22,"")</f>
        <v/>
      </c>
      <c r="C33" t="str">
        <f>IF(LEN('Initial dilution'!$B22)&gt;0, 'Initial dilution'!$C$3,"")</f>
        <v/>
      </c>
      <c r="D33" t="str">
        <f>IF(LEN('Initial dilution'!$B22)&gt;0, 'Initial dilution'!$A22,"")</f>
        <v/>
      </c>
      <c r="E33" t="str">
        <f>IF(OR(LEN('Initial dilution'!$B22)=0, LEN('Initial dilution'!$E22)=0), "", IF(LEFT(RIGHT('Initial dilution'!$E22,3),1)="7",'Initial dilution'!$E22,'Initial dilution'!$F22))</f>
        <v/>
      </c>
      <c r="F33" t="str">
        <f>IF(LEN(E33)=0,"",VLOOKUP(E33, Indices!$A:$B, 2, FALSE))</f>
        <v/>
      </c>
      <c r="G33" t="str">
        <f>IF(OR(LEN('Initial dilution'!$B22)=0, LEN('Initial dilution'!$F22)=0), "", IF(LEFT(RIGHT('Initial dilution'!$F22,3),1)="5",'Initial dilution'!$F22,'Initial dilution'!$E22))</f>
        <v/>
      </c>
      <c r="H33" t="str">
        <f>IF(LEN(G33)=0,"",VLOOKUP(G33, Indices!$A:$B, 2, FALSE))</f>
        <v/>
      </c>
      <c r="J33" t="e">
        <f>IF(LEN('Initial dilution'!$B22)=0, "", "Species=" &amp; SUBSTITUTE(SUBSTITUTE('Initial dilution'!$D22, ",", "_"), " ", "_")) &amp; IF(LEN('Initial dilution'!$B22)=0, "", ";ExpectedGenomeSize=" &amp; VLOOKUP('Initial dilution'!$B22, 'Initial dilution'!$B:$H, 7, FALSE)) &amp; IF(VLOOKUP('Initial dilution'!$B22, 'Raw Read Routing'!$A:$B, 2, FALSE)="Yes", ";Route=" &amp; "CalcEngine", "")</f>
        <v>#N/A</v>
      </c>
    </row>
    <row r="34" spans="1:10" x14ac:dyDescent="0.25">
      <c r="A34" t="str">
        <f>IF(LEN('Initial dilution'!$B23)&gt;0, 'Initial dilution'!$C23,"")</f>
        <v/>
      </c>
      <c r="C34" t="str">
        <f>IF(LEN('Initial dilution'!$B23)&gt;0, 'Initial dilution'!$C$3,"")</f>
        <v/>
      </c>
      <c r="D34" t="str">
        <f>IF(LEN('Initial dilution'!$B23)&gt;0, 'Initial dilution'!$A23,"")</f>
        <v/>
      </c>
      <c r="E34" t="str">
        <f>IF(OR(LEN('Initial dilution'!$B23)=0, LEN('Initial dilution'!$E23)=0), "", IF(LEFT(RIGHT('Initial dilution'!$E23,3),1)="7",'Initial dilution'!$E23,'Initial dilution'!$F23))</f>
        <v/>
      </c>
      <c r="F34" t="str">
        <f>IF(LEN(E34)=0,"",VLOOKUP(E34, Indices!$A:$B, 2, FALSE))</f>
        <v/>
      </c>
      <c r="G34" t="str">
        <f>IF(OR(LEN('Initial dilution'!$B23)=0, LEN('Initial dilution'!$F23)=0), "", IF(LEFT(RIGHT('Initial dilution'!$F23,3),1)="5",'Initial dilution'!$F23,'Initial dilution'!$E23))</f>
        <v/>
      </c>
      <c r="H34" t="str">
        <f>IF(LEN(G34)=0,"",VLOOKUP(G34, Indices!$A:$B, 2, FALSE))</f>
        <v/>
      </c>
      <c r="J34" t="e">
        <f>IF(LEN('Initial dilution'!$B23)=0, "", "Species=" &amp; SUBSTITUTE(SUBSTITUTE('Initial dilution'!$D23, ",", "_"), " ", "_")) &amp; IF(LEN('Initial dilution'!$B23)=0, "", ";ExpectedGenomeSize=" &amp; VLOOKUP('Initial dilution'!$B23, 'Initial dilution'!$B:$H, 7, FALSE)) &amp; IF(VLOOKUP('Initial dilution'!$B23, 'Raw Read Routing'!$A:$B, 2, FALSE)="Yes", ";Route=" &amp; "CalcEngine", "")</f>
        <v>#N/A</v>
      </c>
    </row>
    <row r="35" spans="1:10" x14ac:dyDescent="0.25">
      <c r="A35" t="str">
        <f>IF(LEN('Initial dilution'!$B24)&gt;0, 'Initial dilution'!$C24,"")</f>
        <v/>
      </c>
      <c r="C35" t="str">
        <f>IF(LEN('Initial dilution'!$B24)&gt;0, 'Initial dilution'!$C$3,"")</f>
        <v/>
      </c>
      <c r="D35" t="str">
        <f>IF(LEN('Initial dilution'!$B24)&gt;0, 'Initial dilution'!$A24,"")</f>
        <v/>
      </c>
      <c r="E35" t="str">
        <f>IF(OR(LEN('Initial dilution'!$B24)=0, LEN('Initial dilution'!$E24)=0), "", IF(LEFT(RIGHT('Initial dilution'!$E24,3),1)="7",'Initial dilution'!$E24,'Initial dilution'!$F24))</f>
        <v/>
      </c>
      <c r="F35" t="str">
        <f>IF(LEN(E35)=0,"",VLOOKUP(E35, Indices!$A:$B, 2, FALSE))</f>
        <v/>
      </c>
      <c r="G35" t="str">
        <f>IF(OR(LEN('Initial dilution'!$B24)=0, LEN('Initial dilution'!$F24)=0), "", IF(LEFT(RIGHT('Initial dilution'!$F24,3),1)="5",'Initial dilution'!$F24,'Initial dilution'!$E24))</f>
        <v/>
      </c>
      <c r="H35" t="str">
        <f>IF(LEN(G35)=0,"",VLOOKUP(G35, Indices!$A:$B, 2, FALSE))</f>
        <v/>
      </c>
      <c r="J35" t="e">
        <f>IF(LEN('Initial dilution'!$B24)=0, "", "Species=" &amp; SUBSTITUTE(SUBSTITUTE('Initial dilution'!$D24, ",", "_"), " ", "_")) &amp; IF(LEN('Initial dilution'!$B24)=0, "", ";ExpectedGenomeSize=" &amp; VLOOKUP('Initial dilution'!$B24, 'Initial dilution'!$B:$H, 7, FALSE)) &amp; IF(VLOOKUP('Initial dilution'!$B24, 'Raw Read Routing'!$A:$B, 2, FALSE)="Yes", ";Route=" &amp; "CalcEngine", "")</f>
        <v>#N/A</v>
      </c>
    </row>
    <row r="36" spans="1:10" x14ac:dyDescent="0.25">
      <c r="A36" t="str">
        <f>IF(LEN('Initial dilution'!$B25)&gt;0, 'Initial dilution'!$C25,"")</f>
        <v/>
      </c>
      <c r="C36" t="str">
        <f>IF(LEN('Initial dilution'!$B25)&gt;0, 'Initial dilution'!$C$3,"")</f>
        <v/>
      </c>
      <c r="D36" t="str">
        <f>IF(LEN('Initial dilution'!$B25)&gt;0, 'Initial dilution'!$A25,"")</f>
        <v/>
      </c>
      <c r="E36" t="str">
        <f>IF(OR(LEN('Initial dilution'!$B25)=0, LEN('Initial dilution'!$E25)=0), "", IF(LEFT(RIGHT('Initial dilution'!$E25,3),1)="7",'Initial dilution'!$E25,'Initial dilution'!$F25))</f>
        <v/>
      </c>
      <c r="F36" t="str">
        <f>IF(LEN(E36)=0,"",VLOOKUP(E36, Indices!$A:$B, 2, FALSE))</f>
        <v/>
      </c>
      <c r="G36" t="str">
        <f>IF(OR(LEN('Initial dilution'!$B25)=0, LEN('Initial dilution'!$F25)=0), "", IF(LEFT(RIGHT('Initial dilution'!$F25,3),1)="5",'Initial dilution'!$F25,'Initial dilution'!$E25))</f>
        <v/>
      </c>
      <c r="H36" t="str">
        <f>IF(LEN(G36)=0,"",VLOOKUP(G36, Indices!$A:$B, 2, FALSE))</f>
        <v/>
      </c>
      <c r="J36" t="e">
        <f>IF(LEN('Initial dilution'!$B25)=0, "", "Species=" &amp; SUBSTITUTE(SUBSTITUTE('Initial dilution'!$D25, ",", "_"), " ", "_")) &amp; IF(LEN('Initial dilution'!$B25)=0, "", ";ExpectedGenomeSize=" &amp; VLOOKUP('Initial dilution'!$B25, 'Initial dilution'!$B:$H, 7, FALSE)) &amp; IF(VLOOKUP('Initial dilution'!$B25, 'Raw Read Routing'!$A:$B, 2, FALSE)="Yes", ";Route=" &amp; "CalcEngine", "")</f>
        <v>#N/A</v>
      </c>
    </row>
    <row r="37" spans="1:10" x14ac:dyDescent="0.25">
      <c r="A37" t="str">
        <f>IF(LEN('Initial dilution'!$B26)&gt;0, 'Initial dilution'!$C26,"")</f>
        <v/>
      </c>
      <c r="C37" t="str">
        <f>IF(LEN('Initial dilution'!$B26)&gt;0, 'Initial dilution'!$C$3,"")</f>
        <v/>
      </c>
      <c r="D37" t="str">
        <f>IF(LEN('Initial dilution'!$B26)&gt;0, 'Initial dilution'!$A26,"")</f>
        <v/>
      </c>
      <c r="E37" t="str">
        <f>IF(OR(LEN('Initial dilution'!$B26)=0, LEN('Initial dilution'!$E26)=0), "", IF(LEFT(RIGHT('Initial dilution'!$E26,3),1)="7",'Initial dilution'!$E26,'Initial dilution'!$F26))</f>
        <v/>
      </c>
      <c r="F37" t="str">
        <f>IF(LEN(E37)=0,"",VLOOKUP(E37, Indices!$A:$B, 2, FALSE))</f>
        <v/>
      </c>
      <c r="G37" t="str">
        <f>IF(OR(LEN('Initial dilution'!$B26)=0, LEN('Initial dilution'!$F26)=0), "", IF(LEFT(RIGHT('Initial dilution'!$F26,3),1)="5",'Initial dilution'!$F26,'Initial dilution'!$E26))</f>
        <v/>
      </c>
      <c r="H37" t="str">
        <f>IF(LEN(G37)=0,"",VLOOKUP(G37, Indices!$A:$B, 2, FALSE))</f>
        <v/>
      </c>
      <c r="J37" t="e">
        <f>IF(LEN('Initial dilution'!$B26)=0, "", "Species=" &amp; SUBSTITUTE(SUBSTITUTE('Initial dilution'!$D26, ",", "_"), " ", "_")) &amp; IF(LEN('Initial dilution'!$B26)=0, "", ";ExpectedGenomeSize=" &amp; VLOOKUP('Initial dilution'!$B26, 'Initial dilution'!$B:$H, 7, FALSE)) &amp; IF(VLOOKUP('Initial dilution'!$B26, 'Raw Read Routing'!$A:$B, 2, FALSE)="Yes", ";Route=" &amp; "CalcEngine", "")</f>
        <v>#N/A</v>
      </c>
    </row>
    <row r="38" spans="1:10" x14ac:dyDescent="0.25">
      <c r="A38" t="str">
        <f>IF(LEN('Initial dilution'!$B27)&gt;0, 'Initial dilution'!$C27,"")</f>
        <v/>
      </c>
      <c r="C38" t="str">
        <f>IF(LEN('Initial dilution'!$B27)&gt;0, 'Initial dilution'!$C$3,"")</f>
        <v/>
      </c>
      <c r="D38" t="str">
        <f>IF(LEN('Initial dilution'!$B27)&gt;0, 'Initial dilution'!$A27,"")</f>
        <v/>
      </c>
      <c r="E38" t="str">
        <f>IF(OR(LEN('Initial dilution'!$B27)=0, LEN('Initial dilution'!$E27)=0), "", IF(LEFT(RIGHT('Initial dilution'!$E27,3),1)="7",'Initial dilution'!$E27,'Initial dilution'!$F27))</f>
        <v/>
      </c>
      <c r="F38" t="str">
        <f>IF(LEN(E38)=0,"",VLOOKUP(E38, Indices!$A:$B, 2, FALSE))</f>
        <v/>
      </c>
      <c r="G38" t="str">
        <f>IF(OR(LEN('Initial dilution'!$B27)=0, LEN('Initial dilution'!$F27)=0), "", IF(LEFT(RIGHT('Initial dilution'!$F27,3),1)="5",'Initial dilution'!$F27,'Initial dilution'!$E27))</f>
        <v/>
      </c>
      <c r="H38" t="str">
        <f>IF(LEN(G38)=0,"",VLOOKUP(G38, Indices!$A:$B, 2, FALSE))</f>
        <v/>
      </c>
      <c r="J38" t="e">
        <f>IF(LEN('Initial dilution'!$B27)=0, "", "Species=" &amp; SUBSTITUTE(SUBSTITUTE('Initial dilution'!$D27, ",", "_"), " ", "_")) &amp; IF(LEN('Initial dilution'!$B27)=0, "", ";ExpectedGenomeSize=" &amp; VLOOKUP('Initial dilution'!$B27, 'Initial dilution'!$B:$H, 7, FALSE)) &amp; IF(VLOOKUP('Initial dilution'!$B27, 'Raw Read Routing'!$A:$B, 2, FALSE)="Yes", ";Route=" &amp; "CalcEngine", "")</f>
        <v>#N/A</v>
      </c>
    </row>
    <row r="39" spans="1:10" x14ac:dyDescent="0.25">
      <c r="A39" t="str">
        <f>IF(LEN('Initial dilution'!$B28)&gt;0, 'Initial dilution'!$C28,"")</f>
        <v/>
      </c>
      <c r="C39" t="str">
        <f>IF(LEN('Initial dilution'!$B28)&gt;0, 'Initial dilution'!$C$3,"")</f>
        <v/>
      </c>
      <c r="D39" t="str">
        <f>IF(LEN('Initial dilution'!$B28)&gt;0, 'Initial dilution'!$A28,"")</f>
        <v/>
      </c>
      <c r="E39" t="str">
        <f>IF(OR(LEN('Initial dilution'!$B28)=0, LEN('Initial dilution'!$E28)=0), "", IF(LEFT(RIGHT('Initial dilution'!$E28,3),1)="7",'Initial dilution'!$E28,'Initial dilution'!$F28))</f>
        <v/>
      </c>
      <c r="F39" t="str">
        <f>IF(LEN(E39)=0,"",VLOOKUP(E39, Indices!$A:$B, 2, FALSE))</f>
        <v/>
      </c>
      <c r="G39" t="str">
        <f>IF(OR(LEN('Initial dilution'!$B28)=0, LEN('Initial dilution'!$F28)=0), "", IF(LEFT(RIGHT('Initial dilution'!$F28,3),1)="5",'Initial dilution'!$F28,'Initial dilution'!$E28))</f>
        <v/>
      </c>
      <c r="H39" t="str">
        <f>IF(LEN(G39)=0,"",VLOOKUP(G39, Indices!$A:$B, 2, FALSE))</f>
        <v/>
      </c>
      <c r="J39" t="e">
        <f>IF(LEN('Initial dilution'!$B28)=0, "", "Species=" &amp; SUBSTITUTE(SUBSTITUTE('Initial dilution'!$D28, ",", "_"), " ", "_")) &amp; IF(LEN('Initial dilution'!$B28)=0, "", ";ExpectedGenomeSize=" &amp; VLOOKUP('Initial dilution'!$B28, 'Initial dilution'!$B:$H, 7, FALSE)) &amp; IF(VLOOKUP('Initial dilution'!$B28, 'Raw Read Routing'!$A:$B, 2, FALSE)="Yes", ";Route=" &amp; "CalcEngine", "")</f>
        <v>#N/A</v>
      </c>
    </row>
    <row r="40" spans="1:10" x14ac:dyDescent="0.25">
      <c r="A40" t="str">
        <f>IF(LEN('Initial dilution'!$B29)&gt;0, 'Initial dilution'!$C29,"")</f>
        <v/>
      </c>
      <c r="C40" t="str">
        <f>IF(LEN('Initial dilution'!$B29)&gt;0, 'Initial dilution'!$C$3,"")</f>
        <v/>
      </c>
      <c r="D40" t="str">
        <f>IF(LEN('Initial dilution'!$B29)&gt;0, 'Initial dilution'!$A29,"")</f>
        <v/>
      </c>
      <c r="E40" t="str">
        <f>IF(OR(LEN('Initial dilution'!$B29)=0, LEN('Initial dilution'!$E29)=0), "", IF(LEFT(RIGHT('Initial dilution'!$E29,3),1)="7",'Initial dilution'!$E29,'Initial dilution'!$F29))</f>
        <v/>
      </c>
      <c r="F40" t="str">
        <f>IF(LEN(E40)=0,"",VLOOKUP(E40, Indices!$A:$B, 2, FALSE))</f>
        <v/>
      </c>
      <c r="G40" t="str">
        <f>IF(OR(LEN('Initial dilution'!$B29)=0, LEN('Initial dilution'!$F29)=0), "", IF(LEFT(RIGHT('Initial dilution'!$F29,3),1)="5",'Initial dilution'!$F29,'Initial dilution'!$E29))</f>
        <v/>
      </c>
      <c r="H40" t="str">
        <f>IF(LEN(G40)=0,"",VLOOKUP(G40, Indices!$A:$B, 2, FALSE))</f>
        <v/>
      </c>
      <c r="J40" t="e">
        <f>IF(LEN('Initial dilution'!$B29)=0, "", "Species=" &amp; SUBSTITUTE(SUBSTITUTE('Initial dilution'!$D29, ",", "_"), " ", "_")) &amp; IF(LEN('Initial dilution'!$B29)=0, "", ";ExpectedGenomeSize=" &amp; VLOOKUP('Initial dilution'!$B29, 'Initial dilution'!$B:$H, 7, FALSE)) &amp; IF(VLOOKUP('Initial dilution'!$B29, 'Raw Read Routing'!$A:$B, 2, FALSE)="Yes", ";Route=" &amp; "CalcEngine", "")</f>
        <v>#N/A</v>
      </c>
    </row>
    <row r="41" spans="1:10" x14ac:dyDescent="0.25">
      <c r="A41" t="str">
        <f>IF(LEN('Initial dilution'!$B30)&gt;0, 'Initial dilution'!$C30,"")</f>
        <v/>
      </c>
      <c r="C41" t="str">
        <f>IF(LEN('Initial dilution'!$B30)&gt;0, 'Initial dilution'!$C$3,"")</f>
        <v/>
      </c>
      <c r="D41" t="str">
        <f>IF(LEN('Initial dilution'!$B30)&gt;0, 'Initial dilution'!$A30,"")</f>
        <v/>
      </c>
      <c r="E41" t="str">
        <f>IF(OR(LEN('Initial dilution'!$B30)=0, LEN('Initial dilution'!$E30)=0), "", IF(LEFT(RIGHT('Initial dilution'!$E30,3),1)="7",'Initial dilution'!$E30,'Initial dilution'!$F30))</f>
        <v/>
      </c>
      <c r="F41" t="str">
        <f>IF(LEN(E41)=0,"",VLOOKUP(E41, Indices!$A:$B, 2, FALSE))</f>
        <v/>
      </c>
      <c r="G41" t="str">
        <f>IF(OR(LEN('Initial dilution'!$B30)=0, LEN('Initial dilution'!$F30)=0), "", IF(LEFT(RIGHT('Initial dilution'!$F30,3),1)="5",'Initial dilution'!$F30,'Initial dilution'!$E30))</f>
        <v/>
      </c>
      <c r="H41" t="str">
        <f>IF(LEN(G41)=0,"",VLOOKUP(G41, Indices!$A:$B, 2, FALSE))</f>
        <v/>
      </c>
      <c r="J41" t="e">
        <f>IF(LEN('Initial dilution'!$B30)=0, "", "Species=" &amp; SUBSTITUTE(SUBSTITUTE('Initial dilution'!$D30, ",", "_"), " ", "_")) &amp; IF(LEN('Initial dilution'!$B30)=0, "", ";ExpectedGenomeSize=" &amp; VLOOKUP('Initial dilution'!$B30, 'Initial dilution'!$B:$H, 7, FALSE)) &amp; IF(VLOOKUP('Initial dilution'!$B30, 'Raw Read Routing'!$A:$B, 2, FALSE)="Yes", ";Route=" &amp; "CalcEngine", "")</f>
        <v>#N/A</v>
      </c>
    </row>
    <row r="42" spans="1:10" x14ac:dyDescent="0.25">
      <c r="A42" t="str">
        <f>IF(LEN('Initial dilution'!$B31)&gt;0, 'Initial dilution'!$C31,"")</f>
        <v/>
      </c>
      <c r="C42" t="str">
        <f>IF(LEN('Initial dilution'!$B31)&gt;0, 'Initial dilution'!$C$3,"")</f>
        <v/>
      </c>
      <c r="D42" t="str">
        <f>IF(LEN('Initial dilution'!$B31)&gt;0, 'Initial dilution'!$A31,"")</f>
        <v/>
      </c>
      <c r="E42" t="str">
        <f>IF(OR(LEN('Initial dilution'!$B31)=0, LEN('Initial dilution'!$E31)=0), "", IF(LEFT(RIGHT('Initial dilution'!$E31,3),1)="7",'Initial dilution'!$E31,'Initial dilution'!$F31))</f>
        <v/>
      </c>
      <c r="F42" t="str">
        <f>IF(LEN(E42)=0,"",VLOOKUP(E42, Indices!$A:$B, 2, FALSE))</f>
        <v/>
      </c>
      <c r="G42" t="str">
        <f>IF(OR(LEN('Initial dilution'!$B31)=0, LEN('Initial dilution'!$F31)=0), "", IF(LEFT(RIGHT('Initial dilution'!$F31,3),1)="5",'Initial dilution'!$F31,'Initial dilution'!$E31))</f>
        <v/>
      </c>
      <c r="H42" t="str">
        <f>IF(LEN(G42)=0,"",VLOOKUP(G42, Indices!$A:$B, 2, FALSE))</f>
        <v/>
      </c>
      <c r="J42" t="e">
        <f>IF(LEN('Initial dilution'!$B31)=0, "", "Species=" &amp; SUBSTITUTE(SUBSTITUTE('Initial dilution'!$D31, ",", "_"), " ", "_")) &amp; IF(LEN('Initial dilution'!$B31)=0, "", ";ExpectedGenomeSize=" &amp; VLOOKUP('Initial dilution'!$B31, 'Initial dilution'!$B:$H, 7, FALSE)) &amp; IF(VLOOKUP('Initial dilution'!$B31, 'Raw Read Routing'!$A:$B, 2, FALSE)="Yes", ";Route=" &amp; "CalcEngine", "")</f>
        <v>#N/A</v>
      </c>
    </row>
    <row r="43" spans="1:10" x14ac:dyDescent="0.25">
      <c r="A43" t="str">
        <f>IF(LEN('Initial dilution'!$B32)&gt;0, 'Initial dilution'!$C32,"")</f>
        <v/>
      </c>
      <c r="C43" t="str">
        <f>IF(LEN('Initial dilution'!$B32)&gt;0, 'Initial dilution'!$C$3,"")</f>
        <v/>
      </c>
      <c r="D43" t="str">
        <f>IF(LEN('Initial dilution'!$B32)&gt;0, 'Initial dilution'!$A32,"")</f>
        <v/>
      </c>
      <c r="E43" t="str">
        <f>IF(OR(LEN('Initial dilution'!$B32)=0, LEN('Initial dilution'!$E32)=0), "", IF(LEFT(RIGHT('Initial dilution'!$E32,3),1)="7",'Initial dilution'!$E32,'Initial dilution'!$F32))</f>
        <v/>
      </c>
      <c r="F43" t="str">
        <f>IF(LEN(E43)=0,"",VLOOKUP(E43, Indices!$A:$B, 2, FALSE))</f>
        <v/>
      </c>
      <c r="G43" t="str">
        <f>IF(OR(LEN('Initial dilution'!$B32)=0, LEN('Initial dilution'!$F32)=0), "", IF(LEFT(RIGHT('Initial dilution'!$F32,3),1)="5",'Initial dilution'!$F32,'Initial dilution'!$E32))</f>
        <v/>
      </c>
      <c r="H43" t="str">
        <f>IF(LEN(G43)=0,"",VLOOKUP(G43, Indices!$A:$B, 2, FALSE))</f>
        <v/>
      </c>
      <c r="J43" t="e">
        <f>IF(LEN('Initial dilution'!$B32)=0, "", "Species=" &amp; SUBSTITUTE(SUBSTITUTE('Initial dilution'!$D32, ",", "_"), " ", "_")) &amp; IF(LEN('Initial dilution'!$B32)=0, "", ";ExpectedGenomeSize=" &amp; VLOOKUP('Initial dilution'!$B32, 'Initial dilution'!$B:$H, 7, FALSE)) &amp; IF(VLOOKUP('Initial dilution'!$B32, 'Raw Read Routing'!$A:$B, 2, FALSE)="Yes", ";Route=" &amp; "CalcEngine", "")</f>
        <v>#N/A</v>
      </c>
    </row>
    <row r="44" spans="1:10" x14ac:dyDescent="0.25">
      <c r="A44" t="str">
        <f>IF(LEN('Initial dilution'!$B33)&gt;0, 'Initial dilution'!$C33,"")</f>
        <v/>
      </c>
      <c r="C44" t="str">
        <f>IF(LEN('Initial dilution'!$B33)&gt;0, 'Initial dilution'!$C$3,"")</f>
        <v/>
      </c>
      <c r="D44" t="str">
        <f>IF(LEN('Initial dilution'!$B33)&gt;0, 'Initial dilution'!$A33,"")</f>
        <v/>
      </c>
      <c r="E44" t="str">
        <f>IF(OR(LEN('Initial dilution'!$B33)=0, LEN('Initial dilution'!$E33)=0), "", IF(LEFT(RIGHT('Initial dilution'!$E33,3),1)="7",'Initial dilution'!$E33,'Initial dilution'!$F33))</f>
        <v/>
      </c>
      <c r="F44" t="str">
        <f>IF(LEN(E44)=0,"",VLOOKUP(E44, Indices!$A:$B, 2, FALSE))</f>
        <v/>
      </c>
      <c r="G44" t="str">
        <f>IF(OR(LEN('Initial dilution'!$B33)=0, LEN('Initial dilution'!$F33)=0), "", IF(LEFT(RIGHT('Initial dilution'!$F33,3),1)="5",'Initial dilution'!$F33,'Initial dilution'!$E33))</f>
        <v/>
      </c>
      <c r="H44" t="str">
        <f>IF(LEN(G44)=0,"",VLOOKUP(G44, Indices!$A:$B, 2, FALSE))</f>
        <v/>
      </c>
      <c r="J44" t="e">
        <f>IF(LEN('Initial dilution'!$B33)=0, "", "Species=" &amp; SUBSTITUTE(SUBSTITUTE('Initial dilution'!$D33, ",", "_"), " ", "_")) &amp; IF(LEN('Initial dilution'!$B33)=0, "", ";ExpectedGenomeSize=" &amp; VLOOKUP('Initial dilution'!$B33, 'Initial dilution'!$B:$H, 7, FALSE)) &amp; IF(VLOOKUP('Initial dilution'!$B33, 'Raw Read Routing'!$A:$B, 2, FALSE)="Yes", ";Route=" &amp; "CalcEngine", "")</f>
        <v>#N/A</v>
      </c>
    </row>
    <row r="45" spans="1:10" x14ac:dyDescent="0.25">
      <c r="A45" t="str">
        <f>IF(LEN('Initial dilution'!$B34)&gt;0, 'Initial dilution'!$C34,"")</f>
        <v/>
      </c>
      <c r="C45" t="str">
        <f>IF(LEN('Initial dilution'!$B34)&gt;0, 'Initial dilution'!$C$3,"")</f>
        <v/>
      </c>
      <c r="D45" t="str">
        <f>IF(LEN('Initial dilution'!$B34)&gt;0, 'Initial dilution'!$A34,"")</f>
        <v/>
      </c>
      <c r="E45" t="str">
        <f>IF(OR(LEN('Initial dilution'!$B34)=0, LEN('Initial dilution'!$E34)=0), "", IF(LEFT(RIGHT('Initial dilution'!$E34,3),1)="7",'Initial dilution'!$E34,'Initial dilution'!$F34))</f>
        <v/>
      </c>
      <c r="F45" t="str">
        <f>IF(LEN(E45)=0,"",VLOOKUP(E45, Indices!$A:$B, 2, FALSE))</f>
        <v/>
      </c>
      <c r="G45" t="str">
        <f>IF(OR(LEN('Initial dilution'!$B34)=0, LEN('Initial dilution'!$F34)=0), "", IF(LEFT(RIGHT('Initial dilution'!$F34,3),1)="5",'Initial dilution'!$F34,'Initial dilution'!$E34))</f>
        <v/>
      </c>
      <c r="H45" t="str">
        <f>IF(LEN(G45)=0,"",VLOOKUP(G45, Indices!$A:$B, 2, FALSE))</f>
        <v/>
      </c>
      <c r="J45" t="e">
        <f>IF(LEN('Initial dilution'!$B34)=0, "", "Species=" &amp; SUBSTITUTE(SUBSTITUTE('Initial dilution'!$D34, ",", "_"), " ", "_")) &amp; IF(LEN('Initial dilution'!$B34)=0, "", ";ExpectedGenomeSize=" &amp; VLOOKUP('Initial dilution'!$B34, 'Initial dilution'!$B:$H, 7, FALSE)) &amp; IF(VLOOKUP('Initial dilution'!$B34, 'Raw Read Routing'!$A:$B, 2, FALSE)="Yes", ";Route=" &amp; "CalcEngine", "")</f>
        <v>#N/A</v>
      </c>
    </row>
    <row r="46" spans="1:10" x14ac:dyDescent="0.25">
      <c r="A46" t="str">
        <f>IF(LEN('Initial dilution'!$B35)&gt;0, 'Initial dilution'!$C35,"")</f>
        <v/>
      </c>
      <c r="C46" t="str">
        <f>IF(LEN('Initial dilution'!$B35)&gt;0, 'Initial dilution'!$C$3,"")</f>
        <v/>
      </c>
      <c r="D46" t="str">
        <f>IF(LEN('Initial dilution'!$B35)&gt;0, 'Initial dilution'!$A35,"")</f>
        <v/>
      </c>
      <c r="E46" t="str">
        <f>IF(OR(LEN('Initial dilution'!$B35)=0, LEN('Initial dilution'!$E35)=0), "", IF(LEFT(RIGHT('Initial dilution'!$E35,3),1)="7",'Initial dilution'!$E35,'Initial dilution'!$F35))</f>
        <v/>
      </c>
      <c r="F46" t="str">
        <f>IF(LEN(E46)=0,"",VLOOKUP(E46, Indices!$A:$B, 2, FALSE))</f>
        <v/>
      </c>
      <c r="G46" t="str">
        <f>IF(OR(LEN('Initial dilution'!$B35)=0, LEN('Initial dilution'!$F35)=0), "", IF(LEFT(RIGHT('Initial dilution'!$F35,3),1)="5",'Initial dilution'!$F35,'Initial dilution'!$E35))</f>
        <v/>
      </c>
      <c r="H46" t="str">
        <f>IF(LEN(G46)=0,"",VLOOKUP(G46, Indices!$A:$B, 2, FALSE))</f>
        <v/>
      </c>
      <c r="J46" t="e">
        <f>IF(LEN('Initial dilution'!$B35)=0, "", "Species=" &amp; SUBSTITUTE(SUBSTITUTE('Initial dilution'!$D35, ",", "_"), " ", "_")) &amp; IF(LEN('Initial dilution'!$B35)=0, "", ";ExpectedGenomeSize=" &amp; VLOOKUP('Initial dilution'!$B35, 'Initial dilution'!$B:$H, 7, FALSE)) &amp; IF(VLOOKUP('Initial dilution'!$B35, 'Raw Read Routing'!$A:$B, 2, FALSE)="Yes", ";Route=" &amp; "CalcEngine", "")</f>
        <v>#N/A</v>
      </c>
    </row>
    <row r="47" spans="1:10" x14ac:dyDescent="0.25">
      <c r="A47" t="str">
        <f>IF(LEN('Initial dilution'!$B36)&gt;0, 'Initial dilution'!$C36,"")</f>
        <v/>
      </c>
      <c r="C47" t="str">
        <f>IF(LEN('Initial dilution'!$B36)&gt;0, 'Initial dilution'!$C$3,"")</f>
        <v/>
      </c>
      <c r="D47" t="str">
        <f>IF(LEN('Initial dilution'!$B36)&gt;0, 'Initial dilution'!$A36,"")</f>
        <v/>
      </c>
      <c r="E47" t="str">
        <f>IF(OR(LEN('Initial dilution'!$B36)=0, LEN('Initial dilution'!$E36)=0), "", IF(LEFT(RIGHT('Initial dilution'!$E36,3),1)="7",'Initial dilution'!$E36,'Initial dilution'!$F36))</f>
        <v/>
      </c>
      <c r="F47" t="str">
        <f>IF(LEN(E47)=0,"",VLOOKUP(E47, Indices!$A:$B, 2, FALSE))</f>
        <v/>
      </c>
      <c r="G47" t="str">
        <f>IF(OR(LEN('Initial dilution'!$B36)=0, LEN('Initial dilution'!$F36)=0), "", IF(LEFT(RIGHT('Initial dilution'!$F36,3),1)="5",'Initial dilution'!$F36,'Initial dilution'!$E36))</f>
        <v/>
      </c>
      <c r="H47" t="str">
        <f>IF(LEN(G47)=0,"",VLOOKUP(G47, Indices!$A:$B, 2, FALSE))</f>
        <v/>
      </c>
      <c r="J47" t="e">
        <f>IF(LEN('Initial dilution'!$B36)=0, "", "Species=" &amp; SUBSTITUTE(SUBSTITUTE('Initial dilution'!$D36, ",", "_"), " ", "_")) &amp; IF(LEN('Initial dilution'!$B36)=0, "", ";ExpectedGenomeSize=" &amp; VLOOKUP('Initial dilution'!$B36, 'Initial dilution'!$B:$H, 7, FALSE)) &amp; IF(VLOOKUP('Initial dilution'!$B36, 'Raw Read Routing'!$A:$B, 2, FALSE)="Yes", ";Route=" &amp; "CalcEngine", "")</f>
        <v>#N/A</v>
      </c>
    </row>
    <row r="48" spans="1:10" x14ac:dyDescent="0.25">
      <c r="A48" t="str">
        <f>IF(LEN('Initial dilution'!$B37)&gt;0, 'Initial dilution'!$C37,"")</f>
        <v/>
      </c>
      <c r="C48" t="str">
        <f>IF(LEN('Initial dilution'!$B37)&gt;0, 'Initial dilution'!$C$3,"")</f>
        <v/>
      </c>
      <c r="D48" t="str">
        <f>IF(LEN('Initial dilution'!$B37)&gt;0, 'Initial dilution'!$A37,"")</f>
        <v/>
      </c>
      <c r="E48" t="str">
        <f>IF(OR(LEN('Initial dilution'!$B37)=0, LEN('Initial dilution'!$E37)=0), "", IF(LEFT(RIGHT('Initial dilution'!$E37,3),1)="7",'Initial dilution'!$E37,'Initial dilution'!$F37))</f>
        <v/>
      </c>
      <c r="F48" t="str">
        <f>IF(LEN(E48)=0,"",VLOOKUP(E48, Indices!$A:$B, 2, FALSE))</f>
        <v/>
      </c>
      <c r="G48" t="str">
        <f>IF(OR(LEN('Initial dilution'!$B37)=0, LEN('Initial dilution'!$F37)=0), "", IF(LEFT(RIGHT('Initial dilution'!$F37,3),1)="5",'Initial dilution'!$F37,'Initial dilution'!$E37))</f>
        <v/>
      </c>
      <c r="H48" t="str">
        <f>IF(LEN(G48)=0,"",VLOOKUP(G48, Indices!$A:$B, 2, FALSE))</f>
        <v/>
      </c>
      <c r="J48" t="e">
        <f>IF(LEN('Initial dilution'!$B37)=0, "", "Species=" &amp; SUBSTITUTE(SUBSTITUTE('Initial dilution'!$D37, ",", "_"), " ", "_")) &amp; IF(LEN('Initial dilution'!$B37)=0, "", ";ExpectedGenomeSize=" &amp; VLOOKUP('Initial dilution'!$B37, 'Initial dilution'!$B:$H, 7, FALSE)) &amp; IF(VLOOKUP('Initial dilution'!$B37, 'Raw Read Routing'!$A:$B, 2, FALSE)="Yes", ";Route=" &amp; "CalcEngine", "")</f>
        <v>#N/A</v>
      </c>
    </row>
    <row r="49" spans="1:10" x14ac:dyDescent="0.25">
      <c r="A49" t="str">
        <f>IF(LEN('Initial dilution'!$B38)&gt;0, 'Initial dilution'!$C38,"")</f>
        <v/>
      </c>
      <c r="C49" t="str">
        <f>IF(LEN('Initial dilution'!$B38)&gt;0, 'Initial dilution'!$C$3,"")</f>
        <v/>
      </c>
      <c r="D49" t="str">
        <f>IF(LEN('Initial dilution'!$B38)&gt;0, 'Initial dilution'!$A38,"")</f>
        <v/>
      </c>
      <c r="E49" t="str">
        <f>IF(OR(LEN('Initial dilution'!$B38)=0, LEN('Initial dilution'!$E38)=0), "", IF(LEFT(RIGHT('Initial dilution'!$E38,3),1)="7",'Initial dilution'!$E38,'Initial dilution'!$F38))</f>
        <v/>
      </c>
      <c r="F49" t="str">
        <f>IF(LEN(E49)=0,"",VLOOKUP(E49, Indices!$A:$B, 2, FALSE))</f>
        <v/>
      </c>
      <c r="G49" t="str">
        <f>IF(OR(LEN('Initial dilution'!$B38)=0, LEN('Initial dilution'!$F38)=0), "", IF(LEFT(RIGHT('Initial dilution'!$F38,3),1)="5",'Initial dilution'!$F38,'Initial dilution'!$E38))</f>
        <v/>
      </c>
      <c r="H49" t="str">
        <f>IF(LEN(G49)=0,"",VLOOKUP(G49, Indices!$A:$B, 2, FALSE))</f>
        <v/>
      </c>
      <c r="J49" t="e">
        <f>IF(LEN('Initial dilution'!$B38)=0, "", "Species=" &amp; SUBSTITUTE(SUBSTITUTE('Initial dilution'!$D38, ",", "_"), " ", "_")) &amp; IF(LEN('Initial dilution'!$B38)=0, "", ";ExpectedGenomeSize=" &amp; VLOOKUP('Initial dilution'!$B38, 'Initial dilution'!$B:$H, 7, FALSE)) &amp; IF(VLOOKUP('Initial dilution'!$B38, 'Raw Read Routing'!$A:$B, 2, FALSE)="Yes", ";Route=" &amp; "CalcEngine", "")</f>
        <v>#N/A</v>
      </c>
    </row>
    <row r="50" spans="1:10" x14ac:dyDescent="0.25">
      <c r="A50" t="str">
        <f>IF(LEN('Initial dilution'!$B39)&gt;0, 'Initial dilution'!$C39,"")</f>
        <v/>
      </c>
      <c r="C50" t="str">
        <f>IF(LEN('Initial dilution'!$B39)&gt;0, 'Initial dilution'!$C$3,"")</f>
        <v/>
      </c>
      <c r="D50" t="str">
        <f>IF(LEN('Initial dilution'!$B39)&gt;0, 'Initial dilution'!$A39,"")</f>
        <v/>
      </c>
      <c r="E50" t="str">
        <f>IF(OR(LEN('Initial dilution'!$B39)=0, LEN('Initial dilution'!$E39)=0), "", IF(LEFT(RIGHT('Initial dilution'!$E39,3),1)="7",'Initial dilution'!$E39,'Initial dilution'!$F39))</f>
        <v/>
      </c>
      <c r="F50" t="str">
        <f>IF(LEN(E50)=0,"",VLOOKUP(E50, Indices!$A:$B, 2, FALSE))</f>
        <v/>
      </c>
      <c r="G50" t="str">
        <f>IF(OR(LEN('Initial dilution'!$B39)=0, LEN('Initial dilution'!$F39)=0), "", IF(LEFT(RIGHT('Initial dilution'!$F39,3),1)="5",'Initial dilution'!$F39,'Initial dilution'!$E39))</f>
        <v/>
      </c>
      <c r="H50" t="str">
        <f>IF(LEN(G50)=0,"",VLOOKUP(G50, Indices!$A:$B, 2, FALSE))</f>
        <v/>
      </c>
      <c r="J50" t="e">
        <f>IF(LEN('Initial dilution'!$B39)=0, "", "Species=" &amp; SUBSTITUTE(SUBSTITUTE('Initial dilution'!$D39, ",", "_"), " ", "_")) &amp; IF(LEN('Initial dilution'!$B39)=0, "", ";ExpectedGenomeSize=" &amp; VLOOKUP('Initial dilution'!$B39, 'Initial dilution'!$B:$H, 7, FALSE)) &amp; IF(VLOOKUP('Initial dilution'!$B39, 'Raw Read Routing'!$A:$B, 2, FALSE)="Yes", ";Route=" &amp; "CalcEngine", "")</f>
        <v>#N/A</v>
      </c>
    </row>
    <row r="51" spans="1:10" x14ac:dyDescent="0.25">
      <c r="A51" t="str">
        <f>IF(LEN('Initial dilution'!$B40)&gt;0, 'Initial dilution'!$C40,"")</f>
        <v/>
      </c>
      <c r="C51" t="str">
        <f>IF(LEN('Initial dilution'!$B40)&gt;0, 'Initial dilution'!$C$3,"")</f>
        <v/>
      </c>
      <c r="D51" t="str">
        <f>IF(LEN('Initial dilution'!$B40)&gt;0, 'Initial dilution'!$A40,"")</f>
        <v/>
      </c>
      <c r="E51" t="str">
        <f>IF(OR(LEN('Initial dilution'!$B40)=0, LEN('Initial dilution'!$E40)=0), "", IF(LEFT(RIGHT('Initial dilution'!$E40,3),1)="7",'Initial dilution'!$E40,'Initial dilution'!$F40))</f>
        <v/>
      </c>
      <c r="F51" t="str">
        <f>IF(LEN(E51)=0,"",VLOOKUP(E51, Indices!$A:$B, 2, FALSE))</f>
        <v/>
      </c>
      <c r="G51" t="str">
        <f>IF(OR(LEN('Initial dilution'!$B40)=0, LEN('Initial dilution'!$F40)=0), "", IF(LEFT(RIGHT('Initial dilution'!$F40,3),1)="5",'Initial dilution'!$F40,'Initial dilution'!$E40))</f>
        <v/>
      </c>
      <c r="H51" t="str">
        <f>IF(LEN(G51)=0,"",VLOOKUP(G51, Indices!$A:$B, 2, FALSE))</f>
        <v/>
      </c>
      <c r="J51" t="e">
        <f>IF(LEN('Initial dilution'!$B40)=0, "", "Species=" &amp; SUBSTITUTE(SUBSTITUTE('Initial dilution'!$D40, ",", "_"), " ", "_")) &amp; IF(LEN('Initial dilution'!$B40)=0, "", ";ExpectedGenomeSize=" &amp; VLOOKUP('Initial dilution'!$B40, 'Initial dilution'!$B:$H, 7, FALSE)) &amp; IF(VLOOKUP('Initial dilution'!$B40, 'Raw Read Routing'!$A:$B, 2, FALSE)="Yes", ";Route=" &amp; "CalcEngine", "")</f>
        <v>#N/A</v>
      </c>
    </row>
    <row r="52" spans="1:10" x14ac:dyDescent="0.25">
      <c r="A52" t="str">
        <f>IF(LEN('Initial dilution'!$B41)&gt;0, 'Initial dilution'!$C41,"")</f>
        <v/>
      </c>
      <c r="C52" t="str">
        <f>IF(LEN('Initial dilution'!$B41)&gt;0, 'Initial dilution'!$C$3,"")</f>
        <v/>
      </c>
      <c r="D52" t="str">
        <f>IF(LEN('Initial dilution'!$B41)&gt;0, 'Initial dilution'!$A41,"")</f>
        <v/>
      </c>
      <c r="E52" t="str">
        <f>IF(OR(LEN('Initial dilution'!$B41)=0, LEN('Initial dilution'!$E41)=0), "", IF(LEFT(RIGHT('Initial dilution'!$E41,3),1)="7",'Initial dilution'!$E41,'Initial dilution'!$F41))</f>
        <v/>
      </c>
      <c r="F52" t="str">
        <f>IF(LEN(E52)=0,"",VLOOKUP(E52, Indices!$A:$B, 2, FALSE))</f>
        <v/>
      </c>
      <c r="G52" t="str">
        <f>IF(OR(LEN('Initial dilution'!$B41)=0, LEN('Initial dilution'!$F41)=0), "", IF(LEFT(RIGHT('Initial dilution'!$F41,3),1)="5",'Initial dilution'!$F41,'Initial dilution'!$E41))</f>
        <v/>
      </c>
      <c r="H52" t="str">
        <f>IF(LEN(G52)=0,"",VLOOKUP(G52, Indices!$A:$B, 2, FALSE))</f>
        <v/>
      </c>
      <c r="J52" t="e">
        <f>IF(LEN('Initial dilution'!$B41)=0, "", "Species=" &amp; SUBSTITUTE(SUBSTITUTE('Initial dilution'!$D41, ",", "_"), " ", "_")) &amp; IF(LEN('Initial dilution'!$B41)=0, "", ";ExpectedGenomeSize=" &amp; VLOOKUP('Initial dilution'!$B41, 'Initial dilution'!$B:$H, 7, FALSE)) &amp; IF(VLOOKUP('Initial dilution'!$B41, 'Raw Read Routing'!$A:$B, 2, FALSE)="Yes", ";Route=" &amp; "CalcEngine", "")</f>
        <v>#N/A</v>
      </c>
    </row>
    <row r="53" spans="1:10" x14ac:dyDescent="0.25">
      <c r="A53" t="str">
        <f>IF(LEN('Initial dilution'!$B42)&gt;0, 'Initial dilution'!$C42,"")</f>
        <v/>
      </c>
      <c r="C53" t="str">
        <f>IF(LEN('Initial dilution'!$B42)&gt;0, 'Initial dilution'!$C$3,"")</f>
        <v/>
      </c>
      <c r="D53" t="str">
        <f>IF(LEN('Initial dilution'!$B42)&gt;0, 'Initial dilution'!$A42,"")</f>
        <v/>
      </c>
      <c r="E53" t="str">
        <f>IF(OR(LEN('Initial dilution'!$B42)=0, LEN('Initial dilution'!$E42)=0), "", IF(LEFT(RIGHT('Initial dilution'!$E42,3),1)="7",'Initial dilution'!$E42,'Initial dilution'!$F42))</f>
        <v/>
      </c>
      <c r="F53" t="str">
        <f>IF(LEN(E53)=0,"",VLOOKUP(E53, Indices!$A:$B, 2, FALSE))</f>
        <v/>
      </c>
      <c r="G53" t="str">
        <f>IF(OR(LEN('Initial dilution'!$B42)=0, LEN('Initial dilution'!$F42)=0), "", IF(LEFT(RIGHT('Initial dilution'!$F42,3),1)="5",'Initial dilution'!$F42,'Initial dilution'!$E42))</f>
        <v/>
      </c>
      <c r="H53" t="str">
        <f>IF(LEN(G53)=0,"",VLOOKUP(G53, Indices!$A:$B, 2, FALSE))</f>
        <v/>
      </c>
      <c r="J53" t="e">
        <f>IF(LEN('Initial dilution'!$B42)=0, "", "Species=" &amp; SUBSTITUTE(SUBSTITUTE('Initial dilution'!$D42, ",", "_"), " ", "_")) &amp; IF(LEN('Initial dilution'!$B42)=0, "", ";ExpectedGenomeSize=" &amp; VLOOKUP('Initial dilution'!$B42, 'Initial dilution'!$B:$H, 7, FALSE)) &amp; IF(VLOOKUP('Initial dilution'!$B42, 'Raw Read Routing'!$A:$B, 2, FALSE)="Yes", ";Route=" &amp; "CalcEngine", "")</f>
        <v>#N/A</v>
      </c>
    </row>
    <row r="54" spans="1:10" x14ac:dyDescent="0.25">
      <c r="A54" t="str">
        <f>IF(LEN('Initial dilution'!$B43)&gt;0, 'Initial dilution'!$C43,"")</f>
        <v/>
      </c>
      <c r="C54" t="str">
        <f>IF(LEN('Initial dilution'!$B43)&gt;0, 'Initial dilution'!$C$3,"")</f>
        <v/>
      </c>
      <c r="D54" t="str">
        <f>IF(LEN('Initial dilution'!$B43)&gt;0, 'Initial dilution'!$A43,"")</f>
        <v/>
      </c>
      <c r="E54" t="str">
        <f>IF(OR(LEN('Initial dilution'!$B43)=0, LEN('Initial dilution'!$E43)=0), "", IF(LEFT(RIGHT('Initial dilution'!$E43,3),1)="7",'Initial dilution'!$E43,'Initial dilution'!$F43))</f>
        <v/>
      </c>
      <c r="F54" t="str">
        <f>IF(LEN(E54)=0,"",VLOOKUP(E54, Indices!$A:$B, 2, FALSE))</f>
        <v/>
      </c>
      <c r="G54" t="str">
        <f>IF(OR(LEN('Initial dilution'!$B43)=0, LEN('Initial dilution'!$F43)=0), "", IF(LEFT(RIGHT('Initial dilution'!$F43,3),1)="5",'Initial dilution'!$F43,'Initial dilution'!$E43))</f>
        <v/>
      </c>
      <c r="H54" t="str">
        <f>IF(LEN(G54)=0,"",VLOOKUP(G54, Indices!$A:$B, 2, FALSE))</f>
        <v/>
      </c>
      <c r="J54" t="e">
        <f>IF(LEN('Initial dilution'!$B43)=0, "", "Species=" &amp; SUBSTITUTE(SUBSTITUTE('Initial dilution'!$D43, ",", "_"), " ", "_")) &amp; IF(LEN('Initial dilution'!$B43)=0, "", ";ExpectedGenomeSize=" &amp; VLOOKUP('Initial dilution'!$B43, 'Initial dilution'!$B:$H, 7, FALSE)) &amp; IF(VLOOKUP('Initial dilution'!$B43, 'Raw Read Routing'!$A:$B, 2, FALSE)="Yes", ";Route=" &amp; "CalcEngine", "")</f>
        <v>#N/A</v>
      </c>
    </row>
    <row r="55" spans="1:10" x14ac:dyDescent="0.25">
      <c r="A55" t="str">
        <f>IF(LEN('Initial dilution'!$B44)&gt;0, 'Initial dilution'!$C44,"")</f>
        <v/>
      </c>
      <c r="C55" t="str">
        <f>IF(LEN('Initial dilution'!$B44)&gt;0, 'Initial dilution'!$C$3,"")</f>
        <v/>
      </c>
      <c r="D55" t="str">
        <f>IF(LEN('Initial dilution'!$B44)&gt;0, 'Initial dilution'!$A44,"")</f>
        <v/>
      </c>
      <c r="E55" t="str">
        <f>IF(OR(LEN('Initial dilution'!$B44)=0, LEN('Initial dilution'!$E44)=0), "", IF(LEFT(RIGHT('Initial dilution'!$E44,3),1)="7",'Initial dilution'!$E44,'Initial dilution'!$F44))</f>
        <v/>
      </c>
      <c r="F55" t="str">
        <f>IF(LEN(E55)=0,"",VLOOKUP(E55, Indices!$A:$B, 2, FALSE))</f>
        <v/>
      </c>
      <c r="G55" t="str">
        <f>IF(OR(LEN('Initial dilution'!$B44)=0, LEN('Initial dilution'!$F44)=0), "", IF(LEFT(RIGHT('Initial dilution'!$F44,3),1)="5",'Initial dilution'!$F44,'Initial dilution'!$E44))</f>
        <v/>
      </c>
      <c r="H55" t="str">
        <f>IF(LEN(G55)=0,"",VLOOKUP(G55, Indices!$A:$B, 2, FALSE))</f>
        <v/>
      </c>
      <c r="J55" t="e">
        <f>IF(LEN('Initial dilution'!$B44)=0, "", "Species=" &amp; SUBSTITUTE(SUBSTITUTE('Initial dilution'!$D44, ",", "_"), " ", "_")) &amp; IF(LEN('Initial dilution'!$B44)=0, "", ";ExpectedGenomeSize=" &amp; VLOOKUP('Initial dilution'!$B44, 'Initial dilution'!$B:$H, 7, FALSE)) &amp; IF(VLOOKUP('Initial dilution'!$B44, 'Raw Read Routing'!$A:$B, 2, FALSE)="Yes", ";Route=" &amp; "CalcEngine", "")</f>
        <v>#N/A</v>
      </c>
    </row>
    <row r="56" spans="1:10" x14ac:dyDescent="0.25">
      <c r="A56" t="str">
        <f>IF(LEN('Initial dilution'!$B45)&gt;0, 'Initial dilution'!$C45,"")</f>
        <v/>
      </c>
      <c r="C56" t="str">
        <f>IF(LEN('Initial dilution'!$B45)&gt;0, 'Initial dilution'!$C$3,"")</f>
        <v/>
      </c>
      <c r="D56" t="str">
        <f>IF(LEN('Initial dilution'!$B45)&gt;0, 'Initial dilution'!$A45,"")</f>
        <v/>
      </c>
      <c r="E56" t="str">
        <f>IF(OR(LEN('Initial dilution'!$B45)=0, LEN('Initial dilution'!$E45)=0), "", IF(LEFT(RIGHT('Initial dilution'!$E45,3),1)="7",'Initial dilution'!$E45,'Initial dilution'!$F45))</f>
        <v/>
      </c>
      <c r="F56" t="str">
        <f>IF(LEN(E56)=0,"",VLOOKUP(E56, Indices!$A:$B, 2, FALSE))</f>
        <v/>
      </c>
      <c r="G56" t="str">
        <f>IF(OR(LEN('Initial dilution'!$B45)=0, LEN('Initial dilution'!$F45)=0), "", IF(LEFT(RIGHT('Initial dilution'!$F45,3),1)="5",'Initial dilution'!$F45,'Initial dilution'!$E45))</f>
        <v/>
      </c>
      <c r="H56" t="str">
        <f>IF(LEN(G56)=0,"",VLOOKUP(G56, Indices!$A:$B, 2, FALSE))</f>
        <v/>
      </c>
      <c r="J56" t="e">
        <f>IF(LEN('Initial dilution'!$B45)=0, "", "Species=" &amp; SUBSTITUTE(SUBSTITUTE('Initial dilution'!$D45, ",", "_"), " ", "_")) &amp; IF(LEN('Initial dilution'!$B45)=0, "", ";ExpectedGenomeSize=" &amp; VLOOKUP('Initial dilution'!$B45, 'Initial dilution'!$B:$H, 7, FALSE)) &amp; IF(VLOOKUP('Initial dilution'!$B45, 'Raw Read Routing'!$A:$B, 2, FALSE)="Yes", ";Route=" &amp; "CalcEngine", "")</f>
        <v>#N/A</v>
      </c>
    </row>
    <row r="57" spans="1:10" x14ac:dyDescent="0.25">
      <c r="A57" t="str">
        <f>IF(LEN('Initial dilution'!$B46)&gt;0, 'Initial dilution'!$C46,"")</f>
        <v/>
      </c>
      <c r="C57" t="str">
        <f>IF(LEN('Initial dilution'!$B46)&gt;0, 'Initial dilution'!$C$3,"")</f>
        <v/>
      </c>
      <c r="D57" t="str">
        <f>IF(LEN('Initial dilution'!$B46)&gt;0, 'Initial dilution'!$A46,"")</f>
        <v/>
      </c>
      <c r="E57" t="str">
        <f>IF(OR(LEN('Initial dilution'!$B46)=0, LEN('Initial dilution'!$E46)=0), "", IF(LEFT(RIGHT('Initial dilution'!$E46,3),1)="7",'Initial dilution'!$E46,'Initial dilution'!$F46))</f>
        <v/>
      </c>
      <c r="F57" t="str">
        <f>IF(LEN(E57)=0,"",VLOOKUP(E57, Indices!$A:$B, 2, FALSE))</f>
        <v/>
      </c>
      <c r="G57" t="str">
        <f>IF(OR(LEN('Initial dilution'!$B46)=0, LEN('Initial dilution'!$F46)=0), "", IF(LEFT(RIGHT('Initial dilution'!$F46,3),1)="5",'Initial dilution'!$F46,'Initial dilution'!$E46))</f>
        <v/>
      </c>
      <c r="H57" t="str">
        <f>IF(LEN(G57)=0,"",VLOOKUP(G57, Indices!$A:$B, 2, FALSE))</f>
        <v/>
      </c>
      <c r="J57" t="e">
        <f>IF(LEN('Initial dilution'!$B46)=0, "", "Species=" &amp; SUBSTITUTE(SUBSTITUTE('Initial dilution'!$D46, ",", "_"), " ", "_")) &amp; IF(LEN('Initial dilution'!$B46)=0, "", ";ExpectedGenomeSize=" &amp; VLOOKUP('Initial dilution'!$B46, 'Initial dilution'!$B:$H, 7, FALSE)) &amp; IF(VLOOKUP('Initial dilution'!$B46, 'Raw Read Routing'!$A:$B, 2, FALSE)="Yes", ";Route=" &amp; "CalcEngine", "")</f>
        <v>#N/A</v>
      </c>
    </row>
    <row r="58" spans="1:10" x14ac:dyDescent="0.25">
      <c r="A58" t="str">
        <f>IF(LEN('Initial dilution'!$B47)&gt;0, 'Initial dilution'!$C47,"")</f>
        <v/>
      </c>
      <c r="C58" t="str">
        <f>IF(LEN('Initial dilution'!$B47)&gt;0, 'Initial dilution'!$C$3,"")</f>
        <v/>
      </c>
      <c r="D58" t="str">
        <f>IF(LEN('Initial dilution'!$B47)&gt;0, 'Initial dilution'!$A47,"")</f>
        <v/>
      </c>
      <c r="E58" t="str">
        <f>IF(OR(LEN('Initial dilution'!$B47)=0, LEN('Initial dilution'!$E47)=0), "", IF(LEFT(RIGHT('Initial dilution'!$E47,3),1)="7",'Initial dilution'!$E47,'Initial dilution'!$F47))</f>
        <v/>
      </c>
      <c r="F58" t="str">
        <f>IF(LEN(E58)=0,"",VLOOKUP(E58, Indices!$A:$B, 2, FALSE))</f>
        <v/>
      </c>
      <c r="G58" t="str">
        <f>IF(OR(LEN('Initial dilution'!$B47)=0, LEN('Initial dilution'!$F47)=0), "", IF(LEFT(RIGHT('Initial dilution'!$F47,3),1)="5",'Initial dilution'!$F47,'Initial dilution'!$E47))</f>
        <v/>
      </c>
      <c r="H58" t="str">
        <f>IF(LEN(G58)=0,"",VLOOKUP(G58, Indices!$A:$B, 2, FALSE))</f>
        <v/>
      </c>
      <c r="J58" t="e">
        <f>IF(LEN('Initial dilution'!$B47)=0, "", "Species=" &amp; SUBSTITUTE(SUBSTITUTE('Initial dilution'!$D47, ",", "_"), " ", "_")) &amp; IF(LEN('Initial dilution'!$B47)=0, "", ";ExpectedGenomeSize=" &amp; VLOOKUP('Initial dilution'!$B47, 'Initial dilution'!$B:$H, 7, FALSE)) &amp; IF(VLOOKUP('Initial dilution'!$B47, 'Raw Read Routing'!$A:$B, 2, FALSE)="Yes", ";Route=" &amp; "CalcEngine", "")</f>
        <v>#N/A</v>
      </c>
    </row>
    <row r="59" spans="1:10" x14ac:dyDescent="0.25">
      <c r="A59" t="str">
        <f>IF(LEN('Initial dilution'!$B48)&gt;0, 'Initial dilution'!$C48,"")</f>
        <v/>
      </c>
      <c r="C59" t="str">
        <f>IF(LEN('Initial dilution'!$B48)&gt;0, 'Initial dilution'!$C$3,"")</f>
        <v/>
      </c>
      <c r="D59" t="str">
        <f>IF(LEN('Initial dilution'!$B48)&gt;0, 'Initial dilution'!$A48,"")</f>
        <v/>
      </c>
      <c r="E59" t="str">
        <f>IF(OR(LEN('Initial dilution'!$B48)=0, LEN('Initial dilution'!$E48)=0), "", IF(LEFT(RIGHT('Initial dilution'!$E48,3),1)="7",'Initial dilution'!$E48,'Initial dilution'!$F48))</f>
        <v/>
      </c>
      <c r="F59" t="str">
        <f>IF(LEN(E59)=0,"",VLOOKUP(E59, Indices!$A:$B, 2, FALSE))</f>
        <v/>
      </c>
      <c r="G59" t="str">
        <f>IF(OR(LEN('Initial dilution'!$B48)=0, LEN('Initial dilution'!$F48)=0), "", IF(LEFT(RIGHT('Initial dilution'!$F48,3),1)="5",'Initial dilution'!$F48,'Initial dilution'!$E48))</f>
        <v/>
      </c>
      <c r="H59" t="str">
        <f>IF(LEN(G59)=0,"",VLOOKUP(G59, Indices!$A:$B, 2, FALSE))</f>
        <v/>
      </c>
      <c r="J59" t="e">
        <f>IF(LEN('Initial dilution'!$B48)=0, "", "Species=" &amp; SUBSTITUTE(SUBSTITUTE('Initial dilution'!$D48, ",", "_"), " ", "_")) &amp; IF(LEN('Initial dilution'!$B48)=0, "", ";ExpectedGenomeSize=" &amp; VLOOKUP('Initial dilution'!$B48, 'Initial dilution'!$B:$H, 7, FALSE)) &amp; IF(VLOOKUP('Initial dilution'!$B48, 'Raw Read Routing'!$A:$B, 2, FALSE)="Yes", ";Route=" &amp; "CalcEngine", "")</f>
        <v>#N/A</v>
      </c>
    </row>
    <row r="60" spans="1:10" x14ac:dyDescent="0.25">
      <c r="A60" t="str">
        <f>IF(LEN('Initial dilution'!$B49)&gt;0, 'Initial dilution'!$C49,"")</f>
        <v/>
      </c>
      <c r="C60" t="str">
        <f>IF(LEN('Initial dilution'!$B49)&gt;0, 'Initial dilution'!$C$3,"")</f>
        <v/>
      </c>
      <c r="D60" t="str">
        <f>IF(LEN('Initial dilution'!$B49)&gt;0, 'Initial dilution'!$A49,"")</f>
        <v/>
      </c>
      <c r="E60" t="str">
        <f>IF(OR(LEN('Initial dilution'!$B49)=0, LEN('Initial dilution'!$E49)=0), "", IF(LEFT(RIGHT('Initial dilution'!$E49,3),1)="7",'Initial dilution'!$E49,'Initial dilution'!$F49))</f>
        <v/>
      </c>
      <c r="F60" t="str">
        <f>IF(LEN(E60)=0,"",VLOOKUP(E60, Indices!$A:$B, 2, FALSE))</f>
        <v/>
      </c>
      <c r="G60" t="str">
        <f>IF(OR(LEN('Initial dilution'!$B49)=0, LEN('Initial dilution'!$F49)=0), "", IF(LEFT(RIGHT('Initial dilution'!$F49,3),1)="5",'Initial dilution'!$F49,'Initial dilution'!$E49))</f>
        <v/>
      </c>
      <c r="H60" t="str">
        <f>IF(LEN(G60)=0,"",VLOOKUP(G60, Indices!$A:$B, 2, FALSE))</f>
        <v/>
      </c>
      <c r="J60" t="e">
        <f>IF(LEN('Initial dilution'!$B49)=0, "", "Species=" &amp; SUBSTITUTE(SUBSTITUTE('Initial dilution'!$D49, ",", "_"), " ", "_")) &amp; IF(LEN('Initial dilution'!$B49)=0, "", ";ExpectedGenomeSize=" &amp; VLOOKUP('Initial dilution'!$B49, 'Initial dilution'!$B:$H, 7, FALSE)) &amp; IF(VLOOKUP('Initial dilution'!$B49, 'Raw Read Routing'!$A:$B, 2, FALSE)="Yes", ";Route=" &amp; "CalcEngine", "")</f>
        <v>#N/A</v>
      </c>
    </row>
    <row r="61" spans="1:10" x14ac:dyDescent="0.25">
      <c r="A61" t="str">
        <f>IF(LEN('Initial dilution'!$B50)&gt;0, 'Initial dilution'!$C50,"")</f>
        <v/>
      </c>
      <c r="C61" t="str">
        <f>IF(LEN('Initial dilution'!$B50)&gt;0, 'Initial dilution'!$C$3,"")</f>
        <v/>
      </c>
      <c r="D61" t="str">
        <f>IF(LEN('Initial dilution'!$B50)&gt;0, 'Initial dilution'!$A50,"")</f>
        <v/>
      </c>
      <c r="E61" t="str">
        <f>IF(OR(LEN('Initial dilution'!$B50)=0, LEN('Initial dilution'!$E50)=0), "", IF(LEFT(RIGHT('Initial dilution'!$E50,3),1)="7",'Initial dilution'!$E50,'Initial dilution'!$F50))</f>
        <v/>
      </c>
      <c r="F61" t="str">
        <f>IF(LEN(E61)=0,"",VLOOKUP(E61, Indices!$A:$B, 2, FALSE))</f>
        <v/>
      </c>
      <c r="G61" t="str">
        <f>IF(OR(LEN('Initial dilution'!$B50)=0, LEN('Initial dilution'!$F50)=0), "", IF(LEFT(RIGHT('Initial dilution'!$F50,3),1)="5",'Initial dilution'!$F50,'Initial dilution'!$E50))</f>
        <v/>
      </c>
      <c r="H61" t="str">
        <f>IF(LEN(G61)=0,"",VLOOKUP(G61, Indices!$A:$B, 2, FALSE))</f>
        <v/>
      </c>
      <c r="J61" t="e">
        <f>IF(LEN('Initial dilution'!$B50)=0, "", "Species=" &amp; SUBSTITUTE(SUBSTITUTE('Initial dilution'!$D50, ",", "_"), " ", "_")) &amp; IF(LEN('Initial dilution'!$B50)=0, "", ";ExpectedGenomeSize=" &amp; VLOOKUP('Initial dilution'!$B50, 'Initial dilution'!$B:$H, 7, FALSE)) &amp; IF(VLOOKUP('Initial dilution'!$B50, 'Raw Read Routing'!$A:$B, 2, FALSE)="Yes", ";Route=" &amp; "CalcEngine", "")</f>
        <v>#N/A</v>
      </c>
    </row>
    <row r="62" spans="1:10" x14ac:dyDescent="0.25">
      <c r="A62" t="str">
        <f>IF(LEN('Initial dilution'!$B51)&gt;0, 'Initial dilution'!$C51,"")</f>
        <v/>
      </c>
      <c r="C62" t="str">
        <f>IF(LEN('Initial dilution'!$B51)&gt;0, 'Initial dilution'!$C$3,"")</f>
        <v/>
      </c>
      <c r="D62" t="str">
        <f>IF(LEN('Initial dilution'!$B51)&gt;0, 'Initial dilution'!$A51,"")</f>
        <v/>
      </c>
      <c r="E62" t="str">
        <f>IF(OR(LEN('Initial dilution'!$B51)=0, LEN('Initial dilution'!$E51)=0), "", IF(LEFT(RIGHT('Initial dilution'!$E51,3),1)="7",'Initial dilution'!$E51,'Initial dilution'!$F51))</f>
        <v/>
      </c>
      <c r="F62" t="str">
        <f>IF(LEN(E62)=0,"",VLOOKUP(E62, Indices!$A:$B, 2, FALSE))</f>
        <v/>
      </c>
      <c r="G62" t="str">
        <f>IF(OR(LEN('Initial dilution'!$B51)=0, LEN('Initial dilution'!$F51)=0), "", IF(LEFT(RIGHT('Initial dilution'!$F51,3),1)="5",'Initial dilution'!$F51,'Initial dilution'!$E51))</f>
        <v/>
      </c>
      <c r="H62" t="str">
        <f>IF(LEN(G62)=0,"",VLOOKUP(G62, Indices!$A:$B, 2, FALSE))</f>
        <v/>
      </c>
      <c r="J62" t="e">
        <f>IF(LEN('Initial dilution'!$B51)=0, "", "Species=" &amp; SUBSTITUTE(SUBSTITUTE('Initial dilution'!$D51, ",", "_"), " ", "_")) &amp; IF(LEN('Initial dilution'!$B51)=0, "", ";ExpectedGenomeSize=" &amp; VLOOKUP('Initial dilution'!$B51, 'Initial dilution'!$B:$H, 7, FALSE)) &amp; IF(VLOOKUP('Initial dilution'!$B51, 'Raw Read Routing'!$A:$B, 2, FALSE)="Yes", ";Route=" &amp; "CalcEngine", "")</f>
        <v>#N/A</v>
      </c>
    </row>
    <row r="63" spans="1:10" x14ac:dyDescent="0.25">
      <c r="A63" t="str">
        <f>IF(LEN('Initial dilution'!$B52)&gt;0, 'Initial dilution'!$C52,"")</f>
        <v/>
      </c>
      <c r="C63" t="str">
        <f>IF(LEN('Initial dilution'!$B52)&gt;0, 'Initial dilution'!$C$3,"")</f>
        <v/>
      </c>
      <c r="D63" t="str">
        <f>IF(LEN('Initial dilution'!$B52)&gt;0, 'Initial dilution'!$A52,"")</f>
        <v/>
      </c>
      <c r="E63" t="str">
        <f>IF(OR(LEN('Initial dilution'!$B52)=0, LEN('Initial dilution'!$E52)=0), "", IF(LEFT(RIGHT('Initial dilution'!$E52,3),1)="7",'Initial dilution'!$E52,'Initial dilution'!$F52))</f>
        <v/>
      </c>
      <c r="F63" t="str">
        <f>IF(LEN(E63)=0,"",VLOOKUP(E63, Indices!$A:$B, 2, FALSE))</f>
        <v/>
      </c>
      <c r="G63" t="str">
        <f>IF(OR(LEN('Initial dilution'!$B52)=0, LEN('Initial dilution'!$F52)=0), "", IF(LEFT(RIGHT('Initial dilution'!$F52,3),1)="5",'Initial dilution'!$F52,'Initial dilution'!$E52))</f>
        <v/>
      </c>
      <c r="H63" t="str">
        <f>IF(LEN(G63)=0,"",VLOOKUP(G63, Indices!$A:$B, 2, FALSE))</f>
        <v/>
      </c>
      <c r="J63" t="e">
        <f>IF(LEN('Initial dilution'!$B52)=0, "", "Species=" &amp; SUBSTITUTE(SUBSTITUTE('Initial dilution'!$D52, ",", "_"), " ", "_")) &amp; IF(LEN('Initial dilution'!$B52)=0, "", ";ExpectedGenomeSize=" &amp; VLOOKUP('Initial dilution'!$B52, 'Initial dilution'!$B:$H, 7, FALSE)) &amp; IF(VLOOKUP('Initial dilution'!$B52, 'Raw Read Routing'!$A:$B, 2, FALSE)="Yes", ";Route=" &amp; "CalcEngine", "")</f>
        <v>#N/A</v>
      </c>
    </row>
    <row r="64" spans="1:10" x14ac:dyDescent="0.25">
      <c r="A64" t="str">
        <f>IF(LEN('Initial dilution'!$B53)&gt;0, 'Initial dilution'!$C53,"")</f>
        <v/>
      </c>
      <c r="C64" t="str">
        <f>IF(LEN('Initial dilution'!$B53)&gt;0, 'Initial dilution'!$C$3,"")</f>
        <v/>
      </c>
      <c r="D64" t="str">
        <f>IF(LEN('Initial dilution'!$B53)&gt;0, 'Initial dilution'!$A53,"")</f>
        <v/>
      </c>
      <c r="E64" t="str">
        <f>IF(OR(LEN('Initial dilution'!$B53)=0, LEN('Initial dilution'!$E53)=0), "", IF(LEFT(RIGHT('Initial dilution'!$E53,3),1)="7",'Initial dilution'!$E53,'Initial dilution'!$F53))</f>
        <v/>
      </c>
      <c r="F64" t="str">
        <f>IF(LEN(E64)=0,"",VLOOKUP(E64, Indices!$A:$B, 2, FALSE))</f>
        <v/>
      </c>
      <c r="G64" t="str">
        <f>IF(OR(LEN('Initial dilution'!$B53)=0, LEN('Initial dilution'!$F53)=0), "", IF(LEFT(RIGHT('Initial dilution'!$F53,3),1)="5",'Initial dilution'!$F53,'Initial dilution'!$E53))</f>
        <v/>
      </c>
      <c r="H64" t="str">
        <f>IF(LEN(G64)=0,"",VLOOKUP(G64, Indices!$A:$B, 2, FALSE))</f>
        <v/>
      </c>
      <c r="J64" t="e">
        <f>IF(LEN('Initial dilution'!$B53)=0, "", "Species=" &amp; SUBSTITUTE(SUBSTITUTE('Initial dilution'!$D53, ",", "_"), " ", "_")) &amp; IF(LEN('Initial dilution'!$B53)=0, "", ";ExpectedGenomeSize=" &amp; VLOOKUP('Initial dilution'!$B53, 'Initial dilution'!$B:$H, 7, FALSE)) &amp; IF(VLOOKUP('Initial dilution'!$B53, 'Raw Read Routing'!$A:$B, 2, FALSE)="Yes", ";Route=" &amp; "CalcEngine", "")</f>
        <v>#N/A</v>
      </c>
    </row>
    <row r="65" spans="1:10" x14ac:dyDescent="0.25">
      <c r="A65" t="str">
        <f>IF(LEN('Initial dilution'!$B54)&gt;0, 'Initial dilution'!$C54,"")</f>
        <v/>
      </c>
      <c r="C65" t="str">
        <f>IF(LEN('Initial dilution'!$B54)&gt;0, 'Initial dilution'!$C$3,"")</f>
        <v/>
      </c>
      <c r="D65" t="str">
        <f>IF(LEN('Initial dilution'!$B54)&gt;0, 'Initial dilution'!$A54,"")</f>
        <v/>
      </c>
      <c r="E65" t="str">
        <f>IF(OR(LEN('Initial dilution'!$B54)=0, LEN('Initial dilution'!$E54)=0), "", IF(LEFT(RIGHT('Initial dilution'!$E54,3),1)="7",'Initial dilution'!$E54,'Initial dilution'!$F54))</f>
        <v/>
      </c>
      <c r="F65" t="str">
        <f>IF(LEN(E65)=0,"",VLOOKUP(E65, Indices!$A:$B, 2, FALSE))</f>
        <v/>
      </c>
      <c r="G65" t="str">
        <f>IF(OR(LEN('Initial dilution'!$B54)=0, LEN('Initial dilution'!$F54)=0), "", IF(LEFT(RIGHT('Initial dilution'!$F54,3),1)="5",'Initial dilution'!$F54,'Initial dilution'!$E54))</f>
        <v/>
      </c>
      <c r="H65" t="str">
        <f>IF(LEN(G65)=0,"",VLOOKUP(G65, Indices!$A:$B, 2, FALSE))</f>
        <v/>
      </c>
      <c r="J65" t="e">
        <f>IF(LEN('Initial dilution'!$B54)=0, "", "Species=" &amp; SUBSTITUTE(SUBSTITUTE('Initial dilution'!$D54, ",", "_"), " ", "_")) &amp; IF(LEN('Initial dilution'!$B54)=0, "", ";ExpectedGenomeSize=" &amp; VLOOKUP('Initial dilution'!$B54, 'Initial dilution'!$B:$H, 7, FALSE)) &amp; IF(VLOOKUP('Initial dilution'!$B54, 'Raw Read Routing'!$A:$B, 2, FALSE)="Yes", ";Route=" &amp; "CalcEngine", "")</f>
        <v>#N/A</v>
      </c>
    </row>
    <row r="66" spans="1:10" x14ac:dyDescent="0.25">
      <c r="A66" t="str">
        <f>IF(LEN('Initial dilution'!$B55)&gt;0, 'Initial dilution'!$C55,"")</f>
        <v/>
      </c>
      <c r="C66" t="str">
        <f>IF(LEN('Initial dilution'!$B55)&gt;0, 'Initial dilution'!$C$3,"")</f>
        <v/>
      </c>
      <c r="D66" t="str">
        <f>IF(LEN('Initial dilution'!$B55)&gt;0, 'Initial dilution'!$A55,"")</f>
        <v/>
      </c>
      <c r="E66" t="str">
        <f>IF(OR(LEN('Initial dilution'!$B55)=0, LEN('Initial dilution'!$E55)=0), "", IF(LEFT(RIGHT('Initial dilution'!$E55,3),1)="7",'Initial dilution'!$E55,'Initial dilution'!$F55))</f>
        <v/>
      </c>
      <c r="F66" t="str">
        <f>IF(LEN(E66)=0,"",VLOOKUP(E66, Indices!$A:$B, 2, FALSE))</f>
        <v/>
      </c>
      <c r="G66" t="str">
        <f>IF(OR(LEN('Initial dilution'!$B55)=0, LEN('Initial dilution'!$F55)=0), "", IF(LEFT(RIGHT('Initial dilution'!$F55,3),1)="5",'Initial dilution'!$F55,'Initial dilution'!$E55))</f>
        <v/>
      </c>
      <c r="H66" t="str">
        <f>IF(LEN(G66)=0,"",VLOOKUP(G66, Indices!$A:$B, 2, FALSE))</f>
        <v/>
      </c>
      <c r="J66" t="e">
        <f>IF(LEN('Initial dilution'!$B55)=0, "", "Species=" &amp; SUBSTITUTE(SUBSTITUTE('Initial dilution'!$D55, ",", "_"), " ", "_")) &amp; IF(LEN('Initial dilution'!$B55)=0, "", ";ExpectedGenomeSize=" &amp; VLOOKUP('Initial dilution'!$B55, 'Initial dilution'!$B:$H, 7, FALSE)) &amp; IF(VLOOKUP('Initial dilution'!$B55, 'Raw Read Routing'!$A:$B, 2, FALSE)="Yes", ";Route=" &amp; "CalcEngine", "")</f>
        <v>#N/A</v>
      </c>
    </row>
    <row r="67" spans="1:10" x14ac:dyDescent="0.25">
      <c r="A67" t="str">
        <f>IF(LEN('Initial dilution'!$B56)&gt;0, 'Initial dilution'!$C56,"")</f>
        <v/>
      </c>
      <c r="C67" t="str">
        <f>IF(LEN('Initial dilution'!$B56)&gt;0, 'Initial dilution'!$C$3,"")</f>
        <v/>
      </c>
      <c r="D67" t="str">
        <f>IF(LEN('Initial dilution'!$B56)&gt;0, 'Initial dilution'!$A56,"")</f>
        <v/>
      </c>
      <c r="E67" t="str">
        <f>IF(OR(LEN('Initial dilution'!$B56)=0, LEN('Initial dilution'!$E56)=0), "", IF(LEFT(RIGHT('Initial dilution'!$E56,3),1)="7",'Initial dilution'!$E56,'Initial dilution'!$F56))</f>
        <v/>
      </c>
      <c r="F67" t="str">
        <f>IF(LEN(E67)=0,"",VLOOKUP(E67, Indices!$A:$B, 2, FALSE))</f>
        <v/>
      </c>
      <c r="G67" t="str">
        <f>IF(OR(LEN('Initial dilution'!$B56)=0, LEN('Initial dilution'!$F56)=0), "", IF(LEFT(RIGHT('Initial dilution'!$F56,3),1)="5",'Initial dilution'!$F56,'Initial dilution'!$E56))</f>
        <v/>
      </c>
      <c r="H67" t="str">
        <f>IF(LEN(G67)=0,"",VLOOKUP(G67, Indices!$A:$B, 2, FALSE))</f>
        <v/>
      </c>
      <c r="J67" t="e">
        <f>IF(LEN('Initial dilution'!$B56)=0, "", "Species=" &amp; SUBSTITUTE(SUBSTITUTE('Initial dilution'!$D56, ",", "_"), " ", "_")) &amp; IF(LEN('Initial dilution'!$B56)=0, "", ";ExpectedGenomeSize=" &amp; VLOOKUP('Initial dilution'!$B56, 'Initial dilution'!$B:$H, 7, FALSE)) &amp; IF(VLOOKUP('Initial dilution'!$B56, 'Raw Read Routing'!$A:$B, 2, FALSE)="Yes", ";Route=" &amp; "CalcEngine", "")</f>
        <v>#N/A</v>
      </c>
    </row>
    <row r="68" spans="1:10" x14ac:dyDescent="0.25">
      <c r="A68" s="19" t="str">
        <f>IF(LEN('Initial dilution'!$B57)&gt;0, 'Initial dilution'!$C57,"")</f>
        <v/>
      </c>
      <c r="C68" s="19" t="str">
        <f>IF(LEN('Initial dilution'!$B57)&gt;0, 'Initial dilution'!$C$3,"")</f>
        <v/>
      </c>
      <c r="D68" s="19" t="str">
        <f>IF(LEN('Initial dilution'!$B57)&gt;0, 'Initial dilution'!$A57,"")</f>
        <v/>
      </c>
      <c r="E68" s="19" t="str">
        <f>IF(OR(LEN('Initial dilution'!$B57)=0, LEN('Initial dilution'!$E57)=0), "", IF(LEFT(RIGHT('Initial dilution'!$E57,3),1)="7",'Initial dilution'!$E57,'Initial dilution'!$F57))</f>
        <v/>
      </c>
      <c r="F68" s="19" t="str">
        <f>IF(LEN(E68)=0,"",VLOOKUP(E68, Indices!$A:$B, 2, FALSE))</f>
        <v/>
      </c>
      <c r="G68" s="19" t="str">
        <f>IF(OR(LEN('Initial dilution'!$B57)=0, LEN('Initial dilution'!$F57)=0), "", IF(LEFT(RIGHT('Initial dilution'!$F57,3),1)="5",'Initial dilution'!$F57,'Initial dilution'!$E57))</f>
        <v/>
      </c>
      <c r="H68" s="19" t="str">
        <f>IF(LEN(G68)=0,"",VLOOKUP(G68, Indices!$A:$B, 2, FALSE))</f>
        <v/>
      </c>
      <c r="J68" s="19" t="e">
        <f>IF(LEN('Initial dilution'!$B57)=0, "", "Species=" &amp; SUBSTITUTE(SUBSTITUTE('Initial dilution'!$D57, ",", "_"), " ", "_")) &amp; IF(LEN('Initial dilution'!$B57)=0, "", ";ExpectedGenomeSize=" &amp; VLOOKUP('Initial dilution'!$B57, 'Initial dilution'!$B:$H, 7, FALSE)) &amp; IF(VLOOKUP('Initial dilution'!$B57, 'Raw Read Routing'!$A:$B, 2, FALSE)="Yes", ";Route=" &amp; "CalcEngine", "")</f>
        <v>#N/A</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5"/>
  <sheetViews>
    <sheetView workbookViewId="0"/>
  </sheetViews>
  <sheetFormatPr defaultRowHeight="15" x14ac:dyDescent="0.25"/>
  <cols>
    <col min="1" max="1" width="11.28515625" bestFit="1" customWidth="1"/>
    <col min="2" max="2" width="20.85546875" bestFit="1" customWidth="1"/>
  </cols>
  <sheetData>
    <row r="1" spans="1:5" x14ac:dyDescent="0.25">
      <c r="A1" s="1" t="s">
        <v>171</v>
      </c>
      <c r="B1" s="1" t="s">
        <v>172</v>
      </c>
      <c r="D1" s="1" t="s">
        <v>253</v>
      </c>
      <c r="E1" s="1" t="s">
        <v>152</v>
      </c>
    </row>
    <row r="2" spans="1:5" x14ac:dyDescent="0.25">
      <c r="A2" t="s">
        <v>173</v>
      </c>
      <c r="B2" t="s">
        <v>174</v>
      </c>
      <c r="D2" t="s">
        <v>254</v>
      </c>
      <c r="E2" t="s">
        <v>255</v>
      </c>
    </row>
    <row r="3" spans="1:5" x14ac:dyDescent="0.25">
      <c r="A3" t="s">
        <v>175</v>
      </c>
      <c r="B3" t="s">
        <v>176</v>
      </c>
      <c r="D3" t="s">
        <v>256</v>
      </c>
      <c r="E3" t="s">
        <v>255</v>
      </c>
    </row>
    <row r="4" spans="1:5" x14ac:dyDescent="0.25">
      <c r="A4" t="s">
        <v>177</v>
      </c>
      <c r="B4" t="s">
        <v>178</v>
      </c>
      <c r="D4" t="s">
        <v>257</v>
      </c>
      <c r="E4" t="s">
        <v>255</v>
      </c>
    </row>
    <row r="5" spans="1:5" x14ac:dyDescent="0.25">
      <c r="A5" t="s">
        <v>179</v>
      </c>
      <c r="B5" t="s">
        <v>180</v>
      </c>
      <c r="D5" t="s">
        <v>258</v>
      </c>
      <c r="E5" t="s">
        <v>255</v>
      </c>
    </row>
    <row r="6" spans="1:5" x14ac:dyDescent="0.25">
      <c r="A6" t="s">
        <v>181</v>
      </c>
      <c r="B6" t="s">
        <v>182</v>
      </c>
      <c r="D6" t="s">
        <v>259</v>
      </c>
      <c r="E6" t="s">
        <v>255</v>
      </c>
    </row>
    <row r="7" spans="1:5" x14ac:dyDescent="0.25">
      <c r="A7" t="s">
        <v>183</v>
      </c>
      <c r="B7" t="s">
        <v>184</v>
      </c>
      <c r="D7" t="s">
        <v>260</v>
      </c>
      <c r="E7" t="s">
        <v>255</v>
      </c>
    </row>
    <row r="8" spans="1:5" x14ac:dyDescent="0.25">
      <c r="A8" t="s">
        <v>185</v>
      </c>
      <c r="B8" t="s">
        <v>186</v>
      </c>
      <c r="D8" t="s">
        <v>261</v>
      </c>
      <c r="E8" t="s">
        <v>255</v>
      </c>
    </row>
    <row r="9" spans="1:5" x14ac:dyDescent="0.25">
      <c r="A9" t="s">
        <v>187</v>
      </c>
      <c r="B9" t="s">
        <v>188</v>
      </c>
      <c r="D9" t="s">
        <v>262</v>
      </c>
      <c r="E9" t="s">
        <v>255</v>
      </c>
    </row>
    <row r="10" spans="1:5" x14ac:dyDescent="0.25">
      <c r="A10" t="s">
        <v>189</v>
      </c>
      <c r="B10" t="s">
        <v>190</v>
      </c>
      <c r="D10" t="s">
        <v>263</v>
      </c>
      <c r="E10" t="s">
        <v>255</v>
      </c>
    </row>
    <row r="11" spans="1:5" x14ac:dyDescent="0.25">
      <c r="A11" t="s">
        <v>191</v>
      </c>
      <c r="B11" t="s">
        <v>192</v>
      </c>
      <c r="D11" t="s">
        <v>264</v>
      </c>
      <c r="E11" t="s">
        <v>255</v>
      </c>
    </row>
    <row r="12" spans="1:5" x14ac:dyDescent="0.25">
      <c r="A12" t="s">
        <v>193</v>
      </c>
      <c r="B12" t="s">
        <v>194</v>
      </c>
      <c r="D12" t="s">
        <v>265</v>
      </c>
      <c r="E12" t="s">
        <v>255</v>
      </c>
    </row>
    <row r="13" spans="1:5" x14ac:dyDescent="0.25">
      <c r="A13" t="s">
        <v>195</v>
      </c>
      <c r="B13" t="s">
        <v>196</v>
      </c>
      <c r="D13" t="s">
        <v>266</v>
      </c>
      <c r="E13" t="s">
        <v>255</v>
      </c>
    </row>
    <row r="14" spans="1:5" x14ac:dyDescent="0.25">
      <c r="A14" t="s">
        <v>197</v>
      </c>
      <c r="B14" t="s">
        <v>198</v>
      </c>
      <c r="D14" t="s">
        <v>267</v>
      </c>
      <c r="E14" t="s">
        <v>255</v>
      </c>
    </row>
    <row r="15" spans="1:5" x14ac:dyDescent="0.25">
      <c r="A15" t="s">
        <v>199</v>
      </c>
      <c r="B15" t="s">
        <v>200</v>
      </c>
      <c r="D15" t="s">
        <v>268</v>
      </c>
      <c r="E15" t="s">
        <v>255</v>
      </c>
    </row>
    <row r="16" spans="1:5" x14ac:dyDescent="0.25">
      <c r="A16" t="s">
        <v>201</v>
      </c>
      <c r="B16" t="s">
        <v>202</v>
      </c>
      <c r="D16" t="s">
        <v>269</v>
      </c>
      <c r="E16" t="s">
        <v>255</v>
      </c>
    </row>
    <row r="17" spans="1:5" x14ac:dyDescent="0.25">
      <c r="A17" t="s">
        <v>203</v>
      </c>
      <c r="B17" t="s">
        <v>204</v>
      </c>
      <c r="D17" t="s">
        <v>270</v>
      </c>
      <c r="E17" t="s">
        <v>255</v>
      </c>
    </row>
    <row r="18" spans="1:5" x14ac:dyDescent="0.25">
      <c r="A18" t="s">
        <v>205</v>
      </c>
      <c r="B18" t="s">
        <v>206</v>
      </c>
      <c r="D18" t="s">
        <v>271</v>
      </c>
      <c r="E18" t="s">
        <v>255</v>
      </c>
    </row>
    <row r="19" spans="1:5" x14ac:dyDescent="0.25">
      <c r="A19" t="s">
        <v>207</v>
      </c>
      <c r="B19" t="s">
        <v>208</v>
      </c>
      <c r="D19" t="s">
        <v>272</v>
      </c>
      <c r="E19" t="s">
        <v>255</v>
      </c>
    </row>
    <row r="20" spans="1:5" x14ac:dyDescent="0.25">
      <c r="A20" t="s">
        <v>209</v>
      </c>
      <c r="B20" t="s">
        <v>210</v>
      </c>
      <c r="D20" t="s">
        <v>273</v>
      </c>
      <c r="E20" t="s">
        <v>255</v>
      </c>
    </row>
    <row r="21" spans="1:5" x14ac:dyDescent="0.25">
      <c r="A21" t="s">
        <v>211</v>
      </c>
      <c r="B21" t="s">
        <v>212</v>
      </c>
      <c r="D21" t="s">
        <v>274</v>
      </c>
      <c r="E21" t="s">
        <v>255</v>
      </c>
    </row>
    <row r="22" spans="1:5" x14ac:dyDescent="0.25">
      <c r="A22" t="s">
        <v>213</v>
      </c>
      <c r="B22" t="s">
        <v>214</v>
      </c>
      <c r="D22" t="s">
        <v>275</v>
      </c>
      <c r="E22" t="s">
        <v>255</v>
      </c>
    </row>
    <row r="23" spans="1:5" x14ac:dyDescent="0.25">
      <c r="A23" t="s">
        <v>215</v>
      </c>
      <c r="B23" t="s">
        <v>216</v>
      </c>
      <c r="D23" t="s">
        <v>276</v>
      </c>
      <c r="E23" t="s">
        <v>255</v>
      </c>
    </row>
    <row r="24" spans="1:5" x14ac:dyDescent="0.25">
      <c r="A24" t="s">
        <v>217</v>
      </c>
      <c r="B24" t="s">
        <v>218</v>
      </c>
      <c r="D24" t="s">
        <v>277</v>
      </c>
      <c r="E24" t="s">
        <v>255</v>
      </c>
    </row>
    <row r="25" spans="1:5" x14ac:dyDescent="0.25">
      <c r="A25" t="s">
        <v>219</v>
      </c>
      <c r="B25" t="s">
        <v>220</v>
      </c>
      <c r="D25" t="s">
        <v>278</v>
      </c>
      <c r="E25" t="s">
        <v>255</v>
      </c>
    </row>
    <row r="26" spans="1:5" x14ac:dyDescent="0.25">
      <c r="A26" t="s">
        <v>221</v>
      </c>
      <c r="B26" t="s">
        <v>222</v>
      </c>
      <c r="D26" t="s">
        <v>279</v>
      </c>
      <c r="E26" t="s">
        <v>255</v>
      </c>
    </row>
    <row r="27" spans="1:5" x14ac:dyDescent="0.25">
      <c r="A27" t="s">
        <v>223</v>
      </c>
      <c r="B27" t="s">
        <v>224</v>
      </c>
      <c r="D27" t="s">
        <v>280</v>
      </c>
      <c r="E27" t="s">
        <v>255</v>
      </c>
    </row>
    <row r="28" spans="1:5" x14ac:dyDescent="0.25">
      <c r="A28" t="s">
        <v>225</v>
      </c>
      <c r="B28" t="s">
        <v>226</v>
      </c>
      <c r="D28" t="s">
        <v>281</v>
      </c>
      <c r="E28" t="s">
        <v>255</v>
      </c>
    </row>
    <row r="29" spans="1:5" x14ac:dyDescent="0.25">
      <c r="A29" t="s">
        <v>227</v>
      </c>
      <c r="B29" t="s">
        <v>228</v>
      </c>
      <c r="D29" t="s">
        <v>282</v>
      </c>
      <c r="E29" t="s">
        <v>255</v>
      </c>
    </row>
    <row r="30" spans="1:5" x14ac:dyDescent="0.25">
      <c r="A30" t="s">
        <v>229</v>
      </c>
      <c r="B30" t="s">
        <v>230</v>
      </c>
      <c r="D30" t="s">
        <v>283</v>
      </c>
      <c r="E30" t="s">
        <v>255</v>
      </c>
    </row>
    <row r="31" spans="1:5" x14ac:dyDescent="0.25">
      <c r="A31" t="s">
        <v>231</v>
      </c>
      <c r="B31" t="s">
        <v>232</v>
      </c>
      <c r="D31" t="s">
        <v>284</v>
      </c>
      <c r="E31" t="s">
        <v>255</v>
      </c>
    </row>
    <row r="32" spans="1:5" x14ac:dyDescent="0.25">
      <c r="A32" t="s">
        <v>233</v>
      </c>
      <c r="B32" t="s">
        <v>234</v>
      </c>
      <c r="D32" t="s">
        <v>285</v>
      </c>
      <c r="E32" t="s">
        <v>255</v>
      </c>
    </row>
    <row r="33" spans="1:5" x14ac:dyDescent="0.25">
      <c r="A33" t="s">
        <v>235</v>
      </c>
      <c r="B33" t="s">
        <v>236</v>
      </c>
      <c r="D33" t="s">
        <v>286</v>
      </c>
      <c r="E33" t="s">
        <v>255</v>
      </c>
    </row>
    <row r="34" spans="1:5" x14ac:dyDescent="0.25">
      <c r="A34" t="s">
        <v>237</v>
      </c>
      <c r="B34" t="s">
        <v>238</v>
      </c>
      <c r="D34" t="s">
        <v>287</v>
      </c>
      <c r="E34" t="s">
        <v>255</v>
      </c>
    </row>
    <row r="35" spans="1:5" x14ac:dyDescent="0.25">
      <c r="A35" t="s">
        <v>239</v>
      </c>
      <c r="B35" t="s">
        <v>240</v>
      </c>
      <c r="D35" t="s">
        <v>288</v>
      </c>
      <c r="E35" t="s">
        <v>255</v>
      </c>
    </row>
    <row r="36" spans="1:5" x14ac:dyDescent="0.25">
      <c r="A36" t="s">
        <v>241</v>
      </c>
      <c r="B36" t="s">
        <v>242</v>
      </c>
      <c r="D36" t="s">
        <v>289</v>
      </c>
      <c r="E36" t="s">
        <v>255</v>
      </c>
    </row>
    <row r="37" spans="1:5" x14ac:dyDescent="0.25">
      <c r="A37" t="s">
        <v>243</v>
      </c>
      <c r="B37" t="s">
        <v>244</v>
      </c>
      <c r="D37" t="s">
        <v>290</v>
      </c>
      <c r="E37" t="s">
        <v>255</v>
      </c>
    </row>
    <row r="38" spans="1:5" x14ac:dyDescent="0.25">
      <c r="A38" t="s">
        <v>245</v>
      </c>
      <c r="B38" t="s">
        <v>246</v>
      </c>
      <c r="D38" t="s">
        <v>291</v>
      </c>
      <c r="E38" t="s">
        <v>255</v>
      </c>
    </row>
    <row r="39" spans="1:5" x14ac:dyDescent="0.25">
      <c r="A39" t="s">
        <v>247</v>
      </c>
      <c r="B39" t="s">
        <v>248</v>
      </c>
      <c r="D39" t="s">
        <v>292</v>
      </c>
      <c r="E39" t="s">
        <v>255</v>
      </c>
    </row>
    <row r="40" spans="1:5" x14ac:dyDescent="0.25">
      <c r="A40" t="s">
        <v>249</v>
      </c>
      <c r="B40" t="s">
        <v>250</v>
      </c>
      <c r="D40" t="s">
        <v>293</v>
      </c>
      <c r="E40" t="s">
        <v>255</v>
      </c>
    </row>
    <row r="41" spans="1:5" x14ac:dyDescent="0.25">
      <c r="A41" t="s">
        <v>251</v>
      </c>
      <c r="B41" t="s">
        <v>252</v>
      </c>
      <c r="D41" t="s">
        <v>294</v>
      </c>
      <c r="E41" t="s">
        <v>255</v>
      </c>
    </row>
    <row r="42" spans="1:5" x14ac:dyDescent="0.25">
      <c r="D42" t="s">
        <v>295</v>
      </c>
      <c r="E42" t="s">
        <v>255</v>
      </c>
    </row>
    <row r="43" spans="1:5" x14ac:dyDescent="0.25">
      <c r="D43" t="s">
        <v>296</v>
      </c>
      <c r="E43" t="s">
        <v>255</v>
      </c>
    </row>
    <row r="44" spans="1:5" x14ac:dyDescent="0.25">
      <c r="D44" t="s">
        <v>297</v>
      </c>
      <c r="E44" t="s">
        <v>255</v>
      </c>
    </row>
    <row r="45" spans="1:5" x14ac:dyDescent="0.25">
      <c r="D45" t="s">
        <v>298</v>
      </c>
      <c r="E45" t="s">
        <v>255</v>
      </c>
    </row>
    <row r="46" spans="1:5" x14ac:dyDescent="0.25">
      <c r="D46" t="s">
        <v>299</v>
      </c>
      <c r="E46" t="s">
        <v>255</v>
      </c>
    </row>
    <row r="47" spans="1:5" x14ac:dyDescent="0.25">
      <c r="D47" t="s">
        <v>300</v>
      </c>
      <c r="E47" t="s">
        <v>255</v>
      </c>
    </row>
    <row r="48" spans="1:5" x14ac:dyDescent="0.25">
      <c r="D48" t="s">
        <v>301</v>
      </c>
      <c r="E48" t="s">
        <v>255</v>
      </c>
    </row>
    <row r="49" spans="4:5" x14ac:dyDescent="0.25">
      <c r="D49" t="s">
        <v>302</v>
      </c>
      <c r="E49" t="s">
        <v>255</v>
      </c>
    </row>
    <row r="50" spans="4:5" x14ac:dyDescent="0.25">
      <c r="D50" t="s">
        <v>303</v>
      </c>
      <c r="E50" t="s">
        <v>255</v>
      </c>
    </row>
    <row r="51" spans="4:5" x14ac:dyDescent="0.25">
      <c r="D51" t="s">
        <v>304</v>
      </c>
      <c r="E51" t="s">
        <v>255</v>
      </c>
    </row>
    <row r="52" spans="4:5" x14ac:dyDescent="0.25">
      <c r="D52" t="s">
        <v>305</v>
      </c>
      <c r="E52" t="s">
        <v>255</v>
      </c>
    </row>
    <row r="53" spans="4:5" x14ac:dyDescent="0.25">
      <c r="D53" t="s">
        <v>306</v>
      </c>
      <c r="E53" t="s">
        <v>255</v>
      </c>
    </row>
    <row r="54" spans="4:5" x14ac:dyDescent="0.25">
      <c r="D54" t="s">
        <v>307</v>
      </c>
      <c r="E54" t="s">
        <v>255</v>
      </c>
    </row>
    <row r="55" spans="4:5" x14ac:dyDescent="0.25">
      <c r="D55" t="s">
        <v>308</v>
      </c>
      <c r="E55" t="s">
        <v>255</v>
      </c>
    </row>
    <row r="56" spans="4:5" x14ac:dyDescent="0.25">
      <c r="D56" t="s">
        <v>309</v>
      </c>
      <c r="E56" t="s">
        <v>255</v>
      </c>
    </row>
    <row r="57" spans="4:5" x14ac:dyDescent="0.25">
      <c r="D57" t="s">
        <v>310</v>
      </c>
      <c r="E57" t="s">
        <v>255</v>
      </c>
    </row>
    <row r="58" spans="4:5" x14ac:dyDescent="0.25">
      <c r="D58" t="s">
        <v>311</v>
      </c>
      <c r="E58" t="s">
        <v>255</v>
      </c>
    </row>
    <row r="59" spans="4:5" x14ac:dyDescent="0.25">
      <c r="D59" t="s">
        <v>312</v>
      </c>
      <c r="E59" t="s">
        <v>255</v>
      </c>
    </row>
    <row r="60" spans="4:5" x14ac:dyDescent="0.25">
      <c r="D60" t="s">
        <v>313</v>
      </c>
      <c r="E60" t="s">
        <v>255</v>
      </c>
    </row>
    <row r="61" spans="4:5" x14ac:dyDescent="0.25">
      <c r="D61" t="s">
        <v>314</v>
      </c>
      <c r="E61" t="s">
        <v>255</v>
      </c>
    </row>
    <row r="62" spans="4:5" x14ac:dyDescent="0.25">
      <c r="D62" t="s">
        <v>315</v>
      </c>
      <c r="E62" t="s">
        <v>255</v>
      </c>
    </row>
    <row r="63" spans="4:5" x14ac:dyDescent="0.25">
      <c r="D63" t="s">
        <v>316</v>
      </c>
      <c r="E63" t="s">
        <v>255</v>
      </c>
    </row>
    <row r="64" spans="4:5" x14ac:dyDescent="0.25">
      <c r="D64" t="s">
        <v>317</v>
      </c>
      <c r="E64" t="s">
        <v>255</v>
      </c>
    </row>
    <row r="65" spans="4:5" x14ac:dyDescent="0.25">
      <c r="D65" t="s">
        <v>318</v>
      </c>
      <c r="E65" t="s">
        <v>255</v>
      </c>
    </row>
    <row r="66" spans="4:5" x14ac:dyDescent="0.25">
      <c r="D66" t="s">
        <v>319</v>
      </c>
      <c r="E66" t="s">
        <v>255</v>
      </c>
    </row>
    <row r="67" spans="4:5" x14ac:dyDescent="0.25">
      <c r="D67" t="s">
        <v>320</v>
      </c>
      <c r="E67" t="s">
        <v>255</v>
      </c>
    </row>
    <row r="68" spans="4:5" x14ac:dyDescent="0.25">
      <c r="D68" t="s">
        <v>321</v>
      </c>
      <c r="E68" t="s">
        <v>255</v>
      </c>
    </row>
    <row r="69" spans="4:5" x14ac:dyDescent="0.25">
      <c r="D69" t="s">
        <v>322</v>
      </c>
      <c r="E69" t="s">
        <v>255</v>
      </c>
    </row>
    <row r="70" spans="4:5" x14ac:dyDescent="0.25">
      <c r="D70" t="s">
        <v>323</v>
      </c>
      <c r="E70" t="s">
        <v>255</v>
      </c>
    </row>
    <row r="71" spans="4:5" x14ac:dyDescent="0.25">
      <c r="D71" t="s">
        <v>324</v>
      </c>
      <c r="E71" t="s">
        <v>255</v>
      </c>
    </row>
    <row r="72" spans="4:5" x14ac:dyDescent="0.25">
      <c r="D72" t="s">
        <v>325</v>
      </c>
      <c r="E72" t="s">
        <v>255</v>
      </c>
    </row>
    <row r="73" spans="4:5" x14ac:dyDescent="0.25">
      <c r="D73" t="s">
        <v>326</v>
      </c>
      <c r="E73" t="s">
        <v>255</v>
      </c>
    </row>
    <row r="74" spans="4:5" x14ac:dyDescent="0.25">
      <c r="D74" t="s">
        <v>327</v>
      </c>
      <c r="E74" t="s">
        <v>255</v>
      </c>
    </row>
    <row r="75" spans="4:5" x14ac:dyDescent="0.25">
      <c r="D75" t="s">
        <v>328</v>
      </c>
      <c r="E75" t="s">
        <v>255</v>
      </c>
    </row>
    <row r="76" spans="4:5" x14ac:dyDescent="0.25">
      <c r="D76" t="s">
        <v>329</v>
      </c>
      <c r="E76" t="s">
        <v>255</v>
      </c>
    </row>
    <row r="77" spans="4:5" x14ac:dyDescent="0.25">
      <c r="D77" t="s">
        <v>330</v>
      </c>
      <c r="E77" t="s">
        <v>255</v>
      </c>
    </row>
    <row r="78" spans="4:5" x14ac:dyDescent="0.25">
      <c r="D78" t="s">
        <v>331</v>
      </c>
      <c r="E78" t="s">
        <v>255</v>
      </c>
    </row>
    <row r="79" spans="4:5" x14ac:dyDescent="0.25">
      <c r="D79" t="s">
        <v>332</v>
      </c>
      <c r="E79" t="s">
        <v>255</v>
      </c>
    </row>
    <row r="80" spans="4:5" x14ac:dyDescent="0.25">
      <c r="D80" t="s">
        <v>333</v>
      </c>
      <c r="E80" t="s">
        <v>255</v>
      </c>
    </row>
    <row r="81" spans="4:5" x14ac:dyDescent="0.25">
      <c r="D81" t="s">
        <v>334</v>
      </c>
      <c r="E81" t="s">
        <v>255</v>
      </c>
    </row>
    <row r="82" spans="4:5" x14ac:dyDescent="0.25">
      <c r="D82" t="s">
        <v>335</v>
      </c>
      <c r="E82" t="s">
        <v>255</v>
      </c>
    </row>
    <row r="83" spans="4:5" x14ac:dyDescent="0.25">
      <c r="D83" t="s">
        <v>336</v>
      </c>
      <c r="E83" t="s">
        <v>255</v>
      </c>
    </row>
    <row r="84" spans="4:5" x14ac:dyDescent="0.25">
      <c r="D84" t="s">
        <v>337</v>
      </c>
      <c r="E84" t="s">
        <v>255</v>
      </c>
    </row>
    <row r="85" spans="4:5" x14ac:dyDescent="0.25">
      <c r="D85" t="s">
        <v>338</v>
      </c>
      <c r="E85" t="s">
        <v>255</v>
      </c>
    </row>
    <row r="86" spans="4:5" x14ac:dyDescent="0.25">
      <c r="D86" t="s">
        <v>339</v>
      </c>
      <c r="E86" t="s">
        <v>255</v>
      </c>
    </row>
    <row r="87" spans="4:5" x14ac:dyDescent="0.25">
      <c r="D87" t="s">
        <v>340</v>
      </c>
      <c r="E87" t="s">
        <v>255</v>
      </c>
    </row>
    <row r="88" spans="4:5" x14ac:dyDescent="0.25">
      <c r="D88" t="s">
        <v>341</v>
      </c>
      <c r="E88" t="s">
        <v>255</v>
      </c>
    </row>
    <row r="89" spans="4:5" x14ac:dyDescent="0.25">
      <c r="D89" t="s">
        <v>342</v>
      </c>
      <c r="E89" t="s">
        <v>255</v>
      </c>
    </row>
    <row r="90" spans="4:5" x14ac:dyDescent="0.25">
      <c r="D90" t="s">
        <v>343</v>
      </c>
      <c r="E90" t="s">
        <v>255</v>
      </c>
    </row>
    <row r="91" spans="4:5" x14ac:dyDescent="0.25">
      <c r="D91" t="s">
        <v>344</v>
      </c>
      <c r="E91" t="s">
        <v>255</v>
      </c>
    </row>
    <row r="92" spans="4:5" x14ac:dyDescent="0.25">
      <c r="D92" t="s">
        <v>345</v>
      </c>
      <c r="E92" t="s">
        <v>255</v>
      </c>
    </row>
    <row r="93" spans="4:5" x14ac:dyDescent="0.25">
      <c r="D93" t="s">
        <v>346</v>
      </c>
      <c r="E93" t="s">
        <v>255</v>
      </c>
    </row>
    <row r="94" spans="4:5" x14ac:dyDescent="0.25">
      <c r="D94" t="s">
        <v>347</v>
      </c>
      <c r="E94" t="s">
        <v>255</v>
      </c>
    </row>
    <row r="95" spans="4:5" x14ac:dyDescent="0.25">
      <c r="D95" t="s">
        <v>348</v>
      </c>
      <c r="E95" t="s">
        <v>255</v>
      </c>
    </row>
    <row r="96" spans="4:5" x14ac:dyDescent="0.25">
      <c r="D96" t="s">
        <v>349</v>
      </c>
      <c r="E96" t="s">
        <v>255</v>
      </c>
    </row>
    <row r="97" spans="4:5" x14ac:dyDescent="0.25">
      <c r="D97" t="s">
        <v>350</v>
      </c>
      <c r="E97" t="s">
        <v>255</v>
      </c>
    </row>
    <row r="98" spans="4:5" x14ac:dyDescent="0.25">
      <c r="D98" t="s">
        <v>351</v>
      </c>
      <c r="E98" t="s">
        <v>352</v>
      </c>
    </row>
    <row r="99" spans="4:5" x14ac:dyDescent="0.25">
      <c r="D99" t="s">
        <v>353</v>
      </c>
      <c r="E99" t="s">
        <v>352</v>
      </c>
    </row>
    <row r="100" spans="4:5" x14ac:dyDescent="0.25">
      <c r="D100" t="s">
        <v>354</v>
      </c>
      <c r="E100" t="s">
        <v>352</v>
      </c>
    </row>
    <row r="101" spans="4:5" x14ac:dyDescent="0.25">
      <c r="D101" t="s">
        <v>355</v>
      </c>
      <c r="E101" t="s">
        <v>352</v>
      </c>
    </row>
    <row r="102" spans="4:5" x14ac:dyDescent="0.25">
      <c r="D102" t="s">
        <v>356</v>
      </c>
      <c r="E102" t="s">
        <v>352</v>
      </c>
    </row>
    <row r="103" spans="4:5" x14ac:dyDescent="0.25">
      <c r="D103" t="s">
        <v>357</v>
      </c>
      <c r="E103" t="s">
        <v>352</v>
      </c>
    </row>
    <row r="104" spans="4:5" x14ac:dyDescent="0.25">
      <c r="D104" t="s">
        <v>358</v>
      </c>
      <c r="E104" t="s">
        <v>352</v>
      </c>
    </row>
    <row r="105" spans="4:5" x14ac:dyDescent="0.25">
      <c r="D105" t="s">
        <v>359</v>
      </c>
      <c r="E105" t="s">
        <v>352</v>
      </c>
    </row>
    <row r="106" spans="4:5" x14ac:dyDescent="0.25">
      <c r="D106" t="s">
        <v>360</v>
      </c>
      <c r="E106" t="s">
        <v>352</v>
      </c>
    </row>
    <row r="107" spans="4:5" x14ac:dyDescent="0.25">
      <c r="D107" t="s">
        <v>361</v>
      </c>
      <c r="E107" t="s">
        <v>352</v>
      </c>
    </row>
    <row r="108" spans="4:5" x14ac:dyDescent="0.25">
      <c r="D108" t="s">
        <v>362</v>
      </c>
      <c r="E108" t="s">
        <v>352</v>
      </c>
    </row>
    <row r="109" spans="4:5" x14ac:dyDescent="0.25">
      <c r="D109" t="s">
        <v>363</v>
      </c>
      <c r="E109" t="s">
        <v>352</v>
      </c>
    </row>
    <row r="110" spans="4:5" x14ac:dyDescent="0.25">
      <c r="D110" t="s">
        <v>364</v>
      </c>
      <c r="E110" t="s">
        <v>352</v>
      </c>
    </row>
    <row r="111" spans="4:5" x14ac:dyDescent="0.25">
      <c r="D111" t="s">
        <v>365</v>
      </c>
      <c r="E111" t="s">
        <v>352</v>
      </c>
    </row>
    <row r="112" spans="4:5" x14ac:dyDescent="0.25">
      <c r="D112" t="s">
        <v>366</v>
      </c>
      <c r="E112" t="s">
        <v>352</v>
      </c>
    </row>
    <row r="113" spans="4:5" x14ac:dyDescent="0.25">
      <c r="D113" t="s">
        <v>367</v>
      </c>
      <c r="E113" t="s">
        <v>352</v>
      </c>
    </row>
    <row r="114" spans="4:5" x14ac:dyDescent="0.25">
      <c r="D114" t="s">
        <v>368</v>
      </c>
      <c r="E114" t="s">
        <v>352</v>
      </c>
    </row>
    <row r="115" spans="4:5" x14ac:dyDescent="0.25">
      <c r="D115" t="s">
        <v>369</v>
      </c>
      <c r="E115" t="s">
        <v>352</v>
      </c>
    </row>
    <row r="116" spans="4:5" x14ac:dyDescent="0.25">
      <c r="D116" t="s">
        <v>370</v>
      </c>
      <c r="E116" t="s">
        <v>352</v>
      </c>
    </row>
    <row r="117" spans="4:5" x14ac:dyDescent="0.25">
      <c r="D117" t="s">
        <v>371</v>
      </c>
      <c r="E117" t="s">
        <v>352</v>
      </c>
    </row>
    <row r="118" spans="4:5" x14ac:dyDescent="0.25">
      <c r="D118" t="s">
        <v>372</v>
      </c>
      <c r="E118" t="s">
        <v>352</v>
      </c>
    </row>
    <row r="119" spans="4:5" x14ac:dyDescent="0.25">
      <c r="D119" t="s">
        <v>373</v>
      </c>
      <c r="E119" t="s">
        <v>352</v>
      </c>
    </row>
    <row r="120" spans="4:5" x14ac:dyDescent="0.25">
      <c r="D120" t="s">
        <v>374</v>
      </c>
      <c r="E120" t="s">
        <v>352</v>
      </c>
    </row>
    <row r="121" spans="4:5" x14ac:dyDescent="0.25">
      <c r="D121" t="s">
        <v>375</v>
      </c>
      <c r="E121" t="s">
        <v>352</v>
      </c>
    </row>
    <row r="122" spans="4:5" x14ac:dyDescent="0.25">
      <c r="D122" t="s">
        <v>376</v>
      </c>
      <c r="E122" t="s">
        <v>352</v>
      </c>
    </row>
    <row r="123" spans="4:5" x14ac:dyDescent="0.25">
      <c r="D123" t="s">
        <v>377</v>
      </c>
      <c r="E123" t="s">
        <v>352</v>
      </c>
    </row>
    <row r="124" spans="4:5" x14ac:dyDescent="0.25">
      <c r="D124" t="s">
        <v>378</v>
      </c>
      <c r="E124" t="s">
        <v>352</v>
      </c>
    </row>
    <row r="125" spans="4:5" x14ac:dyDescent="0.25">
      <c r="D125" t="s">
        <v>379</v>
      </c>
      <c r="E125" t="s">
        <v>352</v>
      </c>
    </row>
    <row r="126" spans="4:5" x14ac:dyDescent="0.25">
      <c r="D126" t="s">
        <v>380</v>
      </c>
      <c r="E126" t="s">
        <v>352</v>
      </c>
    </row>
    <row r="127" spans="4:5" x14ac:dyDescent="0.25">
      <c r="D127" t="s">
        <v>381</v>
      </c>
      <c r="E127" t="s">
        <v>352</v>
      </c>
    </row>
    <row r="128" spans="4:5" x14ac:dyDescent="0.25">
      <c r="D128" t="s">
        <v>382</v>
      </c>
      <c r="E128" t="s">
        <v>352</v>
      </c>
    </row>
    <row r="129" spans="4:5" x14ac:dyDescent="0.25">
      <c r="D129" t="s">
        <v>383</v>
      </c>
      <c r="E129" t="s">
        <v>352</v>
      </c>
    </row>
    <row r="130" spans="4:5" x14ac:dyDescent="0.25">
      <c r="D130" t="s">
        <v>384</v>
      </c>
      <c r="E130" t="s">
        <v>352</v>
      </c>
    </row>
    <row r="131" spans="4:5" x14ac:dyDescent="0.25">
      <c r="D131" t="s">
        <v>385</v>
      </c>
      <c r="E131" t="s">
        <v>352</v>
      </c>
    </row>
    <row r="132" spans="4:5" x14ac:dyDescent="0.25">
      <c r="D132" t="s">
        <v>386</v>
      </c>
      <c r="E132" t="s">
        <v>352</v>
      </c>
    </row>
    <row r="133" spans="4:5" x14ac:dyDescent="0.25">
      <c r="D133" t="s">
        <v>387</v>
      </c>
      <c r="E133" t="s">
        <v>352</v>
      </c>
    </row>
    <row r="134" spans="4:5" x14ac:dyDescent="0.25">
      <c r="D134" t="s">
        <v>388</v>
      </c>
      <c r="E134" t="s">
        <v>352</v>
      </c>
    </row>
    <row r="135" spans="4:5" x14ac:dyDescent="0.25">
      <c r="D135" t="s">
        <v>389</v>
      </c>
      <c r="E135" t="s">
        <v>352</v>
      </c>
    </row>
    <row r="136" spans="4:5" x14ac:dyDescent="0.25">
      <c r="D136" t="s">
        <v>390</v>
      </c>
      <c r="E136" t="s">
        <v>352</v>
      </c>
    </row>
    <row r="137" spans="4:5" x14ac:dyDescent="0.25">
      <c r="D137" t="s">
        <v>391</v>
      </c>
      <c r="E137" t="s">
        <v>352</v>
      </c>
    </row>
    <row r="138" spans="4:5" x14ac:dyDescent="0.25">
      <c r="D138" t="s">
        <v>392</v>
      </c>
      <c r="E138" t="s">
        <v>352</v>
      </c>
    </row>
    <row r="139" spans="4:5" x14ac:dyDescent="0.25">
      <c r="D139" t="s">
        <v>393</v>
      </c>
      <c r="E139" t="s">
        <v>352</v>
      </c>
    </row>
    <row r="140" spans="4:5" x14ac:dyDescent="0.25">
      <c r="D140" t="s">
        <v>394</v>
      </c>
      <c r="E140" t="s">
        <v>352</v>
      </c>
    </row>
    <row r="141" spans="4:5" x14ac:dyDescent="0.25">
      <c r="D141" t="s">
        <v>395</v>
      </c>
      <c r="E141" t="s">
        <v>352</v>
      </c>
    </row>
    <row r="142" spans="4:5" x14ac:dyDescent="0.25">
      <c r="D142" t="s">
        <v>396</v>
      </c>
      <c r="E142" t="s">
        <v>352</v>
      </c>
    </row>
    <row r="143" spans="4:5" x14ac:dyDescent="0.25">
      <c r="D143" t="s">
        <v>397</v>
      </c>
      <c r="E143" t="s">
        <v>352</v>
      </c>
    </row>
    <row r="144" spans="4:5" x14ac:dyDescent="0.25">
      <c r="D144" t="s">
        <v>398</v>
      </c>
      <c r="E144" t="s">
        <v>352</v>
      </c>
    </row>
    <row r="145" spans="4:5" x14ac:dyDescent="0.25">
      <c r="D145" t="s">
        <v>399</v>
      </c>
      <c r="E145" t="s">
        <v>352</v>
      </c>
    </row>
    <row r="146" spans="4:5" x14ac:dyDescent="0.25">
      <c r="D146" t="s">
        <v>400</v>
      </c>
      <c r="E146" t="s">
        <v>352</v>
      </c>
    </row>
    <row r="147" spans="4:5" x14ac:dyDescent="0.25">
      <c r="D147" t="s">
        <v>401</v>
      </c>
      <c r="E147" t="s">
        <v>352</v>
      </c>
    </row>
    <row r="148" spans="4:5" x14ac:dyDescent="0.25">
      <c r="D148" t="s">
        <v>402</v>
      </c>
      <c r="E148" t="s">
        <v>352</v>
      </c>
    </row>
    <row r="149" spans="4:5" x14ac:dyDescent="0.25">
      <c r="D149" t="s">
        <v>403</v>
      </c>
      <c r="E149" t="s">
        <v>352</v>
      </c>
    </row>
    <row r="150" spans="4:5" x14ac:dyDescent="0.25">
      <c r="D150" t="s">
        <v>404</v>
      </c>
      <c r="E150" t="s">
        <v>352</v>
      </c>
    </row>
    <row r="151" spans="4:5" x14ac:dyDescent="0.25">
      <c r="D151" t="s">
        <v>405</v>
      </c>
      <c r="E151" t="s">
        <v>352</v>
      </c>
    </row>
    <row r="152" spans="4:5" x14ac:dyDescent="0.25">
      <c r="D152" t="s">
        <v>406</v>
      </c>
      <c r="E152" t="s">
        <v>352</v>
      </c>
    </row>
    <row r="153" spans="4:5" x14ac:dyDescent="0.25">
      <c r="D153" t="s">
        <v>407</v>
      </c>
      <c r="E153" t="s">
        <v>352</v>
      </c>
    </row>
    <row r="154" spans="4:5" x14ac:dyDescent="0.25">
      <c r="D154" t="s">
        <v>408</v>
      </c>
      <c r="E154" t="s">
        <v>352</v>
      </c>
    </row>
    <row r="155" spans="4:5" x14ac:dyDescent="0.25">
      <c r="D155" t="s">
        <v>409</v>
      </c>
      <c r="E155" t="s">
        <v>352</v>
      </c>
    </row>
    <row r="156" spans="4:5" x14ac:dyDescent="0.25">
      <c r="D156" t="s">
        <v>410</v>
      </c>
      <c r="E156" t="s">
        <v>352</v>
      </c>
    </row>
    <row r="157" spans="4:5" x14ac:dyDescent="0.25">
      <c r="D157" t="s">
        <v>411</v>
      </c>
      <c r="E157" t="s">
        <v>352</v>
      </c>
    </row>
    <row r="158" spans="4:5" x14ac:dyDescent="0.25">
      <c r="D158" t="s">
        <v>412</v>
      </c>
      <c r="E158" t="s">
        <v>352</v>
      </c>
    </row>
    <row r="159" spans="4:5" x14ac:dyDescent="0.25">
      <c r="D159" t="s">
        <v>413</v>
      </c>
      <c r="E159" t="s">
        <v>352</v>
      </c>
    </row>
    <row r="160" spans="4:5" x14ac:dyDescent="0.25">
      <c r="D160" t="s">
        <v>414</v>
      </c>
      <c r="E160" t="s">
        <v>352</v>
      </c>
    </row>
    <row r="161" spans="4:5" x14ac:dyDescent="0.25">
      <c r="D161" t="s">
        <v>415</v>
      </c>
      <c r="E161" t="s">
        <v>352</v>
      </c>
    </row>
    <row r="162" spans="4:5" x14ac:dyDescent="0.25">
      <c r="D162" t="s">
        <v>416</v>
      </c>
      <c r="E162" t="s">
        <v>352</v>
      </c>
    </row>
    <row r="163" spans="4:5" x14ac:dyDescent="0.25">
      <c r="D163" t="s">
        <v>417</v>
      </c>
      <c r="E163" t="s">
        <v>352</v>
      </c>
    </row>
    <row r="164" spans="4:5" x14ac:dyDescent="0.25">
      <c r="D164" t="s">
        <v>418</v>
      </c>
      <c r="E164" t="s">
        <v>352</v>
      </c>
    </row>
    <row r="165" spans="4:5" x14ac:dyDescent="0.25">
      <c r="D165" t="s">
        <v>419</v>
      </c>
      <c r="E165" t="s">
        <v>352</v>
      </c>
    </row>
    <row r="166" spans="4:5" x14ac:dyDescent="0.25">
      <c r="D166" t="s">
        <v>420</v>
      </c>
      <c r="E166" t="s">
        <v>352</v>
      </c>
    </row>
    <row r="167" spans="4:5" x14ac:dyDescent="0.25">
      <c r="D167" t="s">
        <v>421</v>
      </c>
      <c r="E167" t="s">
        <v>352</v>
      </c>
    </row>
    <row r="168" spans="4:5" x14ac:dyDescent="0.25">
      <c r="D168" t="s">
        <v>422</v>
      </c>
      <c r="E168" t="s">
        <v>352</v>
      </c>
    </row>
    <row r="169" spans="4:5" x14ac:dyDescent="0.25">
      <c r="D169" t="s">
        <v>423</v>
      </c>
      <c r="E169" t="s">
        <v>352</v>
      </c>
    </row>
    <row r="170" spans="4:5" x14ac:dyDescent="0.25">
      <c r="D170" t="s">
        <v>424</v>
      </c>
      <c r="E170" t="s">
        <v>352</v>
      </c>
    </row>
    <row r="171" spans="4:5" x14ac:dyDescent="0.25">
      <c r="D171" t="s">
        <v>425</v>
      </c>
      <c r="E171" t="s">
        <v>352</v>
      </c>
    </row>
    <row r="172" spans="4:5" x14ac:dyDescent="0.25">
      <c r="D172" t="s">
        <v>426</v>
      </c>
      <c r="E172" t="s">
        <v>352</v>
      </c>
    </row>
    <row r="173" spans="4:5" x14ac:dyDescent="0.25">
      <c r="D173" t="s">
        <v>427</v>
      </c>
      <c r="E173" t="s">
        <v>352</v>
      </c>
    </row>
    <row r="174" spans="4:5" x14ac:dyDescent="0.25">
      <c r="D174" t="s">
        <v>428</v>
      </c>
      <c r="E174" t="s">
        <v>352</v>
      </c>
    </row>
    <row r="175" spans="4:5" x14ac:dyDescent="0.25">
      <c r="D175" t="s">
        <v>429</v>
      </c>
      <c r="E175" t="s">
        <v>352</v>
      </c>
    </row>
    <row r="176" spans="4:5" x14ac:dyDescent="0.25">
      <c r="D176" t="s">
        <v>430</v>
      </c>
      <c r="E176" t="s">
        <v>352</v>
      </c>
    </row>
    <row r="177" spans="4:5" x14ac:dyDescent="0.25">
      <c r="D177" t="s">
        <v>431</v>
      </c>
      <c r="E177" t="s">
        <v>352</v>
      </c>
    </row>
    <row r="178" spans="4:5" x14ac:dyDescent="0.25">
      <c r="D178" t="s">
        <v>432</v>
      </c>
      <c r="E178" t="s">
        <v>352</v>
      </c>
    </row>
    <row r="179" spans="4:5" x14ac:dyDescent="0.25">
      <c r="D179" t="s">
        <v>433</v>
      </c>
      <c r="E179" t="s">
        <v>352</v>
      </c>
    </row>
    <row r="180" spans="4:5" x14ac:dyDescent="0.25">
      <c r="D180" t="s">
        <v>434</v>
      </c>
      <c r="E180" t="s">
        <v>352</v>
      </c>
    </row>
    <row r="181" spans="4:5" x14ac:dyDescent="0.25">
      <c r="D181" t="s">
        <v>435</v>
      </c>
      <c r="E181" t="s">
        <v>352</v>
      </c>
    </row>
    <row r="182" spans="4:5" x14ac:dyDescent="0.25">
      <c r="D182" t="s">
        <v>436</v>
      </c>
      <c r="E182" t="s">
        <v>352</v>
      </c>
    </row>
    <row r="183" spans="4:5" x14ac:dyDescent="0.25">
      <c r="D183" t="s">
        <v>437</v>
      </c>
      <c r="E183" t="s">
        <v>352</v>
      </c>
    </row>
    <row r="184" spans="4:5" x14ac:dyDescent="0.25">
      <c r="D184" t="s">
        <v>438</v>
      </c>
      <c r="E184" t="s">
        <v>352</v>
      </c>
    </row>
    <row r="185" spans="4:5" x14ac:dyDescent="0.25">
      <c r="D185" t="s">
        <v>439</v>
      </c>
      <c r="E185" t="s">
        <v>352</v>
      </c>
    </row>
    <row r="186" spans="4:5" x14ac:dyDescent="0.25">
      <c r="D186" t="s">
        <v>440</v>
      </c>
      <c r="E186" t="s">
        <v>352</v>
      </c>
    </row>
    <row r="187" spans="4:5" x14ac:dyDescent="0.25">
      <c r="D187" t="s">
        <v>441</v>
      </c>
      <c r="E187" t="s">
        <v>352</v>
      </c>
    </row>
    <row r="188" spans="4:5" x14ac:dyDescent="0.25">
      <c r="D188" t="s">
        <v>442</v>
      </c>
      <c r="E188" t="s">
        <v>352</v>
      </c>
    </row>
    <row r="189" spans="4:5" x14ac:dyDescent="0.25">
      <c r="D189" t="s">
        <v>443</v>
      </c>
      <c r="E189" t="s">
        <v>352</v>
      </c>
    </row>
    <row r="190" spans="4:5" x14ac:dyDescent="0.25">
      <c r="D190" t="s">
        <v>444</v>
      </c>
      <c r="E190" t="s">
        <v>352</v>
      </c>
    </row>
    <row r="191" spans="4:5" x14ac:dyDescent="0.25">
      <c r="D191" t="s">
        <v>445</v>
      </c>
      <c r="E191" t="s">
        <v>352</v>
      </c>
    </row>
    <row r="192" spans="4:5" x14ac:dyDescent="0.25">
      <c r="D192" t="s">
        <v>446</v>
      </c>
      <c r="E192" t="s">
        <v>352</v>
      </c>
    </row>
    <row r="193" spans="4:5" x14ac:dyDescent="0.25">
      <c r="D193" t="s">
        <v>447</v>
      </c>
      <c r="E193" t="s">
        <v>352</v>
      </c>
    </row>
    <row r="194" spans="4:5" x14ac:dyDescent="0.25">
      <c r="D194" t="s">
        <v>448</v>
      </c>
      <c r="E194" t="s">
        <v>449</v>
      </c>
    </row>
    <row r="195" spans="4:5" x14ac:dyDescent="0.25">
      <c r="D195" t="s">
        <v>450</v>
      </c>
      <c r="E195" t="s">
        <v>449</v>
      </c>
    </row>
    <row r="196" spans="4:5" x14ac:dyDescent="0.25">
      <c r="D196" t="s">
        <v>451</v>
      </c>
      <c r="E196" t="s">
        <v>449</v>
      </c>
    </row>
    <row r="197" spans="4:5" x14ac:dyDescent="0.25">
      <c r="D197" t="s">
        <v>452</v>
      </c>
      <c r="E197" t="s">
        <v>449</v>
      </c>
    </row>
    <row r="198" spans="4:5" x14ac:dyDescent="0.25">
      <c r="D198" t="s">
        <v>453</v>
      </c>
      <c r="E198" t="s">
        <v>449</v>
      </c>
    </row>
    <row r="199" spans="4:5" x14ac:dyDescent="0.25">
      <c r="D199" t="s">
        <v>454</v>
      </c>
      <c r="E199" t="s">
        <v>449</v>
      </c>
    </row>
    <row r="200" spans="4:5" x14ac:dyDescent="0.25">
      <c r="D200" t="s">
        <v>455</v>
      </c>
      <c r="E200" t="s">
        <v>449</v>
      </c>
    </row>
    <row r="201" spans="4:5" x14ac:dyDescent="0.25">
      <c r="D201" t="s">
        <v>456</v>
      </c>
      <c r="E201" t="s">
        <v>449</v>
      </c>
    </row>
    <row r="202" spans="4:5" x14ac:dyDescent="0.25">
      <c r="D202" t="s">
        <v>457</v>
      </c>
      <c r="E202" t="s">
        <v>449</v>
      </c>
    </row>
    <row r="203" spans="4:5" x14ac:dyDescent="0.25">
      <c r="D203" t="s">
        <v>458</v>
      </c>
      <c r="E203" t="s">
        <v>449</v>
      </c>
    </row>
    <row r="204" spans="4:5" x14ac:dyDescent="0.25">
      <c r="D204" t="s">
        <v>459</v>
      </c>
      <c r="E204" t="s">
        <v>449</v>
      </c>
    </row>
    <row r="205" spans="4:5" x14ac:dyDescent="0.25">
      <c r="D205" t="s">
        <v>460</v>
      </c>
      <c r="E205" t="s">
        <v>449</v>
      </c>
    </row>
    <row r="206" spans="4:5" x14ac:dyDescent="0.25">
      <c r="D206" t="s">
        <v>461</v>
      </c>
      <c r="E206" t="s">
        <v>449</v>
      </c>
    </row>
    <row r="207" spans="4:5" x14ac:dyDescent="0.25">
      <c r="D207" t="s">
        <v>462</v>
      </c>
      <c r="E207" t="s">
        <v>449</v>
      </c>
    </row>
    <row r="208" spans="4:5" x14ac:dyDescent="0.25">
      <c r="D208" t="s">
        <v>463</v>
      </c>
      <c r="E208" t="s">
        <v>449</v>
      </c>
    </row>
    <row r="209" spans="4:5" x14ac:dyDescent="0.25">
      <c r="D209" t="s">
        <v>464</v>
      </c>
      <c r="E209" t="s">
        <v>449</v>
      </c>
    </row>
    <row r="210" spans="4:5" x14ac:dyDescent="0.25">
      <c r="D210" t="s">
        <v>465</v>
      </c>
      <c r="E210" t="s">
        <v>449</v>
      </c>
    </row>
    <row r="211" spans="4:5" x14ac:dyDescent="0.25">
      <c r="D211" t="s">
        <v>466</v>
      </c>
      <c r="E211" t="s">
        <v>449</v>
      </c>
    </row>
    <row r="212" spans="4:5" x14ac:dyDescent="0.25">
      <c r="D212" t="s">
        <v>467</v>
      </c>
      <c r="E212" t="s">
        <v>449</v>
      </c>
    </row>
    <row r="213" spans="4:5" x14ac:dyDescent="0.25">
      <c r="D213" t="s">
        <v>468</v>
      </c>
      <c r="E213" t="s">
        <v>449</v>
      </c>
    </row>
    <row r="214" spans="4:5" x14ac:dyDescent="0.25">
      <c r="D214" t="s">
        <v>469</v>
      </c>
      <c r="E214" t="s">
        <v>449</v>
      </c>
    </row>
    <row r="215" spans="4:5" x14ac:dyDescent="0.25">
      <c r="D215" t="s">
        <v>470</v>
      </c>
      <c r="E215" t="s">
        <v>449</v>
      </c>
    </row>
    <row r="216" spans="4:5" x14ac:dyDescent="0.25">
      <c r="D216" t="s">
        <v>471</v>
      </c>
      <c r="E216" t="s">
        <v>449</v>
      </c>
    </row>
    <row r="217" spans="4:5" x14ac:dyDescent="0.25">
      <c r="D217" t="s">
        <v>472</v>
      </c>
      <c r="E217" t="s">
        <v>449</v>
      </c>
    </row>
    <row r="218" spans="4:5" x14ac:dyDescent="0.25">
      <c r="D218" t="s">
        <v>473</v>
      </c>
      <c r="E218" t="s">
        <v>449</v>
      </c>
    </row>
    <row r="219" spans="4:5" x14ac:dyDescent="0.25">
      <c r="D219" t="s">
        <v>474</v>
      </c>
      <c r="E219" t="s">
        <v>449</v>
      </c>
    </row>
    <row r="220" spans="4:5" x14ac:dyDescent="0.25">
      <c r="D220" t="s">
        <v>475</v>
      </c>
      <c r="E220" t="s">
        <v>449</v>
      </c>
    </row>
    <row r="221" spans="4:5" x14ac:dyDescent="0.25">
      <c r="D221" t="s">
        <v>476</v>
      </c>
      <c r="E221" t="s">
        <v>449</v>
      </c>
    </row>
    <row r="222" spans="4:5" x14ac:dyDescent="0.25">
      <c r="D222" t="s">
        <v>477</v>
      </c>
      <c r="E222" t="s">
        <v>449</v>
      </c>
    </row>
    <row r="223" spans="4:5" x14ac:dyDescent="0.25">
      <c r="D223" t="s">
        <v>478</v>
      </c>
      <c r="E223" t="s">
        <v>449</v>
      </c>
    </row>
    <row r="224" spans="4:5" x14ac:dyDescent="0.25">
      <c r="D224" t="s">
        <v>479</v>
      </c>
      <c r="E224" t="s">
        <v>449</v>
      </c>
    </row>
    <row r="225" spans="4:5" x14ac:dyDescent="0.25">
      <c r="D225" t="s">
        <v>480</v>
      </c>
      <c r="E225" t="s">
        <v>449</v>
      </c>
    </row>
    <row r="226" spans="4:5" x14ac:dyDescent="0.25">
      <c r="D226" t="s">
        <v>481</v>
      </c>
      <c r="E226" t="s">
        <v>449</v>
      </c>
    </row>
    <row r="227" spans="4:5" x14ac:dyDescent="0.25">
      <c r="D227" t="s">
        <v>482</v>
      </c>
      <c r="E227" t="s">
        <v>449</v>
      </c>
    </row>
    <row r="228" spans="4:5" x14ac:dyDescent="0.25">
      <c r="D228" t="s">
        <v>483</v>
      </c>
      <c r="E228" t="s">
        <v>449</v>
      </c>
    </row>
    <row r="229" spans="4:5" x14ac:dyDescent="0.25">
      <c r="D229" t="s">
        <v>484</v>
      </c>
      <c r="E229" t="s">
        <v>449</v>
      </c>
    </row>
    <row r="230" spans="4:5" x14ac:dyDescent="0.25">
      <c r="D230" t="s">
        <v>485</v>
      </c>
      <c r="E230" t="s">
        <v>449</v>
      </c>
    </row>
    <row r="231" spans="4:5" x14ac:dyDescent="0.25">
      <c r="D231" t="s">
        <v>486</v>
      </c>
      <c r="E231" t="s">
        <v>449</v>
      </c>
    </row>
    <row r="232" spans="4:5" x14ac:dyDescent="0.25">
      <c r="D232" t="s">
        <v>487</v>
      </c>
      <c r="E232" t="s">
        <v>449</v>
      </c>
    </row>
    <row r="233" spans="4:5" x14ac:dyDescent="0.25">
      <c r="D233" t="s">
        <v>488</v>
      </c>
      <c r="E233" t="s">
        <v>449</v>
      </c>
    </row>
    <row r="234" spans="4:5" x14ac:dyDescent="0.25">
      <c r="D234" t="s">
        <v>489</v>
      </c>
      <c r="E234" t="s">
        <v>449</v>
      </c>
    </row>
    <row r="235" spans="4:5" x14ac:dyDescent="0.25">
      <c r="D235" t="s">
        <v>490</v>
      </c>
      <c r="E235" t="s">
        <v>449</v>
      </c>
    </row>
    <row r="236" spans="4:5" x14ac:dyDescent="0.25">
      <c r="D236" t="s">
        <v>491</v>
      </c>
      <c r="E236" t="s">
        <v>449</v>
      </c>
    </row>
    <row r="237" spans="4:5" x14ac:dyDescent="0.25">
      <c r="D237" t="s">
        <v>492</v>
      </c>
      <c r="E237" t="s">
        <v>449</v>
      </c>
    </row>
    <row r="238" spans="4:5" x14ac:dyDescent="0.25">
      <c r="D238" t="s">
        <v>493</v>
      </c>
      <c r="E238" t="s">
        <v>449</v>
      </c>
    </row>
    <row r="239" spans="4:5" x14ac:dyDescent="0.25">
      <c r="D239" t="s">
        <v>494</v>
      </c>
      <c r="E239" t="s">
        <v>449</v>
      </c>
    </row>
    <row r="240" spans="4:5" x14ac:dyDescent="0.25">
      <c r="D240" t="s">
        <v>495</v>
      </c>
      <c r="E240" t="s">
        <v>449</v>
      </c>
    </row>
    <row r="241" spans="4:5" x14ac:dyDescent="0.25">
      <c r="D241" t="s">
        <v>496</v>
      </c>
      <c r="E241" t="s">
        <v>449</v>
      </c>
    </row>
    <row r="242" spans="4:5" x14ac:dyDescent="0.25">
      <c r="D242" t="s">
        <v>497</v>
      </c>
      <c r="E242" t="s">
        <v>449</v>
      </c>
    </row>
    <row r="243" spans="4:5" x14ac:dyDescent="0.25">
      <c r="D243" t="s">
        <v>498</v>
      </c>
      <c r="E243" t="s">
        <v>449</v>
      </c>
    </row>
    <row r="244" spans="4:5" x14ac:dyDescent="0.25">
      <c r="D244" t="s">
        <v>499</v>
      </c>
      <c r="E244" t="s">
        <v>449</v>
      </c>
    </row>
    <row r="245" spans="4:5" x14ac:dyDescent="0.25">
      <c r="D245" t="s">
        <v>500</v>
      </c>
      <c r="E245" t="s">
        <v>449</v>
      </c>
    </row>
    <row r="246" spans="4:5" x14ac:dyDescent="0.25">
      <c r="D246" t="s">
        <v>501</v>
      </c>
      <c r="E246" t="s">
        <v>449</v>
      </c>
    </row>
    <row r="247" spans="4:5" x14ac:dyDescent="0.25">
      <c r="D247" t="s">
        <v>502</v>
      </c>
      <c r="E247" t="s">
        <v>449</v>
      </c>
    </row>
    <row r="248" spans="4:5" x14ac:dyDescent="0.25">
      <c r="D248" t="s">
        <v>503</v>
      </c>
      <c r="E248" t="s">
        <v>449</v>
      </c>
    </row>
    <row r="249" spans="4:5" x14ac:dyDescent="0.25">
      <c r="D249" t="s">
        <v>504</v>
      </c>
      <c r="E249" t="s">
        <v>449</v>
      </c>
    </row>
    <row r="250" spans="4:5" x14ac:dyDescent="0.25">
      <c r="D250" t="s">
        <v>505</v>
      </c>
      <c r="E250" t="s">
        <v>449</v>
      </c>
    </row>
    <row r="251" spans="4:5" x14ac:dyDescent="0.25">
      <c r="D251" t="s">
        <v>506</v>
      </c>
      <c r="E251" t="s">
        <v>449</v>
      </c>
    </row>
    <row r="252" spans="4:5" x14ac:dyDescent="0.25">
      <c r="D252" t="s">
        <v>507</v>
      </c>
      <c r="E252" t="s">
        <v>449</v>
      </c>
    </row>
    <row r="253" spans="4:5" x14ac:dyDescent="0.25">
      <c r="D253" t="s">
        <v>508</v>
      </c>
      <c r="E253" t="s">
        <v>449</v>
      </c>
    </row>
    <row r="254" spans="4:5" x14ac:dyDescent="0.25">
      <c r="D254" t="s">
        <v>509</v>
      </c>
      <c r="E254" t="s">
        <v>449</v>
      </c>
    </row>
    <row r="255" spans="4:5" x14ac:dyDescent="0.25">
      <c r="D255" t="s">
        <v>510</v>
      </c>
      <c r="E255" t="s">
        <v>449</v>
      </c>
    </row>
    <row r="256" spans="4:5" x14ac:dyDescent="0.25">
      <c r="D256" t="s">
        <v>511</v>
      </c>
      <c r="E256" t="s">
        <v>449</v>
      </c>
    </row>
    <row r="257" spans="4:5" x14ac:dyDescent="0.25">
      <c r="D257" t="s">
        <v>512</v>
      </c>
      <c r="E257" t="s">
        <v>449</v>
      </c>
    </row>
    <row r="258" spans="4:5" x14ac:dyDescent="0.25">
      <c r="D258" t="s">
        <v>513</v>
      </c>
      <c r="E258" t="s">
        <v>449</v>
      </c>
    </row>
    <row r="259" spans="4:5" x14ac:dyDescent="0.25">
      <c r="D259" t="s">
        <v>514</v>
      </c>
      <c r="E259" t="s">
        <v>449</v>
      </c>
    </row>
    <row r="260" spans="4:5" x14ac:dyDescent="0.25">
      <c r="D260" t="s">
        <v>515</v>
      </c>
      <c r="E260" t="s">
        <v>449</v>
      </c>
    </row>
    <row r="261" spans="4:5" x14ac:dyDescent="0.25">
      <c r="D261" t="s">
        <v>516</v>
      </c>
      <c r="E261" t="s">
        <v>449</v>
      </c>
    </row>
    <row r="262" spans="4:5" x14ac:dyDescent="0.25">
      <c r="D262" t="s">
        <v>517</v>
      </c>
      <c r="E262" t="s">
        <v>449</v>
      </c>
    </row>
    <row r="263" spans="4:5" x14ac:dyDescent="0.25">
      <c r="D263" t="s">
        <v>518</v>
      </c>
      <c r="E263" t="s">
        <v>449</v>
      </c>
    </row>
    <row r="264" spans="4:5" x14ac:dyDescent="0.25">
      <c r="D264" t="s">
        <v>519</v>
      </c>
      <c r="E264" t="s">
        <v>449</v>
      </c>
    </row>
    <row r="265" spans="4:5" x14ac:dyDescent="0.25">
      <c r="D265" t="s">
        <v>520</v>
      </c>
      <c r="E265" t="s">
        <v>449</v>
      </c>
    </row>
    <row r="266" spans="4:5" x14ac:dyDescent="0.25">
      <c r="D266" t="s">
        <v>521</v>
      </c>
      <c r="E266" t="s">
        <v>449</v>
      </c>
    </row>
    <row r="267" spans="4:5" x14ac:dyDescent="0.25">
      <c r="D267" t="s">
        <v>522</v>
      </c>
      <c r="E267" t="s">
        <v>449</v>
      </c>
    </row>
    <row r="268" spans="4:5" x14ac:dyDescent="0.25">
      <c r="D268" t="s">
        <v>523</v>
      </c>
      <c r="E268" t="s">
        <v>449</v>
      </c>
    </row>
    <row r="269" spans="4:5" x14ac:dyDescent="0.25">
      <c r="D269" t="s">
        <v>524</v>
      </c>
      <c r="E269" t="s">
        <v>449</v>
      </c>
    </row>
    <row r="270" spans="4:5" x14ac:dyDescent="0.25">
      <c r="D270" t="s">
        <v>525</v>
      </c>
      <c r="E270" t="s">
        <v>449</v>
      </c>
    </row>
    <row r="271" spans="4:5" x14ac:dyDescent="0.25">
      <c r="D271" t="s">
        <v>526</v>
      </c>
      <c r="E271" t="s">
        <v>449</v>
      </c>
    </row>
    <row r="272" spans="4:5" x14ac:dyDescent="0.25">
      <c r="D272" t="s">
        <v>527</v>
      </c>
      <c r="E272" t="s">
        <v>449</v>
      </c>
    </row>
    <row r="273" spans="4:5" x14ac:dyDescent="0.25">
      <c r="D273" t="s">
        <v>528</v>
      </c>
      <c r="E273" t="s">
        <v>449</v>
      </c>
    </row>
    <row r="274" spans="4:5" x14ac:dyDescent="0.25">
      <c r="D274" t="s">
        <v>529</v>
      </c>
      <c r="E274" t="s">
        <v>449</v>
      </c>
    </row>
    <row r="275" spans="4:5" x14ac:dyDescent="0.25">
      <c r="D275" t="s">
        <v>530</v>
      </c>
      <c r="E275" t="s">
        <v>449</v>
      </c>
    </row>
    <row r="276" spans="4:5" x14ac:dyDescent="0.25">
      <c r="D276" t="s">
        <v>531</v>
      </c>
      <c r="E276" t="s">
        <v>449</v>
      </c>
    </row>
    <row r="277" spans="4:5" x14ac:dyDescent="0.25">
      <c r="D277" t="s">
        <v>532</v>
      </c>
      <c r="E277" t="s">
        <v>449</v>
      </c>
    </row>
    <row r="278" spans="4:5" x14ac:dyDescent="0.25">
      <c r="D278" t="s">
        <v>533</v>
      </c>
      <c r="E278" t="s">
        <v>449</v>
      </c>
    </row>
    <row r="279" spans="4:5" x14ac:dyDescent="0.25">
      <c r="D279" t="s">
        <v>534</v>
      </c>
      <c r="E279" t="s">
        <v>449</v>
      </c>
    </row>
    <row r="280" spans="4:5" x14ac:dyDescent="0.25">
      <c r="D280" t="s">
        <v>535</v>
      </c>
      <c r="E280" t="s">
        <v>449</v>
      </c>
    </row>
    <row r="281" spans="4:5" x14ac:dyDescent="0.25">
      <c r="D281" t="s">
        <v>536</v>
      </c>
      <c r="E281" t="s">
        <v>449</v>
      </c>
    </row>
    <row r="282" spans="4:5" x14ac:dyDescent="0.25">
      <c r="D282" t="s">
        <v>537</v>
      </c>
      <c r="E282" t="s">
        <v>449</v>
      </c>
    </row>
    <row r="283" spans="4:5" x14ac:dyDescent="0.25">
      <c r="D283" t="s">
        <v>538</v>
      </c>
      <c r="E283" t="s">
        <v>449</v>
      </c>
    </row>
    <row r="284" spans="4:5" x14ac:dyDescent="0.25">
      <c r="D284" t="s">
        <v>539</v>
      </c>
      <c r="E284" t="s">
        <v>449</v>
      </c>
    </row>
    <row r="285" spans="4:5" x14ac:dyDescent="0.25">
      <c r="D285" t="s">
        <v>540</v>
      </c>
      <c r="E285" t="s">
        <v>449</v>
      </c>
    </row>
    <row r="286" spans="4:5" x14ac:dyDescent="0.25">
      <c r="D286" t="s">
        <v>541</v>
      </c>
      <c r="E286" t="s">
        <v>449</v>
      </c>
    </row>
    <row r="287" spans="4:5" x14ac:dyDescent="0.25">
      <c r="D287" t="s">
        <v>542</v>
      </c>
      <c r="E287" t="s">
        <v>449</v>
      </c>
    </row>
    <row r="288" spans="4:5" x14ac:dyDescent="0.25">
      <c r="D288" t="s">
        <v>543</v>
      </c>
      <c r="E288" t="s">
        <v>449</v>
      </c>
    </row>
    <row r="289" spans="4:5" x14ac:dyDescent="0.25">
      <c r="D289" t="s">
        <v>544</v>
      </c>
      <c r="E289" t="s">
        <v>449</v>
      </c>
    </row>
    <row r="290" spans="4:5" x14ac:dyDescent="0.25">
      <c r="D290" t="s">
        <v>545</v>
      </c>
      <c r="E290" t="s">
        <v>546</v>
      </c>
    </row>
    <row r="291" spans="4:5" x14ac:dyDescent="0.25">
      <c r="D291" t="s">
        <v>547</v>
      </c>
      <c r="E291" t="s">
        <v>546</v>
      </c>
    </row>
    <row r="292" spans="4:5" x14ac:dyDescent="0.25">
      <c r="D292" t="s">
        <v>548</v>
      </c>
      <c r="E292" t="s">
        <v>546</v>
      </c>
    </row>
    <row r="293" spans="4:5" x14ac:dyDescent="0.25">
      <c r="D293" t="s">
        <v>549</v>
      </c>
      <c r="E293" t="s">
        <v>546</v>
      </c>
    </row>
    <row r="294" spans="4:5" x14ac:dyDescent="0.25">
      <c r="D294" t="s">
        <v>550</v>
      </c>
      <c r="E294" t="s">
        <v>546</v>
      </c>
    </row>
    <row r="295" spans="4:5" x14ac:dyDescent="0.25">
      <c r="D295" t="s">
        <v>551</v>
      </c>
      <c r="E295" t="s">
        <v>546</v>
      </c>
    </row>
    <row r="296" spans="4:5" x14ac:dyDescent="0.25">
      <c r="D296" t="s">
        <v>552</v>
      </c>
      <c r="E296" t="s">
        <v>546</v>
      </c>
    </row>
    <row r="297" spans="4:5" x14ac:dyDescent="0.25">
      <c r="D297" t="s">
        <v>553</v>
      </c>
      <c r="E297" t="s">
        <v>546</v>
      </c>
    </row>
    <row r="298" spans="4:5" x14ac:dyDescent="0.25">
      <c r="D298" t="s">
        <v>554</v>
      </c>
      <c r="E298" t="s">
        <v>546</v>
      </c>
    </row>
    <row r="299" spans="4:5" x14ac:dyDescent="0.25">
      <c r="D299" t="s">
        <v>555</v>
      </c>
      <c r="E299" t="s">
        <v>546</v>
      </c>
    </row>
    <row r="300" spans="4:5" x14ac:dyDescent="0.25">
      <c r="D300" t="s">
        <v>556</v>
      </c>
      <c r="E300" t="s">
        <v>546</v>
      </c>
    </row>
    <row r="301" spans="4:5" x14ac:dyDescent="0.25">
      <c r="D301" t="s">
        <v>557</v>
      </c>
      <c r="E301" t="s">
        <v>546</v>
      </c>
    </row>
    <row r="302" spans="4:5" x14ac:dyDescent="0.25">
      <c r="D302" t="s">
        <v>558</v>
      </c>
      <c r="E302" t="s">
        <v>546</v>
      </c>
    </row>
    <row r="303" spans="4:5" x14ac:dyDescent="0.25">
      <c r="D303" t="s">
        <v>559</v>
      </c>
      <c r="E303" t="s">
        <v>546</v>
      </c>
    </row>
    <row r="304" spans="4:5" x14ac:dyDescent="0.25">
      <c r="D304" t="s">
        <v>560</v>
      </c>
      <c r="E304" t="s">
        <v>546</v>
      </c>
    </row>
    <row r="305" spans="4:5" x14ac:dyDescent="0.25">
      <c r="D305" t="s">
        <v>561</v>
      </c>
      <c r="E305" t="s">
        <v>546</v>
      </c>
    </row>
    <row r="306" spans="4:5" x14ac:dyDescent="0.25">
      <c r="D306" t="s">
        <v>562</v>
      </c>
      <c r="E306" t="s">
        <v>546</v>
      </c>
    </row>
    <row r="307" spans="4:5" x14ac:dyDescent="0.25">
      <c r="D307" t="s">
        <v>563</v>
      </c>
      <c r="E307" t="s">
        <v>546</v>
      </c>
    </row>
    <row r="308" spans="4:5" x14ac:dyDescent="0.25">
      <c r="D308" t="s">
        <v>564</v>
      </c>
      <c r="E308" t="s">
        <v>546</v>
      </c>
    </row>
    <row r="309" spans="4:5" x14ac:dyDescent="0.25">
      <c r="D309" t="s">
        <v>565</v>
      </c>
      <c r="E309" t="s">
        <v>546</v>
      </c>
    </row>
    <row r="310" spans="4:5" x14ac:dyDescent="0.25">
      <c r="D310" t="s">
        <v>566</v>
      </c>
      <c r="E310" t="s">
        <v>546</v>
      </c>
    </row>
    <row r="311" spans="4:5" x14ac:dyDescent="0.25">
      <c r="D311" t="s">
        <v>567</v>
      </c>
      <c r="E311" t="s">
        <v>546</v>
      </c>
    </row>
    <row r="312" spans="4:5" x14ac:dyDescent="0.25">
      <c r="D312" t="s">
        <v>568</v>
      </c>
      <c r="E312" t="s">
        <v>546</v>
      </c>
    </row>
    <row r="313" spans="4:5" x14ac:dyDescent="0.25">
      <c r="D313" t="s">
        <v>569</v>
      </c>
      <c r="E313" t="s">
        <v>546</v>
      </c>
    </row>
    <row r="314" spans="4:5" x14ac:dyDescent="0.25">
      <c r="D314" t="s">
        <v>570</v>
      </c>
      <c r="E314" t="s">
        <v>546</v>
      </c>
    </row>
    <row r="315" spans="4:5" x14ac:dyDescent="0.25">
      <c r="D315" t="s">
        <v>571</v>
      </c>
      <c r="E315" t="s">
        <v>546</v>
      </c>
    </row>
    <row r="316" spans="4:5" x14ac:dyDescent="0.25">
      <c r="D316" t="s">
        <v>572</v>
      </c>
      <c r="E316" t="s">
        <v>546</v>
      </c>
    </row>
    <row r="317" spans="4:5" x14ac:dyDescent="0.25">
      <c r="D317" t="s">
        <v>573</v>
      </c>
      <c r="E317" t="s">
        <v>546</v>
      </c>
    </row>
    <row r="318" spans="4:5" x14ac:dyDescent="0.25">
      <c r="D318" t="s">
        <v>574</v>
      </c>
      <c r="E318" t="s">
        <v>546</v>
      </c>
    </row>
    <row r="319" spans="4:5" x14ac:dyDescent="0.25">
      <c r="D319" t="s">
        <v>575</v>
      </c>
      <c r="E319" t="s">
        <v>546</v>
      </c>
    </row>
    <row r="320" spans="4:5" x14ac:dyDescent="0.25">
      <c r="D320" t="s">
        <v>576</v>
      </c>
      <c r="E320" t="s">
        <v>546</v>
      </c>
    </row>
    <row r="321" spans="4:5" x14ac:dyDescent="0.25">
      <c r="D321" t="s">
        <v>577</v>
      </c>
      <c r="E321" t="s">
        <v>546</v>
      </c>
    </row>
    <row r="322" spans="4:5" x14ac:dyDescent="0.25">
      <c r="D322" t="s">
        <v>578</v>
      </c>
      <c r="E322" t="s">
        <v>546</v>
      </c>
    </row>
    <row r="323" spans="4:5" x14ac:dyDescent="0.25">
      <c r="D323" t="s">
        <v>579</v>
      </c>
      <c r="E323" t="s">
        <v>546</v>
      </c>
    </row>
    <row r="324" spans="4:5" x14ac:dyDescent="0.25">
      <c r="D324" t="s">
        <v>580</v>
      </c>
      <c r="E324" t="s">
        <v>546</v>
      </c>
    </row>
    <row r="325" spans="4:5" x14ac:dyDescent="0.25">
      <c r="D325" t="s">
        <v>581</v>
      </c>
      <c r="E325" t="s">
        <v>546</v>
      </c>
    </row>
    <row r="326" spans="4:5" x14ac:dyDescent="0.25">
      <c r="D326" t="s">
        <v>582</v>
      </c>
      <c r="E326" t="s">
        <v>546</v>
      </c>
    </row>
    <row r="327" spans="4:5" x14ac:dyDescent="0.25">
      <c r="D327" t="s">
        <v>583</v>
      </c>
      <c r="E327" t="s">
        <v>546</v>
      </c>
    </row>
    <row r="328" spans="4:5" x14ac:dyDescent="0.25">
      <c r="D328" t="s">
        <v>584</v>
      </c>
      <c r="E328" t="s">
        <v>546</v>
      </c>
    </row>
    <row r="329" spans="4:5" x14ac:dyDescent="0.25">
      <c r="D329" t="s">
        <v>585</v>
      </c>
      <c r="E329" t="s">
        <v>546</v>
      </c>
    </row>
    <row r="330" spans="4:5" x14ac:dyDescent="0.25">
      <c r="D330" t="s">
        <v>586</v>
      </c>
      <c r="E330" t="s">
        <v>546</v>
      </c>
    </row>
    <row r="331" spans="4:5" x14ac:dyDescent="0.25">
      <c r="D331" t="s">
        <v>587</v>
      </c>
      <c r="E331" t="s">
        <v>546</v>
      </c>
    </row>
    <row r="332" spans="4:5" x14ac:dyDescent="0.25">
      <c r="D332" t="s">
        <v>588</v>
      </c>
      <c r="E332" t="s">
        <v>546</v>
      </c>
    </row>
    <row r="333" spans="4:5" x14ac:dyDescent="0.25">
      <c r="D333" t="s">
        <v>589</v>
      </c>
      <c r="E333" t="s">
        <v>546</v>
      </c>
    </row>
    <row r="334" spans="4:5" x14ac:dyDescent="0.25">
      <c r="D334" t="s">
        <v>590</v>
      </c>
      <c r="E334" t="s">
        <v>546</v>
      </c>
    </row>
    <row r="335" spans="4:5" x14ac:dyDescent="0.25">
      <c r="D335" t="s">
        <v>591</v>
      </c>
      <c r="E335" t="s">
        <v>546</v>
      </c>
    </row>
    <row r="336" spans="4:5" x14ac:dyDescent="0.25">
      <c r="D336" t="s">
        <v>592</v>
      </c>
      <c r="E336" t="s">
        <v>546</v>
      </c>
    </row>
    <row r="337" spans="4:5" x14ac:dyDescent="0.25">
      <c r="D337" t="s">
        <v>593</v>
      </c>
      <c r="E337" t="s">
        <v>546</v>
      </c>
    </row>
    <row r="338" spans="4:5" x14ac:dyDescent="0.25">
      <c r="D338" t="s">
        <v>594</v>
      </c>
      <c r="E338" t="s">
        <v>546</v>
      </c>
    </row>
    <row r="339" spans="4:5" x14ac:dyDescent="0.25">
      <c r="D339" t="s">
        <v>595</v>
      </c>
      <c r="E339" t="s">
        <v>546</v>
      </c>
    </row>
    <row r="340" spans="4:5" x14ac:dyDescent="0.25">
      <c r="D340" t="s">
        <v>596</v>
      </c>
      <c r="E340" t="s">
        <v>546</v>
      </c>
    </row>
    <row r="341" spans="4:5" x14ac:dyDescent="0.25">
      <c r="D341" t="s">
        <v>597</v>
      </c>
      <c r="E341" t="s">
        <v>546</v>
      </c>
    </row>
    <row r="342" spans="4:5" x14ac:dyDescent="0.25">
      <c r="D342" t="s">
        <v>598</v>
      </c>
      <c r="E342" t="s">
        <v>546</v>
      </c>
    </row>
    <row r="343" spans="4:5" x14ac:dyDescent="0.25">
      <c r="D343" t="s">
        <v>599</v>
      </c>
      <c r="E343" t="s">
        <v>546</v>
      </c>
    </row>
    <row r="344" spans="4:5" x14ac:dyDescent="0.25">
      <c r="D344" t="s">
        <v>600</v>
      </c>
      <c r="E344" t="s">
        <v>546</v>
      </c>
    </row>
    <row r="345" spans="4:5" x14ac:dyDescent="0.25">
      <c r="D345" t="s">
        <v>601</v>
      </c>
      <c r="E345" t="s">
        <v>546</v>
      </c>
    </row>
    <row r="346" spans="4:5" x14ac:dyDescent="0.25">
      <c r="D346" t="s">
        <v>602</v>
      </c>
      <c r="E346" t="s">
        <v>546</v>
      </c>
    </row>
    <row r="347" spans="4:5" x14ac:dyDescent="0.25">
      <c r="D347" t="s">
        <v>603</v>
      </c>
      <c r="E347" t="s">
        <v>546</v>
      </c>
    </row>
    <row r="348" spans="4:5" x14ac:dyDescent="0.25">
      <c r="D348" t="s">
        <v>604</v>
      </c>
      <c r="E348" t="s">
        <v>546</v>
      </c>
    </row>
    <row r="349" spans="4:5" x14ac:dyDescent="0.25">
      <c r="D349" t="s">
        <v>605</v>
      </c>
      <c r="E349" t="s">
        <v>546</v>
      </c>
    </row>
    <row r="350" spans="4:5" x14ac:dyDescent="0.25">
      <c r="D350" t="s">
        <v>606</v>
      </c>
      <c r="E350" t="s">
        <v>546</v>
      </c>
    </row>
    <row r="351" spans="4:5" x14ac:dyDescent="0.25">
      <c r="D351" t="s">
        <v>607</v>
      </c>
      <c r="E351" t="s">
        <v>546</v>
      </c>
    </row>
    <row r="352" spans="4:5" x14ac:dyDescent="0.25">
      <c r="D352" t="s">
        <v>608</v>
      </c>
      <c r="E352" t="s">
        <v>546</v>
      </c>
    </row>
    <row r="353" spans="4:5" x14ac:dyDescent="0.25">
      <c r="D353" t="s">
        <v>609</v>
      </c>
      <c r="E353" t="s">
        <v>546</v>
      </c>
    </row>
    <row r="354" spans="4:5" x14ac:dyDescent="0.25">
      <c r="D354" t="s">
        <v>610</v>
      </c>
      <c r="E354" t="s">
        <v>546</v>
      </c>
    </row>
    <row r="355" spans="4:5" x14ac:dyDescent="0.25">
      <c r="D355" t="s">
        <v>611</v>
      </c>
      <c r="E355" t="s">
        <v>546</v>
      </c>
    </row>
    <row r="356" spans="4:5" x14ac:dyDescent="0.25">
      <c r="D356" t="s">
        <v>612</v>
      </c>
      <c r="E356" t="s">
        <v>546</v>
      </c>
    </row>
    <row r="357" spans="4:5" x14ac:dyDescent="0.25">
      <c r="D357" t="s">
        <v>613</v>
      </c>
      <c r="E357" t="s">
        <v>546</v>
      </c>
    </row>
    <row r="358" spans="4:5" x14ac:dyDescent="0.25">
      <c r="D358" t="s">
        <v>614</v>
      </c>
      <c r="E358" t="s">
        <v>546</v>
      </c>
    </row>
    <row r="359" spans="4:5" x14ac:dyDescent="0.25">
      <c r="D359" t="s">
        <v>615</v>
      </c>
      <c r="E359" t="s">
        <v>546</v>
      </c>
    </row>
    <row r="360" spans="4:5" x14ac:dyDescent="0.25">
      <c r="D360" t="s">
        <v>616</v>
      </c>
      <c r="E360" t="s">
        <v>546</v>
      </c>
    </row>
    <row r="361" spans="4:5" x14ac:dyDescent="0.25">
      <c r="D361" t="s">
        <v>617</v>
      </c>
      <c r="E361" t="s">
        <v>546</v>
      </c>
    </row>
    <row r="362" spans="4:5" x14ac:dyDescent="0.25">
      <c r="D362" t="s">
        <v>618</v>
      </c>
      <c r="E362" t="s">
        <v>546</v>
      </c>
    </row>
    <row r="363" spans="4:5" x14ac:dyDescent="0.25">
      <c r="D363" t="s">
        <v>619</v>
      </c>
      <c r="E363" t="s">
        <v>546</v>
      </c>
    </row>
    <row r="364" spans="4:5" x14ac:dyDescent="0.25">
      <c r="D364" t="s">
        <v>620</v>
      </c>
      <c r="E364" t="s">
        <v>546</v>
      </c>
    </row>
    <row r="365" spans="4:5" x14ac:dyDescent="0.25">
      <c r="D365" t="s">
        <v>621</v>
      </c>
      <c r="E365" t="s">
        <v>546</v>
      </c>
    </row>
    <row r="366" spans="4:5" x14ac:dyDescent="0.25">
      <c r="D366" t="s">
        <v>622</v>
      </c>
      <c r="E366" t="s">
        <v>546</v>
      </c>
    </row>
    <row r="367" spans="4:5" x14ac:dyDescent="0.25">
      <c r="D367" t="s">
        <v>623</v>
      </c>
      <c r="E367" t="s">
        <v>546</v>
      </c>
    </row>
    <row r="368" spans="4:5" x14ac:dyDescent="0.25">
      <c r="D368" t="s">
        <v>624</v>
      </c>
      <c r="E368" t="s">
        <v>546</v>
      </c>
    </row>
    <row r="369" spans="4:5" x14ac:dyDescent="0.25">
      <c r="D369" t="s">
        <v>625</v>
      </c>
      <c r="E369" t="s">
        <v>546</v>
      </c>
    </row>
    <row r="370" spans="4:5" x14ac:dyDescent="0.25">
      <c r="D370" t="s">
        <v>626</v>
      </c>
      <c r="E370" t="s">
        <v>546</v>
      </c>
    </row>
    <row r="371" spans="4:5" x14ac:dyDescent="0.25">
      <c r="D371" t="s">
        <v>627</v>
      </c>
      <c r="E371" t="s">
        <v>546</v>
      </c>
    </row>
    <row r="372" spans="4:5" x14ac:dyDescent="0.25">
      <c r="D372" t="s">
        <v>628</v>
      </c>
      <c r="E372" t="s">
        <v>546</v>
      </c>
    </row>
    <row r="373" spans="4:5" x14ac:dyDescent="0.25">
      <c r="D373" t="s">
        <v>629</v>
      </c>
      <c r="E373" t="s">
        <v>546</v>
      </c>
    </row>
    <row r="374" spans="4:5" x14ac:dyDescent="0.25">
      <c r="D374" t="s">
        <v>630</v>
      </c>
      <c r="E374" t="s">
        <v>546</v>
      </c>
    </row>
    <row r="375" spans="4:5" x14ac:dyDescent="0.25">
      <c r="D375" t="s">
        <v>631</v>
      </c>
      <c r="E375" t="s">
        <v>546</v>
      </c>
    </row>
    <row r="376" spans="4:5" x14ac:dyDescent="0.25">
      <c r="D376" t="s">
        <v>632</v>
      </c>
      <c r="E376" t="s">
        <v>546</v>
      </c>
    </row>
    <row r="377" spans="4:5" x14ac:dyDescent="0.25">
      <c r="D377" t="s">
        <v>633</v>
      </c>
      <c r="E377" t="s">
        <v>546</v>
      </c>
    </row>
    <row r="378" spans="4:5" x14ac:dyDescent="0.25">
      <c r="D378" t="s">
        <v>634</v>
      </c>
      <c r="E378" t="s">
        <v>546</v>
      </c>
    </row>
    <row r="379" spans="4:5" x14ac:dyDescent="0.25">
      <c r="D379" t="s">
        <v>635</v>
      </c>
      <c r="E379" t="s">
        <v>546</v>
      </c>
    </row>
    <row r="380" spans="4:5" x14ac:dyDescent="0.25">
      <c r="D380" t="s">
        <v>636</v>
      </c>
      <c r="E380" t="s">
        <v>546</v>
      </c>
    </row>
    <row r="381" spans="4:5" x14ac:dyDescent="0.25">
      <c r="D381" t="s">
        <v>637</v>
      </c>
      <c r="E381" t="s">
        <v>546</v>
      </c>
    </row>
    <row r="382" spans="4:5" x14ac:dyDescent="0.25">
      <c r="D382" t="s">
        <v>638</v>
      </c>
      <c r="E382" t="s">
        <v>546</v>
      </c>
    </row>
    <row r="383" spans="4:5" x14ac:dyDescent="0.25">
      <c r="D383" t="s">
        <v>639</v>
      </c>
      <c r="E383" t="s">
        <v>546</v>
      </c>
    </row>
    <row r="384" spans="4:5" x14ac:dyDescent="0.25">
      <c r="D384" t="s">
        <v>640</v>
      </c>
      <c r="E384" t="s">
        <v>546</v>
      </c>
    </row>
    <row r="385" spans="4:5" x14ac:dyDescent="0.25">
      <c r="D385" t="s">
        <v>641</v>
      </c>
      <c r="E385" t="s">
        <v>546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Initial dilution</vt:lpstr>
      <vt:lpstr>Normalization and Pooling</vt:lpstr>
      <vt:lpstr>Initial DNA Qubit raw data</vt:lpstr>
      <vt:lpstr>Initial DNA Nanodrop raw data</vt:lpstr>
      <vt:lpstr>Pre-clean up Qubit raw data</vt:lpstr>
      <vt:lpstr>Post-clean up Qubit raw data</vt:lpstr>
      <vt:lpstr>Raw Read Routing</vt:lpstr>
      <vt:lpstr>SampleSheet</vt:lpstr>
      <vt:lpstr>Indices</vt:lpstr>
    </vt:vector>
  </TitlesOfParts>
  <Company>Centers for Disease Control and Prevention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Williams</dc:creator>
  <cp:lastModifiedBy>Grant Williams</cp:lastModifiedBy>
  <dcterms:created xsi:type="dcterms:W3CDTF">2015-12-09T13:40:15Z</dcterms:created>
  <dcterms:modified xsi:type="dcterms:W3CDTF">2015-12-09T13:41:11Z</dcterms:modified>
</cp:coreProperties>
</file>