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<sst xmlns="http://schemas.openxmlformats.org/spreadsheetml/2006/main" count="45" uniqueCount="44">
  <si>
    <t>Doctor_Name</t>
  </si>
  <si>
    <t>Total number of Allotted Participants</t>
  </si>
  <si>
    <t>Total No. of Participants without INT 0</t>
  </si>
  <si>
    <t>#of Patients in Red (Without INT 0)</t>
  </si>
  <si>
    <t>Your Calling Reds %</t>
  </si>
  <si>
    <t>Incentive 1  (Calling)  out of Rs. 30/-     LEGEND     Rs.30 (&lt;20%) Rs.24 (30-20%) Rs.18 (40-30%) Rs.12 (&gt;40%)</t>
  </si>
  <si>
    <t>Amount</t>
  </si>
  <si>
    <t>NPS % (Doctor)</t>
  </si>
  <si>
    <t>Incentive 2  (NPS)  out of Rs. 30/-        LEGEND         Rs.30 (&gt;70%) Rs.24 (60-70%) Rs.18 (50-60%) Rs.12 (&lt; 50%)</t>
  </si>
  <si>
    <t>Amount (NPS)</t>
  </si>
  <si>
    <t>QRS %</t>
  </si>
  <si>
    <t>Incentive 3  (QRS)  out of Rs. 30/-           LEGEND               Rs.30 (&gt;80%) Rs.24 (70-80%) Rs.18 (60-70%) Rs.12 (&lt; 60%)</t>
  </si>
  <si>
    <t>Amount (QRS)</t>
  </si>
  <si>
    <t>Your Total Effort Incentive (Out of Rs. 90/-)</t>
  </si>
  <si>
    <t>Total Count (Total Effort Incentive*Total number of Allotted Participants)</t>
  </si>
  <si>
    <t>International Participants Allotted</t>
  </si>
  <si>
    <t>Amount (Additional payment for International Participants - 25% on international multiplier X Your total effort incentive)</t>
  </si>
  <si>
    <t>Your Total Effort Incentive PAYOUT</t>
  </si>
  <si>
    <t>TRP</t>
  </si>
  <si>
    <t>Less: TDS</t>
  </si>
  <si>
    <t>Net payout</t>
  </si>
  <si>
    <t>Dr. Amruta  Bakshi</t>
  </si>
  <si>
    <t>Dr. Amruta  Prabhu</t>
  </si>
  <si>
    <t>Dr. Aparna  Mudholkar</t>
  </si>
  <si>
    <t>Dr. Ashwini  Bhanagay</t>
  </si>
  <si>
    <t>Dr. Gopinath  Karpe</t>
  </si>
  <si>
    <t>Dr. Jitendra  Pawar</t>
  </si>
  <si>
    <t>Dr. Kiran  Vaswani</t>
  </si>
  <si>
    <t>Dr. Manasi Manish Jambavalikar</t>
  </si>
  <si>
    <t>Dr. Manisha  Shah</t>
  </si>
  <si>
    <t>Dr. Mrunalini  Thorat</t>
  </si>
  <si>
    <t>Dr. Neha Nikhil Sukhatankar</t>
  </si>
  <si>
    <t>Dr. Nikhil  Bhanagay</t>
  </si>
  <si>
    <t>Dr. Nupur  Singh</t>
  </si>
  <si>
    <t>Dr. Pournima  Kulkarni</t>
  </si>
  <si>
    <t>Dr. Rajesh  Wandre</t>
  </si>
  <si>
    <t>Dr. Ramanand  Mantri</t>
  </si>
  <si>
    <t>Dr. Saloni  Mehta</t>
  </si>
  <si>
    <t>Dr. Santosh  Porwal</t>
  </si>
  <si>
    <t>Dr. Siddhi  Tilvi</t>
  </si>
  <si>
    <t>Dr. Smita  Inamdar</t>
  </si>
  <si>
    <t>Dr. Snehal  Karpe</t>
  </si>
  <si>
    <t>Dr. Subodh  Deshmukh</t>
  </si>
  <si>
    <t>Dr. Surbhi  Khatod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</si>
</sst>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</numFmts>
  <fonts count="25">
    <font>
      <sz val="10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9" fontId="3" fillId="0" borderId="1" xfId="3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9" fontId="3" fillId="3" borderId="1" xfId="3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9" fontId="3" fillId="4" borderId="1" xfId="3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6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6" fontId="0" fillId="0" borderId="0" xfId="1" applyFont="1"/>
    <xf numFmtId="176" fontId="0" fillId="0" borderId="0" xfId="0" applyNumberFormat="1"/>
    <xf numFmtId="180" fontId="0" fillId="0" borderId="0" xfId="1" applyNumberFormat="1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94"/>
  <sheetViews>
    <sheetView tabSelected="1" workbookViewId="0">
      <pane xSplit="1" ySplit="1" topLeftCell="B11" activePane="bottomRight" state="frozen"/>
      <selection/>
      <selection pane="topRight"/>
      <selection pane="bottomLeft"/>
      <selection pane="bottomRight" activeCell="I18" sqref="I18"/>
    </sheetView>
  </sheetViews>
  <sheetFormatPr defaultColWidth="12.6666666666667" defaultRowHeight="15.75" customHeight="1"/>
  <cols>
    <col min="1" max="1" width="20.7777777777778" customWidth="1"/>
    <col min="6" max="6" width="18.5555555555556" customWidth="1"/>
    <col min="9" max="9" width="16.5555555555556" customWidth="1"/>
    <col min="12" max="12" width="18.4444444444444" customWidth="1"/>
  </cols>
  <sheetData>
    <row r="1" ht="131.4" customHeight="1" spans="1: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4" t="s">
        <v>18</v>
      </c>
      <c r="T1" s="2" t="s">
        <v>17</v>
      </c>
      <c r="U1" s="15" t="s">
        <v>19</v>
      </c>
      <c r="V1" s="15" t="s">
        <v>20</v>
      </c>
      <c r="W1" s="15"/>
      <c r="X1" s="15"/>
      <c r="Y1" s="15"/>
    </row>
    <row r="2" ht="13.8" spans="1:22">
      <c r="A2" s="4" t="s">
        <v>21</v>
      </c>
      <c r="B2" s="5">
        <v>244</v>
      </c>
      <c r="C2" s="5">
        <v>236</v>
      </c>
      <c r="D2" s="5">
        <v>39</v>
      </c>
      <c r="E2" s="6">
        <v>0.1653</v>
      </c>
      <c r="F2" s="7">
        <f>IF(E2&lt;=0.2,30,IF(AND(E2&gt;0.2,E2&lt;=0.3),24,IF(AND(E2&gt;0.3,E2&lt;=0.4),18,12)))</f>
        <v>30</v>
      </c>
      <c r="G2" s="5">
        <f>F2*B2</f>
        <v>7320</v>
      </c>
      <c r="H2" s="8">
        <v>0.88</v>
      </c>
      <c r="I2" s="7">
        <f>IF(H2&gt;=0.7,30,IF(AND(H2&gt;=0.6,H2&lt;0.7),24,IF(AND(H2&gt;=0.5,H2&lt;0.6),18,12)))</f>
        <v>30</v>
      </c>
      <c r="J2" s="5">
        <f>I2*B2</f>
        <v>7320</v>
      </c>
      <c r="K2" s="6">
        <v>1</v>
      </c>
      <c r="L2" s="7">
        <f>IF(K2&gt;=0.8,30,IF(AND(K2&gt;=0.7,K2&lt;0.8),24,IF(AND(K2&gt;=0.6,K2&lt;0.7),18,12)))</f>
        <v>30</v>
      </c>
      <c r="M2" s="5">
        <f>L2*B2</f>
        <v>7320</v>
      </c>
      <c r="N2" s="5">
        <f>F2+I2+L2</f>
        <v>90</v>
      </c>
      <c r="O2" s="12">
        <f>N2*B2</f>
        <v>21960</v>
      </c>
      <c r="P2" s="5">
        <v>149</v>
      </c>
      <c r="Q2" s="12">
        <f>ROUND((N2*0.25*P2),)</f>
        <v>3353</v>
      </c>
      <c r="R2" s="12">
        <f>O2+Q2</f>
        <v>25313</v>
      </c>
      <c r="S2" s="16"/>
      <c r="T2" s="16">
        <f>R2+S2</f>
        <v>25313</v>
      </c>
      <c r="U2" s="16">
        <f>ROUND((T2*0.1),)</f>
        <v>2531</v>
      </c>
      <c r="V2" s="17">
        <f>T2-U2</f>
        <v>22782</v>
      </c>
    </row>
    <row r="3" ht="13.8" spans="1:22">
      <c r="A3" s="4" t="s">
        <v>22</v>
      </c>
      <c r="B3" s="5">
        <v>161</v>
      </c>
      <c r="C3" s="9">
        <v>144</v>
      </c>
      <c r="D3" s="9">
        <v>24</v>
      </c>
      <c r="E3" s="10">
        <v>0.1666</v>
      </c>
      <c r="F3" s="7">
        <f>IF(E3&lt;=0.2,30,IF(AND(E3&gt;0.2,E3&lt;=0.3),24,IF(AND(E3&gt;0.3,E3&lt;=0.4),18,12)))</f>
        <v>30</v>
      </c>
      <c r="G3" s="5">
        <f>F3*B3</f>
        <v>4830</v>
      </c>
      <c r="H3" s="6">
        <v>1</v>
      </c>
      <c r="I3" s="7">
        <f>IF(H3&gt;=0.7,30,IF(AND(H3&gt;=0.6,H3&lt;0.7),24,IF(AND(H3&gt;=0.5,H3&lt;0.6),18,12)))</f>
        <v>30</v>
      </c>
      <c r="J3" s="5">
        <f>I3*B3</f>
        <v>4830</v>
      </c>
      <c r="K3" s="6">
        <v>0.8</v>
      </c>
      <c r="L3" s="7">
        <f>IF(K3&gt;=0.8,30,IF(AND(K3&gt;=0.7,K3&lt;0.8),24,IF(AND(K3&gt;=0.6,K3&lt;0.7),18,12)))</f>
        <v>30</v>
      </c>
      <c r="M3" s="5">
        <f>L3*B3</f>
        <v>4830</v>
      </c>
      <c r="N3" s="5">
        <f>F3+I3+L3</f>
        <v>90</v>
      </c>
      <c r="O3" s="12">
        <f>N3*B3</f>
        <v>14490</v>
      </c>
      <c r="P3" s="5">
        <v>17</v>
      </c>
      <c r="Q3" s="12">
        <f>ROUND((N3*0.25*P3),)</f>
        <v>383</v>
      </c>
      <c r="R3" s="12">
        <f>O3+Q3</f>
        <v>14873</v>
      </c>
      <c r="S3" s="16"/>
      <c r="T3" s="16">
        <f>R3+S3</f>
        <v>14873</v>
      </c>
      <c r="U3" s="16">
        <f>ROUND((T3*0.1),)</f>
        <v>1487</v>
      </c>
      <c r="V3" s="17">
        <f>T3-U3</f>
        <v>13386</v>
      </c>
    </row>
    <row r="4" ht="13.8" spans="1:22">
      <c r="A4" s="4" t="s">
        <v>23</v>
      </c>
      <c r="B4" s="5">
        <v>254</v>
      </c>
      <c r="C4" s="5">
        <v>225</v>
      </c>
      <c r="D4" s="5">
        <v>11</v>
      </c>
      <c r="E4" s="6">
        <v>0.0489</v>
      </c>
      <c r="F4" s="7">
        <f>IF(E4&lt;=0.2,30,IF(AND(E4&gt;0.2,E4&lt;=0.3),24,IF(AND(E4&gt;0.3,E4&lt;=0.4),18,12)))</f>
        <v>30</v>
      </c>
      <c r="G4" s="5">
        <f>F4*B4</f>
        <v>7620</v>
      </c>
      <c r="H4" s="6">
        <v>0.92</v>
      </c>
      <c r="I4" s="7">
        <f>IF(H4&gt;=0.7,30,IF(AND(H4&gt;=0.6,H4&lt;0.7),24,IF(AND(H4&gt;=0.5,H4&lt;0.6),18,12)))</f>
        <v>30</v>
      </c>
      <c r="J4" s="5">
        <f>I4*B4</f>
        <v>7620</v>
      </c>
      <c r="K4" s="6">
        <v>1</v>
      </c>
      <c r="L4" s="7">
        <f>IF(K4&gt;=0.8,30,IF(AND(K4&gt;=0.7,K4&lt;0.8),24,IF(AND(K4&gt;=0.6,K4&lt;0.7),18,12)))</f>
        <v>30</v>
      </c>
      <c r="M4" s="5">
        <f>L4*B4</f>
        <v>7620</v>
      </c>
      <c r="N4" s="5">
        <f>F4+I4+L4</f>
        <v>90</v>
      </c>
      <c r="O4" s="12">
        <f>N4*B4</f>
        <v>22860</v>
      </c>
      <c r="P4" s="5">
        <v>24</v>
      </c>
      <c r="Q4" s="12">
        <f>ROUND((N4*0.25*P4),)</f>
        <v>540</v>
      </c>
      <c r="R4" s="12">
        <f>O4+Q4</f>
        <v>23400</v>
      </c>
      <c r="S4" s="16"/>
      <c r="T4" s="16">
        <f>R4+S4</f>
        <v>23400</v>
      </c>
      <c r="U4" s="16">
        <f>ROUND((T4*0.1),)</f>
        <v>2340</v>
      </c>
      <c r="V4" s="17">
        <f>T4-U4</f>
        <v>21060</v>
      </c>
    </row>
    <row r="5" ht="13.8" spans="1:22">
      <c r="A5" s="4" t="s">
        <v>24</v>
      </c>
      <c r="B5" s="5">
        <v>268</v>
      </c>
      <c r="C5" s="5">
        <v>235</v>
      </c>
      <c r="D5" s="5">
        <v>8</v>
      </c>
      <c r="E5" s="6">
        <v>0.034</v>
      </c>
      <c r="F5" s="7">
        <f>IF(E5&lt;=0.2,30,IF(AND(E5&gt;0.2,E5&lt;=0.3),24,IF(AND(E5&gt;0.3,E5&lt;=0.4),18,12)))</f>
        <v>30</v>
      </c>
      <c r="G5" s="5">
        <f>F5*B5</f>
        <v>8040</v>
      </c>
      <c r="H5" s="6">
        <v>0.69</v>
      </c>
      <c r="I5" s="7">
        <f>IF(H5&gt;=0.7,30,IF(AND(H5&gt;=0.6,H5&lt;0.7),24,IF(AND(H5&gt;=0.5,H5&lt;0.6),18,12)))</f>
        <v>24</v>
      </c>
      <c r="J5" s="5">
        <f>I5*B5</f>
        <v>6432</v>
      </c>
      <c r="K5" s="6">
        <v>1</v>
      </c>
      <c r="L5" s="7">
        <f>IF(K5&gt;=0.8,30,IF(AND(K5&gt;=0.7,K5&lt;0.8),24,IF(AND(K5&gt;=0.6,K5&lt;0.7),18,12)))</f>
        <v>30</v>
      </c>
      <c r="M5" s="5">
        <f>L5*B5</f>
        <v>8040</v>
      </c>
      <c r="N5" s="5">
        <f>F5+I5+L5</f>
        <v>84</v>
      </c>
      <c r="O5" s="12">
        <f>N5*B5</f>
        <v>22512</v>
      </c>
      <c r="P5" s="5">
        <v>27</v>
      </c>
      <c r="Q5" s="12">
        <f>ROUND((N5*0.25*P5),)</f>
        <v>567</v>
      </c>
      <c r="R5" s="12">
        <f>O5+Q5</f>
        <v>23079</v>
      </c>
      <c r="S5" s="16"/>
      <c r="T5" s="16">
        <f>R5+S5</f>
        <v>23079</v>
      </c>
      <c r="U5" s="16">
        <f>ROUND((T5*0.1),)</f>
        <v>2308</v>
      </c>
      <c r="V5" s="17">
        <f>T5-U5</f>
        <v>20771</v>
      </c>
    </row>
    <row r="6" ht="13.8" spans="1:22">
      <c r="A6" s="4" t="s">
        <v>25</v>
      </c>
      <c r="B6" s="5">
        <v>246</v>
      </c>
      <c r="C6" s="5">
        <v>230</v>
      </c>
      <c r="D6" s="5">
        <v>34</v>
      </c>
      <c r="E6" s="6">
        <v>0.1478</v>
      </c>
      <c r="F6" s="7">
        <f>IF(E6&lt;=0.2,30,IF(AND(E6&gt;0.2,E6&lt;=0.3),24,IF(AND(E6&gt;0.3,E6&lt;=0.4),18,12)))</f>
        <v>30</v>
      </c>
      <c r="G6" s="5">
        <f>F6*B6</f>
        <v>7380</v>
      </c>
      <c r="H6" s="6">
        <v>0.83</v>
      </c>
      <c r="I6" s="7">
        <f>IF(H6&gt;=0.7,30,IF(AND(H6&gt;=0.6,H6&lt;0.7),24,IF(AND(H6&gt;=0.5,H6&lt;0.6),18,12)))</f>
        <v>30</v>
      </c>
      <c r="J6" s="5">
        <f>I6*B6</f>
        <v>7380</v>
      </c>
      <c r="K6" s="6">
        <v>1</v>
      </c>
      <c r="L6" s="7">
        <f>IF(K6&gt;=0.8,30,IF(AND(K6&gt;=0.7,K6&lt;0.8),24,IF(AND(K6&gt;=0.6,K6&lt;0.7),18,12)))</f>
        <v>30</v>
      </c>
      <c r="M6" s="5">
        <f>L6*B6</f>
        <v>7380</v>
      </c>
      <c r="N6" s="5">
        <f>F6+I6+L6</f>
        <v>90</v>
      </c>
      <c r="O6" s="12">
        <f>N6*B6</f>
        <v>22140</v>
      </c>
      <c r="P6" s="5">
        <v>18</v>
      </c>
      <c r="Q6" s="12">
        <f>ROUND((N6*0.25*P6),)</f>
        <v>405</v>
      </c>
      <c r="R6" s="12">
        <f>O6+Q6</f>
        <v>22545</v>
      </c>
      <c r="S6" s="16"/>
      <c r="T6" s="16">
        <f>R6+S6</f>
        <v>22545</v>
      </c>
      <c r="U6" s="16">
        <f>ROUND((T6*0.1),)</f>
        <v>2255</v>
      </c>
      <c r="V6" s="17">
        <f>T6-U6</f>
        <v>20290</v>
      </c>
    </row>
    <row r="7" ht="13.8" spans="1:22">
      <c r="A7" s="4" t="s">
        <v>26</v>
      </c>
      <c r="B7" s="5">
        <v>231</v>
      </c>
      <c r="C7" s="5">
        <v>187</v>
      </c>
      <c r="D7" s="5">
        <v>34</v>
      </c>
      <c r="E7" s="6">
        <v>0.1818</v>
      </c>
      <c r="F7" s="7">
        <f>IF(E7&lt;=0.2,30,IF(AND(E7&gt;0.2,E7&lt;=0.3),24,IF(AND(E7&gt;0.3,E7&lt;=0.4),18,12)))</f>
        <v>30</v>
      </c>
      <c r="G7" s="5">
        <f>F7*B7</f>
        <v>6930</v>
      </c>
      <c r="H7" s="6">
        <v>0.88</v>
      </c>
      <c r="I7" s="7">
        <f>IF(H7&gt;=0.7,30,IF(AND(H7&gt;=0.6,H7&lt;0.7),24,IF(AND(H7&gt;=0.5,H7&lt;0.6),18,12)))</f>
        <v>30</v>
      </c>
      <c r="J7" s="5">
        <f>I7*B7</f>
        <v>6930</v>
      </c>
      <c r="K7" s="6">
        <v>1</v>
      </c>
      <c r="L7" s="7">
        <f>IF(K7&gt;=0.8,30,IF(AND(K7&gt;=0.7,K7&lt;0.8),24,IF(AND(K7&gt;=0.6,K7&lt;0.7),18,12)))</f>
        <v>30</v>
      </c>
      <c r="M7" s="5">
        <f>L7*B7</f>
        <v>6930</v>
      </c>
      <c r="N7" s="5">
        <f>F7+I7+L7</f>
        <v>90</v>
      </c>
      <c r="O7" s="12">
        <f>N7*B7</f>
        <v>20790</v>
      </c>
      <c r="P7" s="5">
        <v>15</v>
      </c>
      <c r="Q7" s="12">
        <f>ROUND((N7*0.25*P7),)</f>
        <v>338</v>
      </c>
      <c r="R7" s="12">
        <f>O7+Q7</f>
        <v>21128</v>
      </c>
      <c r="S7" s="16">
        <v>6000</v>
      </c>
      <c r="T7" s="16">
        <f>R7+S7</f>
        <v>27128</v>
      </c>
      <c r="U7" s="16">
        <f>ROUND((T7*0.1),)</f>
        <v>2713</v>
      </c>
      <c r="V7" s="17">
        <f>T7-U7</f>
        <v>24415</v>
      </c>
    </row>
    <row r="8" ht="13.8" spans="1:22">
      <c r="A8" s="4" t="s">
        <v>27</v>
      </c>
      <c r="B8" s="5">
        <v>162</v>
      </c>
      <c r="C8" s="5">
        <v>132</v>
      </c>
      <c r="D8" s="5">
        <v>22</v>
      </c>
      <c r="E8" s="6">
        <v>0.1667</v>
      </c>
      <c r="F8" s="7">
        <f>IF(E8&lt;=0.2,30,IF(AND(E8&gt;0.2,E8&lt;=0.3),24,IF(AND(E8&gt;0.3,E8&lt;=0.4),18,12)))</f>
        <v>30</v>
      </c>
      <c r="G8" s="5">
        <f>F8*B8</f>
        <v>4860</v>
      </c>
      <c r="H8" s="6">
        <v>1</v>
      </c>
      <c r="I8" s="7">
        <f>IF(H8&gt;=0.7,30,IF(AND(H8&gt;=0.6,H8&lt;0.7),24,IF(AND(H8&gt;=0.5,H8&lt;0.6),18,12)))</f>
        <v>30</v>
      </c>
      <c r="J8" s="5">
        <f>I8*B8</f>
        <v>4860</v>
      </c>
      <c r="K8" s="6">
        <v>1</v>
      </c>
      <c r="L8" s="7">
        <f>IF(K8&gt;=0.8,30,IF(AND(K8&gt;=0.7,K8&lt;0.8),24,IF(AND(K8&gt;=0.6,K8&lt;0.7),18,12)))</f>
        <v>30</v>
      </c>
      <c r="M8" s="5">
        <f>L8*B8</f>
        <v>4860</v>
      </c>
      <c r="N8" s="5">
        <f>F8+I8+L8</f>
        <v>90</v>
      </c>
      <c r="O8" s="12">
        <f>N8*B8</f>
        <v>14580</v>
      </c>
      <c r="P8" s="5">
        <v>19</v>
      </c>
      <c r="Q8" s="12">
        <f>ROUND((N8*0.25*P8),)</f>
        <v>428</v>
      </c>
      <c r="R8" s="12">
        <f>O8+Q8</f>
        <v>15008</v>
      </c>
      <c r="S8" s="16"/>
      <c r="T8" s="16">
        <f>R8+S8</f>
        <v>15008</v>
      </c>
      <c r="U8" s="16">
        <f>ROUND((T8*0.1),)</f>
        <v>1501</v>
      </c>
      <c r="V8" s="17">
        <f>T8-U8</f>
        <v>13507</v>
      </c>
    </row>
    <row r="9" ht="13.8" spans="1:22">
      <c r="A9" s="4" t="s">
        <v>28</v>
      </c>
      <c r="B9" s="5">
        <v>214</v>
      </c>
      <c r="C9" s="5">
        <v>206</v>
      </c>
      <c r="D9" s="5">
        <v>16</v>
      </c>
      <c r="E9" s="6">
        <v>0.0777</v>
      </c>
      <c r="F9" s="7">
        <f>IF(E9&lt;=0.2,30,IF(AND(E9&gt;0.2,E9&lt;=0.3),24,IF(AND(E9&gt;0.3,E9&lt;=0.4),18,12)))</f>
        <v>30</v>
      </c>
      <c r="G9" s="5">
        <f>F9*B9</f>
        <v>6420</v>
      </c>
      <c r="H9" s="6">
        <v>0.86</v>
      </c>
      <c r="I9" s="7">
        <f>IF(H9&gt;=0.7,30,IF(AND(H9&gt;=0.6,H9&lt;0.7),24,IF(AND(H9&gt;=0.5,H9&lt;0.6),18,12)))</f>
        <v>30</v>
      </c>
      <c r="J9" s="5">
        <f>I9*B9</f>
        <v>6420</v>
      </c>
      <c r="K9" s="6">
        <v>1</v>
      </c>
      <c r="L9" s="7">
        <f>IF(K9&gt;=0.8,30,IF(AND(K9&gt;=0.7,K9&lt;0.8),24,IF(AND(K9&gt;=0.6,K9&lt;0.7),18,12)))</f>
        <v>30</v>
      </c>
      <c r="M9" s="5">
        <f>L9*B9</f>
        <v>6420</v>
      </c>
      <c r="N9" s="5">
        <f>F9+I9+L9</f>
        <v>90</v>
      </c>
      <c r="O9" s="12">
        <f>N9*B9</f>
        <v>19260</v>
      </c>
      <c r="P9" s="5">
        <v>66</v>
      </c>
      <c r="Q9" s="12">
        <f>ROUND((N9*0.25*P9),)</f>
        <v>1485</v>
      </c>
      <c r="R9" s="12">
        <f>O9+Q9</f>
        <v>20745</v>
      </c>
      <c r="S9" s="16"/>
      <c r="T9" s="16">
        <f>R9+S9</f>
        <v>20745</v>
      </c>
      <c r="U9" s="16">
        <f>ROUND((T9*0.1),)</f>
        <v>2075</v>
      </c>
      <c r="V9" s="17">
        <f>T9-U9</f>
        <v>18670</v>
      </c>
    </row>
    <row r="10" ht="13.8" spans="1:22">
      <c r="A10" s="4" t="s">
        <v>29</v>
      </c>
      <c r="B10" s="5">
        <v>5</v>
      </c>
      <c r="C10" s="5">
        <v>1</v>
      </c>
      <c r="D10" s="5">
        <v>1</v>
      </c>
      <c r="E10" s="6">
        <v>1</v>
      </c>
      <c r="F10" s="7">
        <f>IF(E10&lt;=0.2,30,IF(AND(E10&gt;0.2,E10&lt;=0.3),24,IF(AND(E10&gt;0.3,E10&lt;=0.4),18,12)))*0</f>
        <v>0</v>
      </c>
      <c r="G10" s="5">
        <f>F10*B10</f>
        <v>0</v>
      </c>
      <c r="H10" s="6">
        <v>0</v>
      </c>
      <c r="I10" s="7">
        <f>IF(H10&gt;=0.7,30,IF(AND(H10&gt;=0.6,H10&lt;0.7),24,IF(AND(H10&gt;=0.5,H10&lt;0.6),18,12)))*0</f>
        <v>0</v>
      </c>
      <c r="J10" s="5">
        <f>I10*B10</f>
        <v>0</v>
      </c>
      <c r="K10" s="6">
        <v>1</v>
      </c>
      <c r="L10" s="7">
        <f>IF(K10&gt;=0.8,30,IF(AND(K10&gt;=0.7,K10&lt;0.8),24,IF(AND(K10&gt;=0.6,K10&lt;0.7),18,12)))*0</f>
        <v>0</v>
      </c>
      <c r="M10" s="5">
        <f>L10*B10</f>
        <v>0</v>
      </c>
      <c r="N10" s="5">
        <f>F10+I10+L10</f>
        <v>0</v>
      </c>
      <c r="O10" s="12">
        <f>N10*B10</f>
        <v>0</v>
      </c>
      <c r="P10" s="5">
        <v>0</v>
      </c>
      <c r="Q10" s="12">
        <f>ROUND((N10*0.25*P10),)</f>
        <v>0</v>
      </c>
      <c r="R10" s="12">
        <f>O10+Q10</f>
        <v>0</v>
      </c>
      <c r="S10" s="16"/>
      <c r="T10" s="16">
        <f>R10+S10</f>
        <v>0</v>
      </c>
      <c r="U10" s="16">
        <f>ROUND((T10*0.1),)</f>
        <v>0</v>
      </c>
      <c r="V10" s="17">
        <f>T10-U10</f>
        <v>0</v>
      </c>
    </row>
    <row r="11" ht="13.8" spans="1:22">
      <c r="A11" s="4" t="s">
        <v>30</v>
      </c>
      <c r="B11" s="5">
        <v>291</v>
      </c>
      <c r="C11" s="5">
        <v>228</v>
      </c>
      <c r="D11" s="5">
        <v>13</v>
      </c>
      <c r="E11" s="6">
        <v>0.057</v>
      </c>
      <c r="F11" s="7"/>
      <c r="G11" s="5"/>
      <c r="H11" s="6">
        <v>0.88</v>
      </c>
      <c r="I11" s="7"/>
      <c r="J11" s="5"/>
      <c r="K11" s="6">
        <v>1</v>
      </c>
      <c r="L11" s="7"/>
      <c r="M11" s="5"/>
      <c r="N11" s="5"/>
      <c r="O11" s="13"/>
      <c r="P11" s="5">
        <v>26</v>
      </c>
      <c r="Q11" s="13"/>
      <c r="R11" s="13"/>
      <c r="S11" s="18"/>
      <c r="T11" s="18"/>
      <c r="U11" s="18"/>
      <c r="V11" s="19"/>
    </row>
    <row r="12" ht="13.8" spans="1:22">
      <c r="A12" s="4" t="s">
        <v>31</v>
      </c>
      <c r="B12" s="5">
        <v>285</v>
      </c>
      <c r="C12" s="5">
        <v>274</v>
      </c>
      <c r="D12" s="5">
        <v>37</v>
      </c>
      <c r="E12" s="6">
        <v>0.135</v>
      </c>
      <c r="F12" s="7"/>
      <c r="G12" s="5"/>
      <c r="H12" s="6">
        <v>0.88</v>
      </c>
      <c r="I12" s="7"/>
      <c r="J12" s="5"/>
      <c r="K12" s="6">
        <v>1</v>
      </c>
      <c r="L12" s="7"/>
      <c r="M12" s="5"/>
      <c r="N12" s="5"/>
      <c r="O12" s="13"/>
      <c r="P12" s="5">
        <v>31</v>
      </c>
      <c r="Q12" s="13"/>
      <c r="R12" s="13"/>
      <c r="S12" s="18"/>
      <c r="T12" s="18"/>
      <c r="U12" s="18"/>
      <c r="V12" s="19"/>
    </row>
    <row r="13" ht="13.8" spans="1:22">
      <c r="A13" s="4" t="s">
        <v>32</v>
      </c>
      <c r="B13" s="5">
        <v>177</v>
      </c>
      <c r="C13" s="5">
        <v>170</v>
      </c>
      <c r="D13" s="5">
        <v>15</v>
      </c>
      <c r="E13" s="6">
        <v>0.0882</v>
      </c>
      <c r="F13" s="7"/>
      <c r="G13" s="5"/>
      <c r="H13" s="6">
        <v>0.78</v>
      </c>
      <c r="I13" s="7"/>
      <c r="J13" s="5"/>
      <c r="K13" s="10">
        <v>1</v>
      </c>
      <c r="L13" s="7"/>
      <c r="M13" s="5"/>
      <c r="N13" s="5"/>
      <c r="O13" s="13"/>
      <c r="P13" s="5">
        <v>13</v>
      </c>
      <c r="Q13" s="13"/>
      <c r="R13" s="13"/>
      <c r="S13" s="18"/>
      <c r="T13" s="18"/>
      <c r="U13" s="18"/>
      <c r="V13" s="19"/>
    </row>
    <row r="14" ht="13.8" spans="1:22">
      <c r="A14" s="4" t="s">
        <v>33</v>
      </c>
      <c r="B14" s="5">
        <v>246</v>
      </c>
      <c r="C14" s="9">
        <v>219</v>
      </c>
      <c r="D14" s="9">
        <v>55</v>
      </c>
      <c r="E14" s="10">
        <v>0.25</v>
      </c>
      <c r="F14" s="7"/>
      <c r="G14" s="5"/>
      <c r="H14" s="6">
        <v>0.25</v>
      </c>
      <c r="I14" s="7"/>
      <c r="J14" s="5"/>
      <c r="K14" s="6">
        <v>1</v>
      </c>
      <c r="L14" s="7"/>
      <c r="M14" s="5"/>
      <c r="N14" s="5"/>
      <c r="O14" s="13"/>
      <c r="P14" s="5">
        <v>224</v>
      </c>
      <c r="Q14" s="13"/>
      <c r="R14" s="13"/>
      <c r="S14" s="18"/>
      <c r="T14" s="18"/>
      <c r="U14" s="18"/>
      <c r="V14" s="19"/>
    </row>
    <row r="15" ht="13.8" spans="1:22">
      <c r="A15" s="4" t="s">
        <v>34</v>
      </c>
      <c r="B15" s="5">
        <v>271</v>
      </c>
      <c r="C15" s="5">
        <v>251</v>
      </c>
      <c r="D15" s="5">
        <v>35</v>
      </c>
      <c r="E15" s="6">
        <v>0.1394</v>
      </c>
      <c r="F15" s="7"/>
      <c r="G15" s="5"/>
      <c r="H15" s="6">
        <v>0.71</v>
      </c>
      <c r="I15" s="7"/>
      <c r="J15" s="5"/>
      <c r="K15" s="6">
        <v>1</v>
      </c>
      <c r="L15" s="7"/>
      <c r="M15" s="5"/>
      <c r="N15" s="5"/>
      <c r="O15" s="13"/>
      <c r="P15" s="5">
        <v>26</v>
      </c>
      <c r="Q15" s="13"/>
      <c r="R15" s="13"/>
      <c r="S15" s="18">
        <v>2000</v>
      </c>
      <c r="T15" s="18"/>
      <c r="U15" s="18"/>
      <c r="V15" s="19"/>
    </row>
    <row r="16" ht="13.8" spans="1:22">
      <c r="A16" s="4" t="s">
        <v>35</v>
      </c>
      <c r="B16" s="5">
        <v>221</v>
      </c>
      <c r="C16" s="5">
        <v>197</v>
      </c>
      <c r="D16" s="5">
        <v>32</v>
      </c>
      <c r="E16" s="6">
        <v>0.1624</v>
      </c>
      <c r="F16" s="7"/>
      <c r="G16" s="5"/>
      <c r="H16" s="6">
        <v>0.73</v>
      </c>
      <c r="I16" s="7"/>
      <c r="J16" s="5"/>
      <c r="K16" s="6">
        <v>1</v>
      </c>
      <c r="L16" s="7"/>
      <c r="M16" s="5"/>
      <c r="N16" s="5"/>
      <c r="O16" s="13"/>
      <c r="P16" s="5">
        <v>16</v>
      </c>
      <c r="Q16" s="13"/>
      <c r="R16" s="13"/>
      <c r="S16" s="18">
        <v>18500</v>
      </c>
      <c r="T16" s="18"/>
      <c r="U16" s="18"/>
      <c r="V16" s="19"/>
    </row>
    <row r="17" ht="13.8" spans="1:22">
      <c r="A17" s="4" t="s">
        <v>36</v>
      </c>
      <c r="B17" s="5">
        <v>233</v>
      </c>
      <c r="C17" s="5">
        <v>214</v>
      </c>
      <c r="D17" s="5">
        <v>19</v>
      </c>
      <c r="E17" s="6">
        <v>0.0888</v>
      </c>
      <c r="F17" s="7"/>
      <c r="G17" s="5"/>
      <c r="H17" s="6">
        <v>0.89</v>
      </c>
      <c r="I17" s="7"/>
      <c r="J17" s="5"/>
      <c r="K17" s="6">
        <v>1</v>
      </c>
      <c r="L17" s="7"/>
      <c r="M17" s="5"/>
      <c r="N17" s="5"/>
      <c r="O17" s="13"/>
      <c r="P17" s="5">
        <v>12</v>
      </c>
      <c r="Q17" s="13"/>
      <c r="R17" s="13"/>
      <c r="S17" s="18"/>
      <c r="T17" s="18"/>
      <c r="U17" s="18"/>
      <c r="V17" s="19"/>
    </row>
    <row r="18" ht="13.8" spans="1:22">
      <c r="A18" s="4" t="s">
        <v>37</v>
      </c>
      <c r="B18" s="5">
        <v>173</v>
      </c>
      <c r="C18" s="5">
        <v>149</v>
      </c>
      <c r="D18" s="5">
        <v>28</v>
      </c>
      <c r="E18" s="6">
        <v>0.1879</v>
      </c>
      <c r="F18" s="7"/>
      <c r="G18" s="5"/>
      <c r="H18" s="6">
        <v>0.5</v>
      </c>
      <c r="I18" s="7"/>
      <c r="J18" s="5"/>
      <c r="K18" s="6">
        <v>1</v>
      </c>
      <c r="L18" s="7"/>
      <c r="M18" s="5"/>
      <c r="N18" s="5"/>
      <c r="O18" s="13"/>
      <c r="P18" s="5">
        <v>21</v>
      </c>
      <c r="Q18" s="13"/>
      <c r="R18" s="13"/>
      <c r="S18" s="18"/>
      <c r="T18" s="18"/>
      <c r="U18" s="18"/>
      <c r="V18" s="19"/>
    </row>
    <row r="19" ht="13.8" spans="1:22">
      <c r="A19" s="4" t="s">
        <v>38</v>
      </c>
      <c r="B19" s="5">
        <v>215</v>
      </c>
      <c r="C19" s="9">
        <v>193</v>
      </c>
      <c r="D19" s="9">
        <v>34</v>
      </c>
      <c r="E19" s="10">
        <v>0.176</v>
      </c>
      <c r="F19" s="7"/>
      <c r="G19" s="5"/>
      <c r="H19" s="6">
        <v>0.58</v>
      </c>
      <c r="I19" s="7"/>
      <c r="J19" s="5"/>
      <c r="K19" s="6">
        <v>1</v>
      </c>
      <c r="L19" s="7"/>
      <c r="M19" s="5"/>
      <c r="N19" s="5"/>
      <c r="O19" s="13"/>
      <c r="P19" s="5">
        <v>17</v>
      </c>
      <c r="Q19" s="13"/>
      <c r="R19" s="13"/>
      <c r="S19" s="18"/>
      <c r="T19" s="18"/>
      <c r="U19" s="18"/>
      <c r="V19" s="19"/>
    </row>
    <row r="20" ht="13.8" spans="1:22">
      <c r="A20" s="4" t="s">
        <v>39</v>
      </c>
      <c r="B20" s="5">
        <v>145</v>
      </c>
      <c r="C20" s="5">
        <v>128</v>
      </c>
      <c r="D20" s="5">
        <v>9</v>
      </c>
      <c r="E20" s="6">
        <v>0.0703</v>
      </c>
      <c r="F20" s="7"/>
      <c r="G20" s="5"/>
      <c r="H20" s="6">
        <v>1</v>
      </c>
      <c r="I20" s="7"/>
      <c r="J20" s="5"/>
      <c r="K20" s="6">
        <v>1</v>
      </c>
      <c r="L20" s="7"/>
      <c r="M20" s="5"/>
      <c r="N20" s="5"/>
      <c r="O20" s="13"/>
      <c r="P20" s="5">
        <v>23</v>
      </c>
      <c r="Q20" s="13"/>
      <c r="R20" s="13"/>
      <c r="S20" s="18"/>
      <c r="T20" s="18"/>
      <c r="U20" s="18"/>
      <c r="V20" s="19"/>
    </row>
    <row r="21" ht="13.8" spans="1:22">
      <c r="A21" s="4" t="s">
        <v>40</v>
      </c>
      <c r="B21" s="5">
        <v>244</v>
      </c>
      <c r="C21" s="9">
        <v>214</v>
      </c>
      <c r="D21" s="9">
        <v>97</v>
      </c>
      <c r="E21" s="10">
        <v>0.45</v>
      </c>
      <c r="F21" s="7"/>
      <c r="G21" s="5"/>
      <c r="H21" s="6">
        <v>0.58</v>
      </c>
      <c r="I21" s="7"/>
      <c r="J21" s="5"/>
      <c r="K21" s="6">
        <v>1</v>
      </c>
      <c r="L21" s="7"/>
      <c r="M21" s="5"/>
      <c r="N21" s="5"/>
      <c r="O21" s="13"/>
      <c r="P21" s="5">
        <v>23</v>
      </c>
      <c r="Q21" s="13"/>
      <c r="R21" s="13"/>
      <c r="S21" s="18"/>
      <c r="T21" s="18"/>
      <c r="U21" s="18"/>
      <c r="V21" s="19"/>
    </row>
    <row r="22" ht="13.8" spans="1:22">
      <c r="A22" s="4" t="s">
        <v>41</v>
      </c>
      <c r="B22" s="5">
        <v>137</v>
      </c>
      <c r="C22" s="5">
        <v>119</v>
      </c>
      <c r="D22" s="5">
        <v>20</v>
      </c>
      <c r="E22" s="6">
        <v>0.1681</v>
      </c>
      <c r="F22" s="7"/>
      <c r="G22" s="5"/>
      <c r="H22" s="6">
        <v>0.71</v>
      </c>
      <c r="I22" s="7"/>
      <c r="J22" s="5"/>
      <c r="K22" s="6">
        <v>1</v>
      </c>
      <c r="L22" s="7"/>
      <c r="M22" s="5"/>
      <c r="N22" s="5"/>
      <c r="O22" s="13"/>
      <c r="P22" s="5">
        <v>4</v>
      </c>
      <c r="Q22" s="13"/>
      <c r="R22" s="13"/>
      <c r="S22" s="18"/>
      <c r="T22" s="18"/>
      <c r="U22" s="18"/>
      <c r="V22" s="19"/>
    </row>
    <row r="23" ht="13.8" spans="1:22">
      <c r="A23" s="4" t="s">
        <v>42</v>
      </c>
      <c r="B23" s="5">
        <v>233</v>
      </c>
      <c r="C23" s="5">
        <v>206</v>
      </c>
      <c r="D23" s="5">
        <v>41</v>
      </c>
      <c r="E23" s="6">
        <v>0.199</v>
      </c>
      <c r="F23" s="7"/>
      <c r="G23" s="5"/>
      <c r="H23" s="6">
        <v>0.91</v>
      </c>
      <c r="I23" s="7"/>
      <c r="J23" s="5"/>
      <c r="K23" s="6">
        <v>1</v>
      </c>
      <c r="L23" s="7"/>
      <c r="M23" s="5"/>
      <c r="N23" s="5"/>
      <c r="O23" s="13"/>
      <c r="P23" s="5">
        <v>34</v>
      </c>
      <c r="Q23" s="13"/>
      <c r="R23" s="13"/>
      <c r="S23" s="18"/>
      <c r="T23" s="18"/>
      <c r="U23" s="18"/>
      <c r="V23" s="19"/>
    </row>
    <row r="24" ht="13.8" spans="1:22">
      <c r="A24" s="4" t="s">
        <v>43</v>
      </c>
      <c r="B24" s="5">
        <v>168</v>
      </c>
      <c r="C24" s="5">
        <v>144</v>
      </c>
      <c r="D24" s="5">
        <v>42</v>
      </c>
      <c r="E24" s="6">
        <v>0.2917</v>
      </c>
      <c r="F24" s="7"/>
      <c r="G24" s="5"/>
      <c r="H24" s="6">
        <v>1</v>
      </c>
      <c r="I24" s="7"/>
      <c r="J24" s="5"/>
      <c r="K24" s="6">
        <v>0.82</v>
      </c>
      <c r="L24" s="7"/>
      <c r="M24" s="5"/>
      <c r="N24" s="5"/>
      <c r="O24" s="13"/>
      <c r="P24" s="5">
        <v>26</v>
      </c>
      <c r="Q24" s="13"/>
      <c r="R24" s="13"/>
      <c r="S24" s="18"/>
      <c r="T24" s="18"/>
      <c r="U24" s="18"/>
      <c r="V24" s="19"/>
    </row>
    <row r="25" spans="2:18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2:18">
      <c r="B26" s="11"/>
      <c r="C26" s="11"/>
      <c r="D26" s="11"/>
      <c r="G26" s="11"/>
      <c r="M26" s="11"/>
      <c r="N26" s="11"/>
      <c r="O26" s="11"/>
      <c r="P26" s="11"/>
      <c r="Q26" s="11"/>
      <c r="R26" s="11"/>
    </row>
    <row r="27" spans="2:18">
      <c r="B27" s="11"/>
      <c r="C27" s="11"/>
      <c r="D27" s="11"/>
      <c r="G27" s="11"/>
      <c r="M27" s="11"/>
      <c r="N27" s="11"/>
      <c r="O27" s="11"/>
      <c r="P27" s="11"/>
      <c r="Q27" s="11"/>
      <c r="R27" s="11"/>
    </row>
    <row r="28" spans="2:18">
      <c r="B28" s="11"/>
      <c r="C28" s="11"/>
      <c r="D28" s="11"/>
      <c r="G28" s="11"/>
      <c r="M28" s="11"/>
      <c r="N28" s="11"/>
      <c r="O28" s="11"/>
      <c r="P28" s="11"/>
      <c r="Q28" s="11"/>
      <c r="R28" s="11"/>
    </row>
    <row r="29" spans="2:18">
      <c r="B29" s="11"/>
      <c r="C29" s="11"/>
      <c r="D29" s="11"/>
      <c r="G29" s="11"/>
      <c r="M29" s="11"/>
      <c r="N29" s="11"/>
      <c r="O29" s="11"/>
      <c r="P29" s="11"/>
      <c r="Q29" s="11"/>
      <c r="R29" s="11"/>
    </row>
    <row r="30" spans="2:18">
      <c r="B30" s="11"/>
      <c r="C30" s="11"/>
      <c r="D30" s="11"/>
      <c r="G30" s="11"/>
      <c r="M30" s="11"/>
      <c r="N30" s="11"/>
      <c r="O30" s="11"/>
      <c r="P30" s="11"/>
      <c r="Q30" s="11"/>
      <c r="R30" s="11"/>
    </row>
    <row r="31" spans="2:18">
      <c r="B31" s="11"/>
      <c r="C31" s="11"/>
      <c r="D31" s="11"/>
      <c r="G31" s="11"/>
      <c r="M31" s="11"/>
      <c r="N31" s="11"/>
      <c r="O31" s="11"/>
      <c r="P31" s="11"/>
      <c r="Q31" s="11"/>
      <c r="R31" s="11"/>
    </row>
    <row r="32" spans="2:18">
      <c r="B32" s="11"/>
      <c r="C32" s="11"/>
      <c r="D32" s="11"/>
      <c r="G32" s="11"/>
      <c r="M32" s="11"/>
      <c r="N32" s="11"/>
      <c r="O32" s="11"/>
      <c r="P32" s="11"/>
      <c r="Q32" s="11"/>
      <c r="R32" s="11"/>
    </row>
    <row r="33" spans="2:18">
      <c r="B33" s="11"/>
      <c r="C33" s="11"/>
      <c r="D33" s="11"/>
      <c r="G33" s="11"/>
      <c r="M33" s="11"/>
      <c r="N33" s="11"/>
      <c r="O33" s="11"/>
      <c r="P33" s="11"/>
      <c r="Q33" s="11"/>
      <c r="R33" s="11"/>
    </row>
    <row r="34" spans="2:18">
      <c r="B34" s="11"/>
      <c r="C34" s="11"/>
      <c r="D34" s="11"/>
      <c r="G34" s="11"/>
      <c r="M34" s="11"/>
      <c r="N34" s="11"/>
      <c r="O34" s="11"/>
      <c r="P34" s="11"/>
      <c r="Q34" s="11"/>
      <c r="R34" s="11"/>
    </row>
    <row r="35" spans="2:18">
      <c r="B35" s="11"/>
      <c r="C35" s="11"/>
      <c r="D35" s="11"/>
      <c r="G35" s="11"/>
      <c r="M35" s="11"/>
      <c r="N35" s="11"/>
      <c r="O35" s="11"/>
      <c r="P35" s="11"/>
      <c r="Q35" s="11"/>
      <c r="R35" s="11"/>
    </row>
    <row r="36" spans="2:18">
      <c r="B36" s="11"/>
      <c r="C36" s="11"/>
      <c r="D36" s="11"/>
      <c r="G36" s="11"/>
      <c r="M36" s="11"/>
      <c r="N36" s="11"/>
      <c r="O36" s="11"/>
      <c r="P36" s="11"/>
      <c r="Q36" s="11"/>
      <c r="R36" s="11"/>
    </row>
    <row r="37" spans="2:18">
      <c r="B37" s="11"/>
      <c r="C37" s="11"/>
      <c r="D37" s="11"/>
      <c r="G37" s="11"/>
      <c r="M37" s="11"/>
      <c r="N37" s="11"/>
      <c r="O37" s="11"/>
      <c r="P37" s="11"/>
      <c r="Q37" s="11"/>
      <c r="R37" s="11"/>
    </row>
    <row r="38" spans="2:18">
      <c r="B38" s="11"/>
      <c r="C38" s="11"/>
      <c r="D38" s="11"/>
      <c r="G38" s="11"/>
      <c r="M38" s="11"/>
      <c r="N38" s="11"/>
      <c r="O38" s="11"/>
      <c r="P38" s="11"/>
      <c r="Q38" s="11"/>
      <c r="R38" s="11"/>
    </row>
    <row r="39" spans="2:18">
      <c r="B39" s="11"/>
      <c r="C39" s="11"/>
      <c r="D39" s="11"/>
      <c r="G39" s="11"/>
      <c r="M39" s="11"/>
      <c r="N39" s="11"/>
      <c r="O39" s="11"/>
      <c r="P39" s="11"/>
      <c r="Q39" s="11"/>
      <c r="R39" s="11"/>
    </row>
    <row r="40" spans="2:18">
      <c r="B40" s="11"/>
      <c r="C40" s="11"/>
      <c r="D40" s="11"/>
      <c r="G40" s="11"/>
      <c r="M40" s="11"/>
      <c r="N40" s="11"/>
      <c r="O40" s="11"/>
      <c r="P40" s="11"/>
      <c r="Q40" s="11"/>
      <c r="R40" s="11"/>
    </row>
    <row r="41" spans="2:18">
      <c r="B41" s="11"/>
      <c r="C41" s="11"/>
      <c r="D41" s="11"/>
      <c r="G41" s="11"/>
      <c r="M41" s="11"/>
      <c r="N41" s="11"/>
      <c r="O41" s="11"/>
      <c r="P41" s="11"/>
      <c r="Q41" s="11"/>
      <c r="R41" s="11"/>
    </row>
    <row r="42" spans="2:18">
      <c r="B42" s="11"/>
      <c r="C42" s="11"/>
      <c r="D42" s="11"/>
      <c r="G42" s="11"/>
      <c r="M42" s="11"/>
      <c r="N42" s="11"/>
      <c r="O42" s="11"/>
      <c r="P42" s="11"/>
      <c r="Q42" s="11"/>
      <c r="R42" s="11"/>
    </row>
    <row r="43" spans="2:18">
      <c r="B43" s="11"/>
      <c r="C43" s="11"/>
      <c r="D43" s="11"/>
      <c r="G43" s="11"/>
      <c r="M43" s="11"/>
      <c r="N43" s="11"/>
      <c r="O43" s="11"/>
      <c r="P43" s="11"/>
      <c r="Q43" s="11"/>
      <c r="R43" s="11"/>
    </row>
    <row r="44" spans="2:18">
      <c r="B44" s="11"/>
      <c r="C44" s="11"/>
      <c r="D44" s="11"/>
      <c r="G44" s="11"/>
      <c r="M44" s="11"/>
      <c r="N44" s="11"/>
      <c r="O44" s="11"/>
      <c r="P44" s="11"/>
      <c r="Q44" s="11"/>
      <c r="R44" s="11"/>
    </row>
    <row r="45" spans="2:18">
      <c r="B45" s="11"/>
      <c r="C45" s="11"/>
      <c r="D45" s="11"/>
      <c r="G45" s="11"/>
      <c r="M45" s="11"/>
      <c r="N45" s="11"/>
      <c r="O45" s="11"/>
      <c r="P45" s="11"/>
      <c r="Q45" s="11"/>
      <c r="R45" s="11"/>
    </row>
    <row r="46" spans="2:18">
      <c r="B46" s="11"/>
      <c r="C46" s="11"/>
      <c r="D46" s="11"/>
      <c r="G46" s="11"/>
      <c r="M46" s="11"/>
      <c r="N46" s="11"/>
      <c r="O46" s="11"/>
      <c r="P46" s="11"/>
      <c r="Q46" s="11"/>
      <c r="R46" s="11"/>
    </row>
    <row r="47" spans="2:18">
      <c r="B47" s="11"/>
      <c r="C47" s="11"/>
      <c r="D47" s="11"/>
      <c r="G47" s="11"/>
      <c r="M47" s="11"/>
      <c r="N47" s="11"/>
      <c r="O47" s="11"/>
      <c r="P47" s="11"/>
      <c r="Q47" s="11"/>
      <c r="R47" s="11"/>
    </row>
    <row r="48" spans="2:18">
      <c r="B48" s="11"/>
      <c r="C48" s="11"/>
      <c r="D48" s="11"/>
      <c r="G48" s="11"/>
      <c r="M48" s="11"/>
      <c r="N48" s="11"/>
      <c r="O48" s="11"/>
      <c r="P48" s="11"/>
      <c r="Q48" s="11"/>
      <c r="R48" s="11"/>
    </row>
    <row r="49" spans="2:18">
      <c r="B49" s="11"/>
      <c r="C49" s="11"/>
      <c r="D49" s="11"/>
      <c r="G49" s="11"/>
      <c r="M49" s="11"/>
      <c r="N49" s="11"/>
      <c r="O49" s="11"/>
      <c r="P49" s="11"/>
      <c r="Q49" s="11"/>
      <c r="R49" s="11"/>
    </row>
    <row r="50" spans="2:18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2:18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2:18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2:18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2:18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2:18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2:18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2:18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2:18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2:18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2:18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2:18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2:18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2:18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2:18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2:18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2:18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2:18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2:18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2:18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2:18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2:18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2:18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2:18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2:18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</row>
    <row r="75" spans="2:18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</row>
    <row r="76" spans="2:18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</row>
    <row r="77" spans="2:18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2:18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</row>
    <row r="79" spans="2:18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</row>
    <row r="80" spans="2:18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</row>
    <row r="81" spans="2:18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</row>
    <row r="82" spans="2:18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</row>
    <row r="83" spans="2:18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2:18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2:18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</row>
    <row r="86" spans="2:18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2:18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2:18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</row>
    <row r="89" spans="2:18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2:18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2:18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</row>
    <row r="92" spans="2:18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2:18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2:18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</cp:lastModifiedBy>
  <dcterms:created xsi:type="dcterms:W3CDTF">2023-08-15T13:45:13Z</dcterms:created>
  <dcterms:modified xsi:type="dcterms:W3CDTF">2023-08-15T14:00:13Z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6E816D81C7664673A271C2262083EB8D_12</vt:lpwstr>
  </property>
  <property fmtid="{D5CDD505-2E9C-101B-9397-08002B2CF9AE}" pid="3" name="KSOProductBuildVer">
    <vt:lpwstr>1033-12.2.0.13106</vt:lpwstr>
  </property>
</Properties>
</file>