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bd95a591ada301b/Desktop/Work/July 2023/"/>
    </mc:Choice>
  </mc:AlternateContent>
  <xr:revisionPtr revIDLastSave="71" documentId="11_946C2C741DD812C949D53594C15940605A7A07B7" xr6:coauthVersionLast="47" xr6:coauthVersionMax="47" xr10:uidLastSave="{9CCDF74E-F203-40D1-B02A-3BB6690BD8A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O2" i="1"/>
  <c r="N2" i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M2" i="1"/>
  <c r="L2" i="1"/>
  <c r="J14" i="1"/>
  <c r="I14" i="1"/>
  <c r="I13" i="1"/>
  <c r="J13" i="1" s="1"/>
  <c r="I12" i="1"/>
  <c r="J12" i="1" s="1"/>
  <c r="I11" i="1"/>
  <c r="J11" i="1" s="1"/>
  <c r="J10" i="1"/>
  <c r="I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J2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<sst xmlns="http://schemas.openxmlformats.org/spreadsheetml/2006/main" count="38" uniqueCount="37">
  <si>
    <t>Exercise_Expert_Name</t>
  </si>
  <si>
    <t>Total number of Allotted Participants</t>
  </si>
  <si>
    <t>Total No. of Participants without INT 0</t>
  </si>
  <si>
    <t>#of Patients in Red (Without INT 0)</t>
  </si>
  <si>
    <t>Your Calling Reds %</t>
  </si>
  <si>
    <t>Incentive 1  (Calling)  out of Rs. 5/-        LEGEND            Rs. 5 (&lt;20%) Rs. 4 (30-20%) Rs. 3 (40-30%) Rs. 2 (&gt;40%)</t>
  </si>
  <si>
    <t>Amount</t>
  </si>
  <si>
    <t>NPS % (Exercise)</t>
  </si>
  <si>
    <t>Incentive 2  (NPS)  out of Rs. 5/-            LEGEND                 Rs.5 (&gt;70%) Rs.4 (60-70%) Rs.3 (50-60%) Rs.2 (&lt; 50%)</t>
  </si>
  <si>
    <t>Amount (NPS)</t>
  </si>
  <si>
    <t>QRS %</t>
  </si>
  <si>
    <t>Incentive 3  (QRS)  out of Rs. 5/-        LEGEND            Rs.5 (&gt;80%) Rs.4 (70-80%) Rs.3 (60-70%) Rs.2 (&lt; 60%)</t>
  </si>
  <si>
    <t>Amount (QRS)</t>
  </si>
  <si>
    <t>Your Total Effort Incentive (Out of Rs. 15/-)</t>
  </si>
  <si>
    <t>Your Total Effort Incentive PAYOUT  (Your Total Effort Incentive X Total number of allotted participants)</t>
  </si>
  <si>
    <t>VIP Participants</t>
  </si>
  <si>
    <t>Amount-VIP Participant (Total Efforts (Rs. 15) * 3=45) Rs. 45 will be the multiplier. VIP count*2</t>
  </si>
  <si>
    <t>International Participants Allotted</t>
  </si>
  <si>
    <t>Additional payment for International Participants - 25% on international multiplier X Your total effort incentive</t>
  </si>
  <si>
    <t>Amount (International Participant)</t>
  </si>
  <si>
    <t>Your Total  Final  PAYOUT</t>
  </si>
  <si>
    <t>Ms. Ashwini  Angarkhe</t>
  </si>
  <si>
    <t>Mrs. Gauri  Gothe</t>
  </si>
  <si>
    <t>Mr. Eeshan  Kket</t>
  </si>
  <si>
    <t>Dr. Shubhankar  Mahapure</t>
  </si>
  <si>
    <t>Dr. Sayali  Kale</t>
  </si>
  <si>
    <t>Dr. Purva  Sawant</t>
  </si>
  <si>
    <t>Dr. Nabeena  N</t>
  </si>
  <si>
    <t>Dr. Monica  Dharaskar</t>
  </si>
  <si>
    <t>Dr. Ketaki  Mandke</t>
  </si>
  <si>
    <t>Dr. Anuja  Butaney</t>
  </si>
  <si>
    <t>Dr. Anahita  Thomas</t>
  </si>
  <si>
    <t>Dr. Afrin  Gilani</t>
  </si>
  <si>
    <t>Dr. Aditi  Joshi</t>
  </si>
  <si>
    <t>TRP</t>
  </si>
  <si>
    <t>Less: TDS</t>
  </si>
  <si>
    <t>Net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</si>
</sst>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right"/>
    </xf>
    <xf numFmtId="9" fontId="1" fillId="0" borderId="1" xfId="2" applyFont="1" applyBorder="1" applyAlignment="1">
      <alignment horizontal="right"/>
    </xf>
    <xf numFmtId="9" fontId="1" fillId="0" borderId="1" xfId="2" applyFont="1" applyBorder="1"/>
    <xf numFmtId="9" fontId="1" fillId="3" borderId="1" xfId="2" applyFont="1" applyFill="1" applyBorder="1"/>
    <xf numFmtId="0" fontId="4" fillId="4" borderId="2" xfId="0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43" fontId="1" fillId="0" borderId="1" xfId="1" applyFont="1" applyBorder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W11" sqref="W11"/>
    </sheetView>
  </sheetViews>
  <sheetFormatPr defaultColWidth="12.6640625" defaultRowHeight="15.75" customHeight="1" x14ac:dyDescent="0.25"/>
  <cols>
    <col min="1" max="1" width="21.88671875" customWidth="1"/>
    <col min="5" max="5" width="13.33203125" customWidth="1"/>
    <col min="6" max="6" width="13.5546875" customWidth="1"/>
    <col min="7" max="7" width="8.21875" customWidth="1"/>
    <col min="8" max="8" width="12.33203125" customWidth="1"/>
    <col min="11" max="11" width="8.44140625" customWidth="1"/>
  </cols>
  <sheetData>
    <row r="1" spans="1:26" ht="1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34</v>
      </c>
      <c r="W1" s="2" t="s">
        <v>20</v>
      </c>
      <c r="X1" s="4" t="s">
        <v>35</v>
      </c>
      <c r="Y1" s="4" t="s">
        <v>36</v>
      </c>
      <c r="Z1" s="4"/>
    </row>
    <row r="2" spans="1:26" ht="13.8" x14ac:dyDescent="0.25">
      <c r="A2" s="5" t="s">
        <v>21</v>
      </c>
      <c r="B2" s="5">
        <v>531</v>
      </c>
      <c r="C2" s="6">
        <v>488</v>
      </c>
      <c r="D2" s="6">
        <v>70</v>
      </c>
      <c r="E2" s="8">
        <f t="shared" ref="E2:E14" si="0">D2/C2</f>
        <v>0.14344262295081966</v>
      </c>
      <c r="F2" s="11">
        <f>IF(E2&lt;=0.2,5,IF(AND(E2&gt;0.2,E2&lt;=0.3),4,IF(AND(E2&gt;0.3,E2&lt;=0.4),3,2)))</f>
        <v>5</v>
      </c>
      <c r="G2" s="5">
        <f>F2*B2</f>
        <v>2655</v>
      </c>
      <c r="H2" s="9">
        <v>0.57999999999999996</v>
      </c>
      <c r="I2" s="12">
        <f t="shared" ref="I2" si="1">IF(H2&gt;=0.7,5,IF(AND(H2&gt;=0.6,H2&lt;0.7),4,IF(AND(H2&gt;=0.5,H2&lt;0.6),3,2)))</f>
        <v>3</v>
      </c>
      <c r="J2" s="5">
        <f>I2*B2</f>
        <v>1593</v>
      </c>
      <c r="K2" s="9">
        <v>1</v>
      </c>
      <c r="L2" s="11">
        <f>IF(K2&gt;=0.8,5,IF(AND(K2&gt;=0.7,K2&lt;0.8),4,IF(AND(K2&gt;=0.6,K2&lt;0.7),3,2)))</f>
        <v>5</v>
      </c>
      <c r="M2" s="5">
        <f>L2*B2</f>
        <v>2655</v>
      </c>
      <c r="N2" s="13">
        <f>F2+I2+L2</f>
        <v>13</v>
      </c>
      <c r="O2" s="5">
        <f>N2*B2</f>
        <v>6903</v>
      </c>
      <c r="P2" s="5">
        <v>0</v>
      </c>
      <c r="Q2" s="5">
        <f>ROUND((P2*2*N2),)</f>
        <v>0</v>
      </c>
      <c r="R2" s="5">
        <v>47</v>
      </c>
      <c r="S2" s="14">
        <f>ROUND((R2*0.25*N2),)</f>
        <v>153</v>
      </c>
      <c r="T2" s="5"/>
      <c r="U2" s="14">
        <f>O2+Q2+S2</f>
        <v>7056</v>
      </c>
      <c r="V2" s="15">
        <v>6750</v>
      </c>
      <c r="W2" s="15">
        <f>U2+V2</f>
        <v>13806</v>
      </c>
      <c r="X2" s="15">
        <f>ROUND((W2*0.1),)</f>
        <v>1381</v>
      </c>
      <c r="Y2" s="16">
        <f>W2-X2</f>
        <v>12425</v>
      </c>
    </row>
    <row r="3" spans="1:26" ht="13.8" x14ac:dyDescent="0.25">
      <c r="A3" s="5" t="s">
        <v>22</v>
      </c>
      <c r="B3" s="5">
        <v>511</v>
      </c>
      <c r="C3" s="6">
        <v>473</v>
      </c>
      <c r="D3" s="6">
        <v>98</v>
      </c>
      <c r="E3" s="8">
        <f t="shared" si="0"/>
        <v>0.20718816067653276</v>
      </c>
      <c r="F3" s="11">
        <f t="shared" ref="F3:F14" si="2">IF(E3&lt;=0.2,5,IF(AND(E3&gt;0.2,E3&lt;=0.3),4,IF(AND(E3&gt;0.3,E3&lt;=0.4),3,2)))</f>
        <v>4</v>
      </c>
      <c r="G3" s="5">
        <f t="shared" ref="G3:G14" si="3">F3*B3</f>
        <v>2044</v>
      </c>
      <c r="H3" s="10">
        <v>0.5</v>
      </c>
      <c r="I3" s="12">
        <f t="shared" ref="I3:I14" si="4">IF(H3&gt;=0.7,5,IF(AND(H3&gt;=0.6,H3&lt;0.7),4,IF(AND(H3&gt;=0.5,H3&lt;0.6),3,2)))</f>
        <v>3</v>
      </c>
      <c r="J3" s="5">
        <f t="shared" ref="J3:J14" si="5">I3*B3</f>
        <v>1533</v>
      </c>
      <c r="K3" s="10">
        <v>1</v>
      </c>
      <c r="L3" s="11">
        <f t="shared" ref="L3:L14" si="6">IF(K3&gt;=0.8,5,IF(AND(K3&gt;=0.7,K3&lt;0.8),4,IF(AND(K3&gt;=0.6,K3&lt;0.7),3,2)))</f>
        <v>5</v>
      </c>
      <c r="M3" s="5">
        <f t="shared" ref="M3:M14" si="7">L3*B3</f>
        <v>2555</v>
      </c>
      <c r="N3" s="13">
        <f t="shared" ref="N3:N14" si="8">F3+I3+L3</f>
        <v>12</v>
      </c>
      <c r="O3" s="5">
        <f t="shared" ref="O3:O14" si="9">N3*B3</f>
        <v>6132</v>
      </c>
      <c r="P3" s="5">
        <v>0</v>
      </c>
      <c r="Q3" s="5">
        <f t="shared" ref="Q3:Q14" si="10">ROUND((P3*2*N3),)</f>
        <v>0</v>
      </c>
      <c r="R3" s="5">
        <v>233</v>
      </c>
      <c r="S3" s="14">
        <f t="shared" ref="S3:S14" si="11">ROUND((R3*0.25*N3),)</f>
        <v>699</v>
      </c>
      <c r="T3" s="5"/>
      <c r="U3" s="14">
        <f t="shared" ref="U3:U14" si="12">O3+Q3+S3</f>
        <v>6831</v>
      </c>
      <c r="V3" s="15"/>
      <c r="W3" s="15">
        <f t="shared" ref="W3:W14" si="13">U3+V3</f>
        <v>6831</v>
      </c>
      <c r="X3" s="15">
        <f t="shared" ref="X3:X14" si="14">ROUND((W3*0.1),)</f>
        <v>683</v>
      </c>
      <c r="Y3" s="16">
        <f t="shared" ref="Y3:Y14" si="15">W3-X3</f>
        <v>6148</v>
      </c>
    </row>
    <row r="4" spans="1:26" ht="13.8" x14ac:dyDescent="0.25">
      <c r="A4" s="5" t="s">
        <v>23</v>
      </c>
      <c r="B4" s="5">
        <v>540</v>
      </c>
      <c r="C4" s="6">
        <v>527</v>
      </c>
      <c r="D4" s="6">
        <v>105</v>
      </c>
      <c r="E4" s="8">
        <f t="shared" si="0"/>
        <v>0.19924098671726756</v>
      </c>
      <c r="F4" s="11">
        <f t="shared" si="2"/>
        <v>5</v>
      </c>
      <c r="G4" s="5">
        <f t="shared" si="3"/>
        <v>2700</v>
      </c>
      <c r="H4" s="10">
        <v>0.71</v>
      </c>
      <c r="I4" s="12">
        <f t="shared" si="4"/>
        <v>5</v>
      </c>
      <c r="J4" s="5">
        <f t="shared" si="5"/>
        <v>2700</v>
      </c>
      <c r="K4" s="10">
        <v>0.86</v>
      </c>
      <c r="L4" s="11">
        <f t="shared" si="6"/>
        <v>5</v>
      </c>
      <c r="M4" s="5">
        <f t="shared" si="7"/>
        <v>2700</v>
      </c>
      <c r="N4" s="13">
        <f t="shared" si="8"/>
        <v>15</v>
      </c>
      <c r="O4" s="5">
        <f t="shared" si="9"/>
        <v>8100</v>
      </c>
      <c r="P4" s="5">
        <v>1</v>
      </c>
      <c r="Q4" s="5">
        <f t="shared" si="10"/>
        <v>30</v>
      </c>
      <c r="R4" s="5">
        <v>42</v>
      </c>
      <c r="S4" s="14">
        <f t="shared" si="11"/>
        <v>158</v>
      </c>
      <c r="T4" s="5"/>
      <c r="U4" s="14">
        <f t="shared" si="12"/>
        <v>8288</v>
      </c>
      <c r="V4" s="15">
        <v>3750</v>
      </c>
      <c r="W4" s="15">
        <f t="shared" si="13"/>
        <v>12038</v>
      </c>
      <c r="X4" s="15">
        <f t="shared" si="14"/>
        <v>1204</v>
      </c>
      <c r="Y4" s="16">
        <f t="shared" si="15"/>
        <v>10834</v>
      </c>
    </row>
    <row r="5" spans="1:26" ht="13.8" x14ac:dyDescent="0.25">
      <c r="A5" s="5" t="s">
        <v>24</v>
      </c>
      <c r="B5" s="5">
        <v>332</v>
      </c>
      <c r="C5" s="6">
        <v>284</v>
      </c>
      <c r="D5" s="6">
        <v>53</v>
      </c>
      <c r="E5" s="8">
        <f t="shared" si="0"/>
        <v>0.18661971830985916</v>
      </c>
      <c r="F5" s="11">
        <f t="shared" si="2"/>
        <v>5</v>
      </c>
      <c r="G5" s="5">
        <f t="shared" si="3"/>
        <v>1660</v>
      </c>
      <c r="H5" s="10">
        <v>0.83</v>
      </c>
      <c r="I5" s="12">
        <f t="shared" si="4"/>
        <v>5</v>
      </c>
      <c r="J5" s="5">
        <f t="shared" si="5"/>
        <v>1660</v>
      </c>
      <c r="K5" s="10">
        <v>0.67</v>
      </c>
      <c r="L5" s="11">
        <f t="shared" si="6"/>
        <v>3</v>
      </c>
      <c r="M5" s="5">
        <f t="shared" si="7"/>
        <v>996</v>
      </c>
      <c r="N5" s="13">
        <f t="shared" si="8"/>
        <v>13</v>
      </c>
      <c r="O5" s="5">
        <f t="shared" si="9"/>
        <v>4316</v>
      </c>
      <c r="P5" s="5">
        <v>20</v>
      </c>
      <c r="Q5" s="5">
        <f t="shared" si="10"/>
        <v>520</v>
      </c>
      <c r="R5" s="5">
        <v>37</v>
      </c>
      <c r="S5" s="14">
        <f t="shared" si="11"/>
        <v>120</v>
      </c>
      <c r="T5" s="5"/>
      <c r="U5" s="14">
        <f t="shared" si="12"/>
        <v>4956</v>
      </c>
      <c r="V5" s="15"/>
      <c r="W5" s="15">
        <f t="shared" si="13"/>
        <v>4956</v>
      </c>
      <c r="X5" s="15">
        <f t="shared" si="14"/>
        <v>496</v>
      </c>
      <c r="Y5" s="16">
        <f t="shared" si="15"/>
        <v>4460</v>
      </c>
    </row>
    <row r="6" spans="1:26" ht="13.8" x14ac:dyDescent="0.25">
      <c r="A6" s="5" t="s">
        <v>25</v>
      </c>
      <c r="B6" s="5">
        <v>499</v>
      </c>
      <c r="C6" s="6">
        <v>494</v>
      </c>
      <c r="D6" s="6">
        <v>93</v>
      </c>
      <c r="E6" s="8">
        <f t="shared" si="0"/>
        <v>0.18825910931174089</v>
      </c>
      <c r="F6" s="11">
        <f t="shared" si="2"/>
        <v>5</v>
      </c>
      <c r="G6" s="5">
        <f t="shared" si="3"/>
        <v>2495</v>
      </c>
      <c r="H6" s="10">
        <v>0.57999999999999996</v>
      </c>
      <c r="I6" s="12">
        <f t="shared" si="4"/>
        <v>3</v>
      </c>
      <c r="J6" s="5">
        <f t="shared" si="5"/>
        <v>1497</v>
      </c>
      <c r="K6" s="9">
        <v>1</v>
      </c>
      <c r="L6" s="11">
        <f t="shared" si="6"/>
        <v>5</v>
      </c>
      <c r="M6" s="5">
        <f t="shared" si="7"/>
        <v>2495</v>
      </c>
      <c r="N6" s="13">
        <f t="shared" si="8"/>
        <v>13</v>
      </c>
      <c r="O6" s="5">
        <f t="shared" si="9"/>
        <v>6487</v>
      </c>
      <c r="P6" s="5">
        <v>3</v>
      </c>
      <c r="Q6" s="5">
        <f t="shared" si="10"/>
        <v>78</v>
      </c>
      <c r="R6" s="5">
        <v>38</v>
      </c>
      <c r="S6" s="14">
        <f t="shared" si="11"/>
        <v>124</v>
      </c>
      <c r="T6" s="5"/>
      <c r="U6" s="14">
        <f t="shared" si="12"/>
        <v>6689</v>
      </c>
      <c r="V6" s="15"/>
      <c r="W6" s="15">
        <f t="shared" si="13"/>
        <v>6689</v>
      </c>
      <c r="X6" s="15">
        <f t="shared" si="14"/>
        <v>669</v>
      </c>
      <c r="Y6" s="16">
        <f t="shared" si="15"/>
        <v>6020</v>
      </c>
    </row>
    <row r="7" spans="1:26" ht="13.8" x14ac:dyDescent="0.25">
      <c r="A7" s="5" t="s">
        <v>26</v>
      </c>
      <c r="B7" s="5">
        <v>512</v>
      </c>
      <c r="C7" s="6">
        <v>449</v>
      </c>
      <c r="D7" s="6">
        <v>89</v>
      </c>
      <c r="E7" s="8">
        <f t="shared" si="0"/>
        <v>0.19821826280623608</v>
      </c>
      <c r="F7" s="11">
        <f t="shared" si="2"/>
        <v>5</v>
      </c>
      <c r="G7" s="5">
        <f t="shared" si="3"/>
        <v>2560</v>
      </c>
      <c r="H7" s="10">
        <v>0.34</v>
      </c>
      <c r="I7" s="12">
        <f t="shared" si="4"/>
        <v>2</v>
      </c>
      <c r="J7" s="5">
        <f t="shared" si="5"/>
        <v>1024</v>
      </c>
      <c r="K7" s="10">
        <v>1</v>
      </c>
      <c r="L7" s="11">
        <f t="shared" si="6"/>
        <v>5</v>
      </c>
      <c r="M7" s="5">
        <f t="shared" si="7"/>
        <v>2560</v>
      </c>
      <c r="N7" s="13">
        <f t="shared" si="8"/>
        <v>12</v>
      </c>
      <c r="O7" s="5">
        <f t="shared" si="9"/>
        <v>6144</v>
      </c>
      <c r="P7" s="5">
        <v>0</v>
      </c>
      <c r="Q7" s="5">
        <f t="shared" si="10"/>
        <v>0</v>
      </c>
      <c r="R7" s="5">
        <v>49</v>
      </c>
      <c r="S7" s="14">
        <f t="shared" si="11"/>
        <v>147</v>
      </c>
      <c r="T7" s="5"/>
      <c r="U7" s="14">
        <f t="shared" si="12"/>
        <v>6291</v>
      </c>
      <c r="V7" s="15"/>
      <c r="W7" s="15">
        <f t="shared" si="13"/>
        <v>6291</v>
      </c>
      <c r="X7" s="15">
        <f t="shared" si="14"/>
        <v>629</v>
      </c>
      <c r="Y7" s="16">
        <f t="shared" si="15"/>
        <v>5662</v>
      </c>
    </row>
    <row r="8" spans="1:26" ht="13.8" x14ac:dyDescent="0.25">
      <c r="A8" s="5" t="s">
        <v>27</v>
      </c>
      <c r="B8" s="5">
        <v>438</v>
      </c>
      <c r="C8" s="6">
        <v>374</v>
      </c>
      <c r="D8" s="6">
        <v>69</v>
      </c>
      <c r="E8" s="8">
        <f t="shared" si="0"/>
        <v>0.18449197860962566</v>
      </c>
      <c r="F8" s="11">
        <f t="shared" si="2"/>
        <v>5</v>
      </c>
      <c r="G8" s="5">
        <f t="shared" si="3"/>
        <v>2190</v>
      </c>
      <c r="H8" s="10">
        <v>0.55000000000000004</v>
      </c>
      <c r="I8" s="12">
        <f t="shared" si="4"/>
        <v>3</v>
      </c>
      <c r="J8" s="5">
        <f t="shared" si="5"/>
        <v>1314</v>
      </c>
      <c r="K8" s="10">
        <v>1</v>
      </c>
      <c r="L8" s="11">
        <f t="shared" si="6"/>
        <v>5</v>
      </c>
      <c r="M8" s="5">
        <f t="shared" si="7"/>
        <v>2190</v>
      </c>
      <c r="N8" s="13">
        <f t="shared" si="8"/>
        <v>13</v>
      </c>
      <c r="O8" s="5">
        <f t="shared" si="9"/>
        <v>5694</v>
      </c>
      <c r="P8" s="5">
        <v>0</v>
      </c>
      <c r="Q8" s="5">
        <f t="shared" si="10"/>
        <v>0</v>
      </c>
      <c r="R8" s="5">
        <v>44</v>
      </c>
      <c r="S8" s="14">
        <f t="shared" si="11"/>
        <v>143</v>
      </c>
      <c r="T8" s="5"/>
      <c r="U8" s="14">
        <f t="shared" si="12"/>
        <v>5837</v>
      </c>
      <c r="V8" s="15"/>
      <c r="W8" s="15">
        <f t="shared" si="13"/>
        <v>5837</v>
      </c>
      <c r="X8" s="15">
        <f t="shared" si="14"/>
        <v>584</v>
      </c>
      <c r="Y8" s="16">
        <f t="shared" si="15"/>
        <v>5253</v>
      </c>
    </row>
    <row r="9" spans="1:26" ht="13.8" x14ac:dyDescent="0.25">
      <c r="A9" s="5" t="s">
        <v>28</v>
      </c>
      <c r="B9" s="5">
        <v>460</v>
      </c>
      <c r="C9" s="6">
        <v>438</v>
      </c>
      <c r="D9" s="6">
        <v>120</v>
      </c>
      <c r="E9" s="8">
        <f t="shared" si="0"/>
        <v>0.27397260273972601</v>
      </c>
      <c r="F9" s="11">
        <f t="shared" si="2"/>
        <v>4</v>
      </c>
      <c r="G9" s="5">
        <f t="shared" si="3"/>
        <v>1840</v>
      </c>
      <c r="H9" s="10">
        <v>0.41</v>
      </c>
      <c r="I9" s="12">
        <f t="shared" si="4"/>
        <v>2</v>
      </c>
      <c r="J9" s="5">
        <f t="shared" si="5"/>
        <v>920</v>
      </c>
      <c r="K9" s="9">
        <v>1</v>
      </c>
      <c r="L9" s="11">
        <f t="shared" si="6"/>
        <v>5</v>
      </c>
      <c r="M9" s="5">
        <f t="shared" si="7"/>
        <v>2300</v>
      </c>
      <c r="N9" s="13">
        <f t="shared" si="8"/>
        <v>11</v>
      </c>
      <c r="O9" s="5">
        <f t="shared" si="9"/>
        <v>5060</v>
      </c>
      <c r="P9" s="5">
        <v>1</v>
      </c>
      <c r="Q9" s="5">
        <f t="shared" si="10"/>
        <v>22</v>
      </c>
      <c r="R9" s="5">
        <v>370</v>
      </c>
      <c r="S9" s="14">
        <f t="shared" si="11"/>
        <v>1018</v>
      </c>
      <c r="T9" s="5"/>
      <c r="U9" s="14">
        <f t="shared" si="12"/>
        <v>6100</v>
      </c>
      <c r="V9" s="15"/>
      <c r="W9" s="15">
        <f t="shared" si="13"/>
        <v>6100</v>
      </c>
      <c r="X9" s="15">
        <f t="shared" si="14"/>
        <v>610</v>
      </c>
      <c r="Y9" s="16">
        <f t="shared" si="15"/>
        <v>5490</v>
      </c>
    </row>
    <row r="10" spans="1:26" ht="13.8" x14ac:dyDescent="0.25">
      <c r="A10" s="5" t="s">
        <v>29</v>
      </c>
      <c r="B10" s="5">
        <v>474</v>
      </c>
      <c r="C10" s="6">
        <v>429</v>
      </c>
      <c r="D10" s="6">
        <v>65</v>
      </c>
      <c r="E10" s="8">
        <f t="shared" si="0"/>
        <v>0.15151515151515152</v>
      </c>
      <c r="F10" s="11">
        <f t="shared" si="2"/>
        <v>5</v>
      </c>
      <c r="G10" s="5">
        <f t="shared" si="3"/>
        <v>2370</v>
      </c>
      <c r="H10" s="10">
        <v>0.67</v>
      </c>
      <c r="I10" s="12">
        <f t="shared" si="4"/>
        <v>4</v>
      </c>
      <c r="J10" s="5">
        <f t="shared" si="5"/>
        <v>1896</v>
      </c>
      <c r="K10" s="10">
        <v>1</v>
      </c>
      <c r="L10" s="11">
        <f t="shared" si="6"/>
        <v>5</v>
      </c>
      <c r="M10" s="5">
        <f t="shared" si="7"/>
        <v>2370</v>
      </c>
      <c r="N10" s="13">
        <f t="shared" si="8"/>
        <v>14</v>
      </c>
      <c r="O10" s="5">
        <f t="shared" si="9"/>
        <v>6636</v>
      </c>
      <c r="P10" s="5">
        <v>0</v>
      </c>
      <c r="Q10" s="5">
        <f t="shared" si="10"/>
        <v>0</v>
      </c>
      <c r="R10" s="5">
        <v>136</v>
      </c>
      <c r="S10" s="14">
        <f t="shared" si="11"/>
        <v>476</v>
      </c>
      <c r="T10" s="5"/>
      <c r="U10" s="14">
        <f t="shared" si="12"/>
        <v>7112</v>
      </c>
      <c r="V10" s="15"/>
      <c r="W10" s="15">
        <f t="shared" si="13"/>
        <v>7112</v>
      </c>
      <c r="X10" s="15">
        <f t="shared" si="14"/>
        <v>711</v>
      </c>
      <c r="Y10" s="16">
        <f t="shared" si="15"/>
        <v>6401</v>
      </c>
    </row>
    <row r="11" spans="1:26" ht="13.8" x14ac:dyDescent="0.25">
      <c r="A11" s="5" t="s">
        <v>30</v>
      </c>
      <c r="B11" s="5">
        <v>466</v>
      </c>
      <c r="C11" s="6">
        <v>414</v>
      </c>
      <c r="D11" s="6">
        <v>45</v>
      </c>
      <c r="E11" s="8">
        <f t="shared" si="0"/>
        <v>0.10869565217391304</v>
      </c>
      <c r="F11" s="11">
        <f t="shared" si="2"/>
        <v>5</v>
      </c>
      <c r="G11" s="5">
        <f t="shared" si="3"/>
        <v>2330</v>
      </c>
      <c r="H11" s="10">
        <v>0.6</v>
      </c>
      <c r="I11" s="12">
        <f t="shared" si="4"/>
        <v>4</v>
      </c>
      <c r="J11" s="5">
        <f t="shared" si="5"/>
        <v>1864</v>
      </c>
      <c r="K11" s="10">
        <v>1</v>
      </c>
      <c r="L11" s="11">
        <f t="shared" si="6"/>
        <v>5</v>
      </c>
      <c r="M11" s="5">
        <f t="shared" si="7"/>
        <v>2330</v>
      </c>
      <c r="N11" s="13">
        <f t="shared" si="8"/>
        <v>14</v>
      </c>
      <c r="O11" s="5">
        <f t="shared" si="9"/>
        <v>6524</v>
      </c>
      <c r="P11" s="5">
        <v>0</v>
      </c>
      <c r="Q11" s="5">
        <f t="shared" si="10"/>
        <v>0</v>
      </c>
      <c r="R11" s="5">
        <v>30</v>
      </c>
      <c r="S11" s="14">
        <f t="shared" si="11"/>
        <v>105</v>
      </c>
      <c r="T11" s="5"/>
      <c r="U11" s="14">
        <f t="shared" si="12"/>
        <v>6629</v>
      </c>
      <c r="V11" s="15">
        <v>3750</v>
      </c>
      <c r="W11" s="15">
        <f t="shared" si="13"/>
        <v>10379</v>
      </c>
      <c r="X11" s="15">
        <f t="shared" si="14"/>
        <v>1038</v>
      </c>
      <c r="Y11" s="16">
        <f t="shared" si="15"/>
        <v>9341</v>
      </c>
    </row>
    <row r="12" spans="1:26" ht="13.8" x14ac:dyDescent="0.25">
      <c r="A12" s="5" t="s">
        <v>31</v>
      </c>
      <c r="B12" s="5">
        <v>421</v>
      </c>
      <c r="C12" s="6">
        <v>368</v>
      </c>
      <c r="D12" s="6">
        <v>16</v>
      </c>
      <c r="E12" s="8">
        <f t="shared" si="0"/>
        <v>4.3478260869565216E-2</v>
      </c>
      <c r="F12" s="11">
        <f t="shared" si="2"/>
        <v>5</v>
      </c>
      <c r="G12" s="5">
        <f t="shared" si="3"/>
        <v>2105</v>
      </c>
      <c r="H12" s="10">
        <v>0.15</v>
      </c>
      <c r="I12" s="12">
        <f t="shared" si="4"/>
        <v>2</v>
      </c>
      <c r="J12" s="5">
        <f t="shared" si="5"/>
        <v>842</v>
      </c>
      <c r="K12" s="10">
        <v>1</v>
      </c>
      <c r="L12" s="11">
        <f t="shared" si="6"/>
        <v>5</v>
      </c>
      <c r="M12" s="5">
        <f t="shared" si="7"/>
        <v>2105</v>
      </c>
      <c r="N12" s="13">
        <f t="shared" si="8"/>
        <v>12</v>
      </c>
      <c r="O12" s="5">
        <f t="shared" si="9"/>
        <v>5052</v>
      </c>
      <c r="P12" s="5">
        <v>0</v>
      </c>
      <c r="Q12" s="5">
        <f t="shared" si="10"/>
        <v>0</v>
      </c>
      <c r="R12" s="5">
        <v>44</v>
      </c>
      <c r="S12" s="14">
        <f t="shared" si="11"/>
        <v>132</v>
      </c>
      <c r="T12" s="5"/>
      <c r="U12" s="14">
        <f t="shared" si="12"/>
        <v>5184</v>
      </c>
      <c r="V12" s="15"/>
      <c r="W12" s="15">
        <f t="shared" si="13"/>
        <v>5184</v>
      </c>
      <c r="X12" s="15">
        <f t="shared" si="14"/>
        <v>518</v>
      </c>
      <c r="Y12" s="16">
        <f t="shared" si="15"/>
        <v>4666</v>
      </c>
    </row>
    <row r="13" spans="1:26" ht="13.8" x14ac:dyDescent="0.25">
      <c r="A13" s="5" t="s">
        <v>32</v>
      </c>
      <c r="B13" s="5">
        <v>505</v>
      </c>
      <c r="C13" s="6">
        <v>460</v>
      </c>
      <c r="D13" s="6">
        <v>88</v>
      </c>
      <c r="E13" s="8">
        <f t="shared" si="0"/>
        <v>0.19130434782608696</v>
      </c>
      <c r="F13" s="11">
        <f t="shared" si="2"/>
        <v>5</v>
      </c>
      <c r="G13" s="5">
        <f t="shared" si="3"/>
        <v>2525</v>
      </c>
      <c r="H13" s="10">
        <v>0.4</v>
      </c>
      <c r="I13" s="12">
        <f t="shared" si="4"/>
        <v>2</v>
      </c>
      <c r="J13" s="5">
        <f t="shared" si="5"/>
        <v>1010</v>
      </c>
      <c r="K13" s="10">
        <v>1</v>
      </c>
      <c r="L13" s="11">
        <f t="shared" si="6"/>
        <v>5</v>
      </c>
      <c r="M13" s="5">
        <f t="shared" si="7"/>
        <v>2525</v>
      </c>
      <c r="N13" s="13">
        <f t="shared" si="8"/>
        <v>12</v>
      </c>
      <c r="O13" s="5">
        <f t="shared" si="9"/>
        <v>6060</v>
      </c>
      <c r="P13" s="5">
        <v>0</v>
      </c>
      <c r="Q13" s="5">
        <f t="shared" si="10"/>
        <v>0</v>
      </c>
      <c r="R13" s="5">
        <v>23</v>
      </c>
      <c r="S13" s="14">
        <f t="shared" si="11"/>
        <v>69</v>
      </c>
      <c r="T13" s="5"/>
      <c r="U13" s="14">
        <f t="shared" si="12"/>
        <v>6129</v>
      </c>
      <c r="V13" s="15"/>
      <c r="W13" s="15">
        <f t="shared" si="13"/>
        <v>6129</v>
      </c>
      <c r="X13" s="15">
        <f t="shared" si="14"/>
        <v>613</v>
      </c>
      <c r="Y13" s="16">
        <f t="shared" si="15"/>
        <v>5516</v>
      </c>
    </row>
    <row r="14" spans="1:26" ht="13.8" x14ac:dyDescent="0.25">
      <c r="A14" s="5" t="s">
        <v>33</v>
      </c>
      <c r="B14" s="5">
        <v>459</v>
      </c>
      <c r="C14" s="6">
        <v>408</v>
      </c>
      <c r="D14" s="6">
        <v>55</v>
      </c>
      <c r="E14" s="8">
        <f t="shared" si="0"/>
        <v>0.13480392156862744</v>
      </c>
      <c r="F14" s="11">
        <f t="shared" si="2"/>
        <v>5</v>
      </c>
      <c r="G14" s="5">
        <f t="shared" si="3"/>
        <v>2295</v>
      </c>
      <c r="H14" s="10">
        <v>0.83</v>
      </c>
      <c r="I14" s="12">
        <f t="shared" si="4"/>
        <v>5</v>
      </c>
      <c r="J14" s="5">
        <f t="shared" si="5"/>
        <v>2295</v>
      </c>
      <c r="K14" s="9">
        <v>1</v>
      </c>
      <c r="L14" s="11">
        <f t="shared" si="6"/>
        <v>5</v>
      </c>
      <c r="M14" s="5">
        <f t="shared" si="7"/>
        <v>2295</v>
      </c>
      <c r="N14" s="13">
        <f t="shared" si="8"/>
        <v>15</v>
      </c>
      <c r="O14" s="5">
        <f t="shared" si="9"/>
        <v>6885</v>
      </c>
      <c r="P14" s="5">
        <v>0</v>
      </c>
      <c r="Q14" s="5">
        <f t="shared" si="10"/>
        <v>0</v>
      </c>
      <c r="R14" s="5">
        <v>32</v>
      </c>
      <c r="S14" s="14">
        <f t="shared" si="11"/>
        <v>120</v>
      </c>
      <c r="T14" s="5"/>
      <c r="U14" s="14">
        <f t="shared" si="12"/>
        <v>7005</v>
      </c>
      <c r="V14" s="15">
        <v>6750</v>
      </c>
      <c r="W14" s="15">
        <f t="shared" si="13"/>
        <v>13755</v>
      </c>
      <c r="X14" s="15">
        <f t="shared" si="14"/>
        <v>1376</v>
      </c>
      <c r="Y14" s="16">
        <f t="shared" si="15"/>
        <v>12379</v>
      </c>
    </row>
    <row r="15" spans="1:26" ht="13.2" x14ac:dyDescent="0.25">
      <c r="E15" s="7"/>
    </row>
    <row r="16" spans="1:26" ht="13.2" x14ac:dyDescent="0.25">
      <c r="E16" s="7"/>
    </row>
    <row r="17" spans="5:5" ht="13.2" x14ac:dyDescent="0.25">
      <c r="E17" s="7"/>
    </row>
    <row r="18" spans="5:5" ht="13.2" x14ac:dyDescent="0.25">
      <c r="E18" s="7"/>
    </row>
    <row r="19" spans="5:5" ht="13.2" x14ac:dyDescent="0.25">
      <c r="E19" s="7"/>
    </row>
    <row r="20" spans="5:5" ht="13.2" x14ac:dyDescent="0.25">
      <c r="E20" s="7"/>
    </row>
    <row r="21" spans="5:5" ht="13.2" x14ac:dyDescent="0.25">
      <c r="E21" s="7"/>
    </row>
    <row r="22" spans="5:5" ht="13.2" x14ac:dyDescent="0.25">
      <c r="E22" s="7"/>
    </row>
    <row r="23" spans="5:5" ht="13.2" x14ac:dyDescent="0.25">
      <c r="E23" s="7"/>
    </row>
    <row r="24" spans="5:5" ht="13.2" x14ac:dyDescent="0.25">
      <c r="E24" s="7"/>
    </row>
    <row r="25" spans="5:5" ht="13.2" x14ac:dyDescent="0.25">
      <c r="E25" s="7"/>
    </row>
    <row r="26" spans="5:5" ht="13.2" x14ac:dyDescent="0.25">
      <c r="E26" s="7"/>
    </row>
    <row r="27" spans="5:5" ht="13.2" x14ac:dyDescent="0.25">
      <c r="E27" s="7"/>
    </row>
    <row r="28" spans="5:5" ht="13.2" x14ac:dyDescent="0.25">
      <c r="E28" s="7"/>
    </row>
    <row r="29" spans="5:5" ht="13.2" x14ac:dyDescent="0.25">
      <c r="E29" s="7"/>
    </row>
    <row r="30" spans="5:5" ht="13.2" x14ac:dyDescent="0.25">
      <c r="E30" s="7"/>
    </row>
    <row r="31" spans="5:5" ht="13.2" x14ac:dyDescent="0.25">
      <c r="E31" s="7"/>
    </row>
    <row r="32" spans="5:5" ht="13.2" x14ac:dyDescent="0.25">
      <c r="E32" s="7"/>
    </row>
    <row r="33" spans="5:5" ht="13.2" x14ac:dyDescent="0.25">
      <c r="E33" s="7"/>
    </row>
    <row r="34" spans="5:5" ht="13.2" x14ac:dyDescent="0.25">
      <c r="E34" s="7"/>
    </row>
    <row r="35" spans="5:5" ht="13.2" x14ac:dyDescent="0.25">
      <c r="E35" s="7"/>
    </row>
    <row r="36" spans="5:5" ht="13.2" x14ac:dyDescent="0.25">
      <c r="E36" s="7"/>
    </row>
    <row r="37" spans="5:5" ht="13.2" x14ac:dyDescent="0.25">
      <c r="E37" s="7"/>
    </row>
    <row r="38" spans="5:5" ht="13.2" x14ac:dyDescent="0.25">
      <c r="E38" s="7"/>
    </row>
    <row r="39" spans="5:5" ht="13.2" x14ac:dyDescent="0.25">
      <c r="E39" s="7"/>
    </row>
    <row r="40" spans="5:5" ht="13.2" x14ac:dyDescent="0.25">
      <c r="E40" s="7"/>
    </row>
    <row r="41" spans="5:5" ht="13.2" x14ac:dyDescent="0.25">
      <c r="E41" s="7"/>
    </row>
    <row r="42" spans="5:5" ht="13.2" x14ac:dyDescent="0.25">
      <c r="E42" s="7"/>
    </row>
    <row r="43" spans="5:5" ht="13.2" x14ac:dyDescent="0.25">
      <c r="E43" s="7"/>
    </row>
    <row r="44" spans="5:5" ht="13.2" x14ac:dyDescent="0.25">
      <c r="E44" s="7"/>
    </row>
    <row r="45" spans="5:5" ht="13.2" x14ac:dyDescent="0.25">
      <c r="E45" s="7"/>
    </row>
    <row r="46" spans="5:5" ht="13.2" x14ac:dyDescent="0.25">
      <c r="E46" s="7"/>
    </row>
    <row r="47" spans="5:5" ht="13.2" x14ac:dyDescent="0.25">
      <c r="E47" s="7"/>
    </row>
    <row r="48" spans="5:5" ht="13.2" x14ac:dyDescent="0.25">
      <c r="E48" s="7"/>
    </row>
    <row r="49" spans="5:5" ht="13.2" x14ac:dyDescent="0.25">
      <c r="E49" s="7"/>
    </row>
    <row r="50" spans="5:5" ht="13.2" x14ac:dyDescent="0.25">
      <c r="E50" s="7"/>
    </row>
    <row r="51" spans="5:5" ht="13.2" x14ac:dyDescent="0.25">
      <c r="E51" s="7"/>
    </row>
    <row r="52" spans="5:5" ht="13.2" x14ac:dyDescent="0.25">
      <c r="E52" s="7"/>
    </row>
    <row r="53" spans="5:5" ht="13.2" x14ac:dyDescent="0.25">
      <c r="E53" s="7"/>
    </row>
    <row r="54" spans="5:5" ht="13.2" x14ac:dyDescent="0.25">
      <c r="E54" s="7"/>
    </row>
    <row r="55" spans="5:5" ht="13.2" x14ac:dyDescent="0.25">
      <c r="E55" s="7"/>
    </row>
    <row r="56" spans="5:5" ht="13.2" x14ac:dyDescent="0.25">
      <c r="E56" s="7"/>
    </row>
    <row r="57" spans="5:5" ht="13.2" x14ac:dyDescent="0.25">
      <c r="E57" s="7"/>
    </row>
    <row r="58" spans="5:5" ht="13.2" x14ac:dyDescent="0.25">
      <c r="E58" s="7"/>
    </row>
    <row r="59" spans="5:5" ht="13.2" x14ac:dyDescent="0.25">
      <c r="E59" s="7"/>
    </row>
    <row r="60" spans="5:5" ht="13.2" x14ac:dyDescent="0.25">
      <c r="E60" s="7"/>
    </row>
    <row r="61" spans="5:5" ht="13.2" x14ac:dyDescent="0.25">
      <c r="E61" s="7"/>
    </row>
    <row r="62" spans="5:5" ht="13.2" x14ac:dyDescent="0.25">
      <c r="E62" s="7"/>
    </row>
    <row r="63" spans="5:5" ht="13.2" x14ac:dyDescent="0.25">
      <c r="E63" s="7"/>
    </row>
    <row r="64" spans="5:5" ht="13.2" x14ac:dyDescent="0.25">
      <c r="E64" s="7"/>
    </row>
    <row r="65" spans="5:5" ht="13.2" x14ac:dyDescent="0.25">
      <c r="E65" s="7"/>
    </row>
    <row r="66" spans="5:5" ht="13.2" x14ac:dyDescent="0.25">
      <c r="E66" s="7"/>
    </row>
    <row r="67" spans="5:5" ht="13.2" x14ac:dyDescent="0.25">
      <c r="E67" s="7"/>
    </row>
    <row r="68" spans="5:5" ht="13.2" x14ac:dyDescent="0.25">
      <c r="E68" s="7"/>
    </row>
    <row r="69" spans="5:5" ht="13.2" x14ac:dyDescent="0.25">
      <c r="E69" s="7"/>
    </row>
    <row r="70" spans="5:5" ht="13.2" x14ac:dyDescent="0.25">
      <c r="E70" s="7"/>
    </row>
    <row r="71" spans="5:5" ht="13.2" x14ac:dyDescent="0.25">
      <c r="E71" s="7"/>
    </row>
    <row r="72" spans="5:5" ht="13.2" x14ac:dyDescent="0.25">
      <c r="E72" s="7"/>
    </row>
    <row r="73" spans="5:5" ht="13.2" x14ac:dyDescent="0.25">
      <c r="E73" s="7"/>
    </row>
    <row r="74" spans="5:5" ht="13.2" x14ac:dyDescent="0.25">
      <c r="E74" s="7"/>
    </row>
    <row r="75" spans="5:5" ht="13.2" x14ac:dyDescent="0.25">
      <c r="E75" s="7"/>
    </row>
    <row r="76" spans="5:5" ht="13.2" x14ac:dyDescent="0.25">
      <c r="E76" s="7"/>
    </row>
    <row r="77" spans="5:5" ht="13.2" x14ac:dyDescent="0.25">
      <c r="E77" s="7"/>
    </row>
    <row r="78" spans="5:5" ht="13.2" x14ac:dyDescent="0.25">
      <c r="E78" s="7"/>
    </row>
    <row r="79" spans="5:5" ht="13.2" x14ac:dyDescent="0.25">
      <c r="E79" s="7"/>
    </row>
    <row r="80" spans="5:5" ht="13.2" x14ac:dyDescent="0.25">
      <c r="E80" s="7"/>
    </row>
    <row r="81" spans="5:5" ht="13.2" x14ac:dyDescent="0.25">
      <c r="E81" s="7"/>
    </row>
    <row r="82" spans="5:5" ht="13.2" x14ac:dyDescent="0.25">
      <c r="E82" s="7"/>
    </row>
    <row r="83" spans="5:5" ht="13.2" x14ac:dyDescent="0.25">
      <c r="E83" s="7"/>
    </row>
    <row r="84" spans="5:5" ht="13.2" x14ac:dyDescent="0.25">
      <c r="E84" s="7"/>
    </row>
    <row r="85" spans="5:5" ht="13.2" x14ac:dyDescent="0.25">
      <c r="E85" s="7"/>
    </row>
    <row r="86" spans="5:5" ht="13.2" x14ac:dyDescent="0.25">
      <c r="E86" s="7"/>
    </row>
    <row r="87" spans="5:5" ht="13.2" x14ac:dyDescent="0.25">
      <c r="E87" s="7"/>
    </row>
    <row r="88" spans="5:5" ht="13.2" x14ac:dyDescent="0.25">
      <c r="E88" s="7"/>
    </row>
    <row r="89" spans="5:5" ht="13.2" x14ac:dyDescent="0.25">
      <c r="E89" s="7"/>
    </row>
    <row r="90" spans="5:5" ht="13.2" x14ac:dyDescent="0.25">
      <c r="E90" s="7"/>
    </row>
    <row r="91" spans="5:5" ht="13.2" x14ac:dyDescent="0.25">
      <c r="E91" s="7"/>
    </row>
    <row r="92" spans="5:5" ht="13.2" x14ac:dyDescent="0.25">
      <c r="E92" s="7"/>
    </row>
    <row r="93" spans="5:5" ht="13.2" x14ac:dyDescent="0.25">
      <c r="E93" s="7"/>
    </row>
    <row r="94" spans="5:5" ht="13.2" x14ac:dyDescent="0.25">
      <c r="E94" s="7"/>
    </row>
    <row r="95" spans="5:5" ht="13.2" x14ac:dyDescent="0.25">
      <c r="E95" s="7"/>
    </row>
    <row r="96" spans="5:5" ht="13.2" x14ac:dyDescent="0.25">
      <c r="E96" s="7"/>
    </row>
    <row r="97" spans="5:5" ht="13.2" x14ac:dyDescent="0.25">
      <c r="E9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Bhurke</cp:lastModifiedBy>
  <dcterms:modified xsi:type="dcterms:W3CDTF">2023-08-07T07:43:32Z</dcterms:modified>
</cp:coreProperties>
</file>