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btgroupcloud-my.sharepoint.com/personal/shruti_jain_bt_com/Documents/Desktop/Shruti/Dashboards/Excel/"/>
    </mc:Choice>
  </mc:AlternateContent>
  <xr:revisionPtr revIDLastSave="6" documentId="8_{3D18E9F7-AA6B-4311-BB4D-2ED54612C413}" xr6:coauthVersionLast="47" xr6:coauthVersionMax="47" xr10:uidLastSave="{646B0AB0-1E0E-4C80-84C7-7FEF6BF37997}"/>
  <bookViews>
    <workbookView xWindow="-110" yWindow="-110" windowWidth="19420" windowHeight="11500" firstSheet="1" activeTab="1" xr2:uid="{0A0D8D68-EFC2-4074-BDCA-85DAF874A3F1}"/>
  </bookViews>
  <sheets>
    <sheet name="IMAGES" sheetId="3" state="hidden" r:id="rId1"/>
    <sheet name="Dashboard" sheetId="5" r:id="rId2"/>
    <sheet name="Input Data" sheetId="2" r:id="rId3"/>
    <sheet name="Master Data" sheetId="1" r:id="rId4"/>
    <sheet name="Analysis" sheetId="4" r:id="rId5"/>
  </sheets>
  <definedNames>
    <definedName name="_xlchart.v1.0" hidden="1">Analysis!$AJ$3:$AJ$7</definedName>
    <definedName name="_xlchart.v1.1" hidden="1">Analysis!$AK$3:$AK$7</definedName>
    <definedName name="_xlchart.v1.2" hidden="1">Analysis!$AJ$3:$AJ$7</definedName>
    <definedName name="_xlchart.v1.3" hidden="1">Analysis!$AK$3:$AK$7</definedName>
    <definedName name="Category">OFFSET(Analysis!$AF$2,1,0,COUNT(Analysis!XFB:XFB))</definedName>
    <definedName name="CategoryRange">OFFSET(Analysis!$AF$2,1,1,COUNT(Analysis!XFA:XFA))</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4" l="1" a="1"/>
  <c r="AK3" i="4" s="1"/>
  <c r="AI3" i="4" s="1" a="1"/>
  <c r="AI3" i="4" s="1"/>
  <c r="AK1" i="4" s="1"/>
  <c r="AJ3" i="4" a="1"/>
  <c r="AJ3" i="4" s="1"/>
  <c r="W4" i="4" a="1"/>
  <c r="W4" i="4" s="1"/>
  <c r="AC1" i="4"/>
  <c r="AD1" i="4" s="1"/>
  <c r="Z4" i="4" a="1"/>
  <c r="Z4" i="4" s="1"/>
  <c r="Y4" i="4" a="1"/>
  <c r="Y4" i="4" s="1"/>
  <c r="V4" i="4" s="1" a="1"/>
  <c r="V4" i="4" s="1"/>
  <c r="Y1" i="4" s="1"/>
  <c r="X4" i="4" a="1"/>
  <c r="X4" i="4" s="1"/>
  <c r="M4" i="4"/>
  <c r="N4" i="4" s="1"/>
  <c r="M5" i="4"/>
  <c r="N5" i="4" s="1"/>
  <c r="M6" i="4"/>
  <c r="N6" i="4" s="1"/>
  <c r="M7" i="4"/>
  <c r="N7" i="4" s="1"/>
  <c r="M8" i="4"/>
  <c r="N8" i="4" s="1"/>
  <c r="M9" i="4"/>
  <c r="N9" i="4" s="1"/>
  <c r="M10" i="4"/>
  <c r="N10" i="4" s="1"/>
  <c r="M11" i="4"/>
  <c r="N11" i="4" s="1"/>
  <c r="M12" i="4"/>
  <c r="N12" i="4" s="1"/>
  <c r="M13" i="4"/>
  <c r="N13" i="4" s="1"/>
  <c r="M14" i="4"/>
  <c r="N14" i="4" s="1"/>
  <c r="M3" i="4"/>
  <c r="N3" i="4" s="1"/>
  <c r="L4" i="4"/>
  <c r="L5" i="4"/>
  <c r="L6" i="4"/>
  <c r="L7" i="4"/>
  <c r="L8" i="4"/>
  <c r="L9" i="4"/>
  <c r="L10" i="4"/>
  <c r="L11" i="4"/>
  <c r="L12" i="4"/>
  <c r="L13" i="4"/>
  <c r="L14" i="4"/>
  <c r="L3"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60" i="2"/>
  <c r="M61" i="2"/>
  <c r="M63" i="2"/>
  <c r="M64" i="2"/>
  <c r="M83" i="2"/>
  <c r="M118" i="2"/>
  <c r="M119" i="2"/>
  <c r="M129" i="2"/>
  <c r="M131" i="2"/>
  <c r="M143" i="2"/>
  <c r="M144" i="2"/>
  <c r="M145" i="2"/>
  <c r="M147" i="2"/>
  <c r="M179" i="2"/>
  <c r="M192" i="2"/>
  <c r="M193" i="2"/>
  <c r="M195" i="2"/>
  <c r="M196" i="2"/>
  <c r="M197" i="2"/>
  <c r="M239" i="2"/>
  <c r="M252" i="2"/>
  <c r="M253" i="2"/>
  <c r="M255" i="2"/>
  <c r="M287" i="2"/>
  <c r="M299" i="2"/>
  <c r="M300" i="2"/>
  <c r="M301" i="2"/>
  <c r="M313" i="2"/>
  <c r="M315" i="2"/>
  <c r="M316" i="2"/>
  <c r="M347" i="2"/>
  <c r="M348" i="2"/>
  <c r="M349" i="2"/>
  <c r="M371" i="2"/>
  <c r="M372" i="2"/>
  <c r="M395" i="2"/>
  <c r="M396" i="2"/>
  <c r="M407" i="2"/>
  <c r="M419" i="2"/>
  <c r="M420" i="2"/>
  <c r="M421" i="2"/>
  <c r="M422" i="2"/>
  <c r="M480" i="2"/>
  <c r="M481" i="2"/>
  <c r="M482" i="2"/>
  <c r="M483" i="2"/>
  <c r="M484" i="2"/>
  <c r="L8" i="2"/>
  <c r="L14" i="2"/>
  <c r="L15" i="2"/>
  <c r="L62" i="2"/>
  <c r="L63" i="2"/>
  <c r="L64" i="2"/>
  <c r="L84" i="2"/>
  <c r="L97" i="2"/>
  <c r="L98" i="2"/>
  <c r="L99" i="2"/>
  <c r="L100" i="2"/>
  <c r="L101" i="2"/>
  <c r="L102" i="2"/>
  <c r="L156" i="2"/>
  <c r="L167" i="2"/>
  <c r="L168" i="2"/>
  <c r="L169" i="2"/>
  <c r="L205" i="2"/>
  <c r="L206" i="2"/>
  <c r="L207" i="2"/>
  <c r="L224" i="2"/>
  <c r="L238" i="2"/>
  <c r="L241" i="2"/>
  <c r="L254" i="2"/>
  <c r="L255" i="2"/>
  <c r="L256" i="2"/>
  <c r="L257" i="2"/>
  <c r="L274" i="2"/>
  <c r="L275" i="2"/>
  <c r="L286" i="2"/>
  <c r="L287" i="2"/>
  <c r="L300" i="2"/>
  <c r="L301" i="2"/>
  <c r="L302" i="2"/>
  <c r="L303" i="2"/>
  <c r="L306" i="2"/>
  <c r="L320" i="2"/>
  <c r="L322" i="2"/>
  <c r="L348" i="2"/>
  <c r="L349" i="2"/>
  <c r="L350" i="2"/>
  <c r="L351" i="2"/>
  <c r="L352" i="2"/>
  <c r="L353" i="2"/>
  <c r="L408" i="2"/>
  <c r="L420" i="2"/>
  <c r="L421" i="2"/>
  <c r="L430" i="2"/>
  <c r="L468" i="2"/>
  <c r="L469" i="2"/>
  <c r="L470" i="2"/>
  <c r="L471" i="2"/>
  <c r="L472" i="2"/>
  <c r="L502" i="2"/>
  <c r="L503" i="2"/>
  <c r="L504" i="2"/>
  <c r="L505" i="2"/>
  <c r="L506" i="2"/>
  <c r="L507" i="2"/>
  <c r="L516"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K61" i="2"/>
  <c r="K62" i="2"/>
  <c r="M62" i="2" s="1"/>
  <c r="K63" i="2"/>
  <c r="K64" i="2"/>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K119" i="2"/>
  <c r="K120" i="2"/>
  <c r="M120" i="2" s="1"/>
  <c r="K121" i="2"/>
  <c r="M121" i="2" s="1"/>
  <c r="K122" i="2"/>
  <c r="M122" i="2" s="1"/>
  <c r="K123" i="2"/>
  <c r="M123" i="2" s="1"/>
  <c r="K124" i="2"/>
  <c r="M124" i="2" s="1"/>
  <c r="K125" i="2"/>
  <c r="M125" i="2" s="1"/>
  <c r="K126" i="2"/>
  <c r="M126" i="2" s="1"/>
  <c r="K127" i="2"/>
  <c r="M127" i="2" s="1"/>
  <c r="K128" i="2"/>
  <c r="M128" i="2" s="1"/>
  <c r="K129" i="2"/>
  <c r="K130" i="2"/>
  <c r="M130" i="2" s="1"/>
  <c r="K131" i="2"/>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K144" i="2"/>
  <c r="K145" i="2"/>
  <c r="K146" i="2"/>
  <c r="M146" i="2" s="1"/>
  <c r="K147" i="2"/>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K193" i="2"/>
  <c r="K194" i="2"/>
  <c r="M194" i="2" s="1"/>
  <c r="K195" i="2"/>
  <c r="K196" i="2"/>
  <c r="K197" i="2"/>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K253" i="2"/>
  <c r="K254" i="2"/>
  <c r="M254" i="2" s="1"/>
  <c r="K255" i="2"/>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K300" i="2"/>
  <c r="K301" i="2"/>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K314" i="2"/>
  <c r="M314" i="2" s="1"/>
  <c r="K315" i="2"/>
  <c r="K316" i="2"/>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K348" i="2"/>
  <c r="K349" i="2"/>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K372" i="2"/>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K396" i="2"/>
  <c r="K397" i="2"/>
  <c r="M397" i="2" s="1"/>
  <c r="K398" i="2"/>
  <c r="M398" i="2" s="1"/>
  <c r="K399" i="2"/>
  <c r="M399" i="2" s="1"/>
  <c r="K400" i="2"/>
  <c r="M400" i="2" s="1"/>
  <c r="K401" i="2"/>
  <c r="M401" i="2" s="1"/>
  <c r="K402" i="2"/>
  <c r="M402" i="2" s="1"/>
  <c r="K403" i="2"/>
  <c r="M403" i="2" s="1"/>
  <c r="K404" i="2"/>
  <c r="M404" i="2" s="1"/>
  <c r="K405" i="2"/>
  <c r="M405" i="2" s="1"/>
  <c r="K406" i="2"/>
  <c r="M406" i="2" s="1"/>
  <c r="K407" i="2"/>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K420" i="2"/>
  <c r="K421" i="2"/>
  <c r="K422" i="2"/>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K481" i="2"/>
  <c r="K482" i="2"/>
  <c r="K483" i="2"/>
  <c r="K484" i="2"/>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J9" i="2"/>
  <c r="L9" i="2" s="1"/>
  <c r="J10" i="2"/>
  <c r="L10" i="2" s="1"/>
  <c r="J11" i="2"/>
  <c r="L11" i="2" s="1"/>
  <c r="J12" i="2"/>
  <c r="L12" i="2" s="1"/>
  <c r="J13" i="2"/>
  <c r="L13" i="2" s="1"/>
  <c r="J14" i="2"/>
  <c r="J15" i="2"/>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J63" i="2"/>
  <c r="J64" i="2"/>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J98" i="2"/>
  <c r="J99" i="2"/>
  <c r="J100" i="2"/>
  <c r="J101" i="2"/>
  <c r="J102" i="2"/>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J157" i="2"/>
  <c r="L157" i="2" s="1"/>
  <c r="J158" i="2"/>
  <c r="L158" i="2" s="1"/>
  <c r="J159" i="2"/>
  <c r="L159" i="2" s="1"/>
  <c r="J160" i="2"/>
  <c r="L160" i="2" s="1"/>
  <c r="J161" i="2"/>
  <c r="L161" i="2" s="1"/>
  <c r="J162" i="2"/>
  <c r="L162" i="2" s="1"/>
  <c r="J163" i="2"/>
  <c r="L163" i="2" s="1"/>
  <c r="J164" i="2"/>
  <c r="L164" i="2" s="1"/>
  <c r="J165" i="2"/>
  <c r="L165" i="2" s="1"/>
  <c r="J166" i="2"/>
  <c r="L166" i="2" s="1"/>
  <c r="J167" i="2"/>
  <c r="J168" i="2"/>
  <c r="J169" i="2"/>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J206" i="2"/>
  <c r="J207" i="2"/>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J239" i="2"/>
  <c r="L239" i="2" s="1"/>
  <c r="J240" i="2"/>
  <c r="L240" i="2" s="1"/>
  <c r="J241" i="2"/>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J255" i="2"/>
  <c r="J256" i="2"/>
  <c r="J257" i="2"/>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J275" i="2"/>
  <c r="J276" i="2"/>
  <c r="L276" i="2" s="1"/>
  <c r="J277" i="2"/>
  <c r="L277" i="2" s="1"/>
  <c r="J278" i="2"/>
  <c r="L278" i="2" s="1"/>
  <c r="J279" i="2"/>
  <c r="L279" i="2" s="1"/>
  <c r="J280" i="2"/>
  <c r="L280" i="2" s="1"/>
  <c r="J281" i="2"/>
  <c r="L281" i="2" s="1"/>
  <c r="J282" i="2"/>
  <c r="L282" i="2" s="1"/>
  <c r="J283" i="2"/>
  <c r="L283" i="2" s="1"/>
  <c r="J284" i="2"/>
  <c r="L284" i="2" s="1"/>
  <c r="J285" i="2"/>
  <c r="L285" i="2" s="1"/>
  <c r="J286" i="2"/>
  <c r="J287" i="2"/>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J301" i="2"/>
  <c r="J302" i="2"/>
  <c r="J303" i="2"/>
  <c r="J304" i="2"/>
  <c r="L304" i="2" s="1"/>
  <c r="J305" i="2"/>
  <c r="L305" i="2" s="1"/>
  <c r="J306" i="2"/>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J321" i="2"/>
  <c r="L321" i="2" s="1"/>
  <c r="J322" i="2"/>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J349" i="2"/>
  <c r="J350" i="2"/>
  <c r="J351" i="2"/>
  <c r="J352" i="2"/>
  <c r="J353" i="2"/>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J421" i="2"/>
  <c r="J422" i="2"/>
  <c r="L422" i="2" s="1"/>
  <c r="J423" i="2"/>
  <c r="L423" i="2" s="1"/>
  <c r="J424" i="2"/>
  <c r="L424" i="2" s="1"/>
  <c r="J425" i="2"/>
  <c r="L425" i="2" s="1"/>
  <c r="J426" i="2"/>
  <c r="L426" i="2" s="1"/>
  <c r="J427" i="2"/>
  <c r="L427" i="2" s="1"/>
  <c r="J428" i="2"/>
  <c r="L428" i="2" s="1"/>
  <c r="J429" i="2"/>
  <c r="L429" i="2" s="1"/>
  <c r="J430" i="2"/>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J469" i="2"/>
  <c r="J470" i="2"/>
  <c r="J471" i="2"/>
  <c r="J472" i="2"/>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J503" i="2"/>
  <c r="J504" i="2"/>
  <c r="J505" i="2"/>
  <c r="J506" i="2"/>
  <c r="J507" i="2"/>
  <c r="J508" i="2"/>
  <c r="L508" i="2" s="1"/>
  <c r="J509" i="2"/>
  <c r="L509" i="2" s="1"/>
  <c r="J510" i="2"/>
  <c r="L510" i="2" s="1"/>
  <c r="J511" i="2"/>
  <c r="L511" i="2" s="1"/>
  <c r="J512" i="2"/>
  <c r="L512" i="2" s="1"/>
  <c r="J513" i="2"/>
  <c r="L513" i="2" s="1"/>
  <c r="J514" i="2"/>
  <c r="L514" i="2" s="1"/>
  <c r="J515" i="2"/>
  <c r="L515" i="2" s="1"/>
  <c r="J516" i="2"/>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6" i="4"/>
  <c r="E5" i="4"/>
  <c r="AJ1" i="4" l="1"/>
  <c r="AC4" i="4" a="1"/>
  <c r="AC4" i="4" s="1"/>
  <c r="AB4" i="4" a="1"/>
  <c r="AB4" i="4" s="1"/>
  <c r="Z1" i="4"/>
  <c r="X1" i="4"/>
  <c r="W1" i="4"/>
  <c r="E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<sst xmlns="http://schemas.openxmlformats.org/spreadsheetml/2006/main" count="1931" uniqueCount="145">
  <si>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</si>
  <si>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</si>
  <si>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</si>
  <si>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</si>
  <si>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</si>
  <si>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</si>
  <si>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</si>
  <si>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</si>
  <si>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</si>
  <si>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</si>
  <si>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</si>
  <si>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</si>
  <si>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</si>
  <si>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</si>
  <si>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</si>
  <si>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</si>
  <si>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</si>
  <si>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</si>
  <si>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</si>
  <si>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</si>
  <si>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</si>
  <si>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</si>
  <si>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</si>
  <si>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</si>
  <si>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</si>
  <si>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</si>
  <si>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</si>
  <si>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</si>
  <si>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</si>
  <si>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</si>
  <si>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</si>
  <si>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</si>
  <si>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</si>
  <si>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</si>
  <si>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</si>
  <si>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</si>
  <si>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</si>
  <si>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</si>
  <si>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</si>
  <si>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</si>
  <si>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</si>
  <si>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</si>
  <si>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</si>
  <si>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</si>
  <si>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</si>
  <si>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</si>
  <si>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</si>
  <si>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</si>
  <si>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</si>
  <si>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</si>
  <si>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</si>
  <si>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</si>
  <si>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</si>
  <si>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</si>
  <si>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</si>
  <si>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</si>
  <si>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</si>
  <si>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</si>
  <si>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</si>
  <si>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</si>
  <si>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</si>
  <si>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</si>
  <si>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</si>
  <si>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</si>
  <si>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</si>
  <si>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</si>
  <si>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</si>
  <si>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</si>
  <si>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</si>
  <si>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</si>
  <si>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</si>
  <si>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</si>
  <si>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</si>
  <si>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</si>
  <si>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</si>
  <si>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</si>
  <si>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</si>
  <si>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</si>
  <si>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</si>
  <si>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</si>
  <si>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</si>
  <si>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</si>
  <si>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</si>
  <si>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</si>
  <si>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</si>
  <si>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</si>
  <si>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</si>
  <si>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</si>
  <si>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</si>
  <si>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</si>
  <si>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</si>
  <si>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</si>
  <si>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</si>
  <si>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</si>
  <si>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</si>
  <si>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</si>
  <si>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</si>
  <si>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</si>
  <si>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</si>
  <si>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</si>
  <si>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</si>
  <si>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</si>
  <si>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</si>
  <si>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</si>
  <si>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</si>
  <si>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</si>
  <si>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</si>
  <si>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</si>
  <si>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</si>
  <si>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</si>
  <si>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</si>
  <si>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</si>
  <si>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</si>
  <si>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</si>
  <si>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</si>
  <si>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</si>
  <si>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</si>
  <si>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</si>
  <si>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</si>
  <si>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</si>
  <si>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</si>
  <si>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Total Sales</t>
  </si>
  <si>
    <t>Jan</t>
  </si>
  <si>
    <t>Feb</t>
  </si>
  <si>
    <t>Mar</t>
  </si>
  <si>
    <t>Apr</t>
  </si>
  <si>
    <t>May</t>
  </si>
  <si>
    <t>Jun</t>
  </si>
  <si>
    <t>Jul</t>
  </si>
  <si>
    <t>Aug</t>
  </si>
  <si>
    <t>Sep</t>
  </si>
  <si>
    <t>Oct</t>
  </si>
  <si>
    <t>Nov</t>
  </si>
  <si>
    <t>Dec</t>
  </si>
  <si>
    <t>Values</t>
  </si>
  <si>
    <t>Sum of QUANTITY</t>
  </si>
  <si>
    <t>Category</t>
  </si>
  <si>
    <t>Sale Type</t>
  </si>
  <si>
    <t>Payment Mode</t>
  </si>
  <si>
    <t>Total Profit</t>
  </si>
  <si>
    <t>Profit %</t>
  </si>
  <si>
    <t>Sales</t>
  </si>
  <si>
    <t>Profit</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</si>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</sst>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_(&quot;$&quot;* #,##0_);_(&quot;$&quot;* \(#,##0\);_(&quot;$&quot;* &quot;-&quot;??_);_(@_)"/>
    <numFmt numFmtId="169" formatCode="&quot;$&quot;#,##0.00"/>
  </numFmts>
  <fonts count="5">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11"/>
      <color theme="1"/>
      <name val="PoPPIN"/>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44" fontId="0" fillId="0" borderId="0" xfId="1" applyFont="1"/>
    <xf numFmtId="0" fontId="0" fillId="0" borderId="2" xfId="0" applyBorder="1"/>
    <xf numFmtId="0" fontId="0" fillId="0" borderId="2" xfId="0" pivotButton="1" applyBorder="1"/>
    <xf numFmtId="0" fontId="0" fillId="0" borderId="2" xfId="0" applyBorder="1" applyAlignment="1">
      <alignment horizontal="left"/>
    </xf>
    <xf numFmtId="9" fontId="0" fillId="0" borderId="0" xfId="2" applyFont="1"/>
    <xf numFmtId="44" fontId="0" fillId="0" borderId="2" xfId="0" applyNumberFormat="1" applyBorder="1"/>
    <xf numFmtId="165" fontId="0" fillId="0" borderId="0" xfId="1" applyNumberFormat="1" applyFont="1"/>
    <xf numFmtId="9" fontId="0" fillId="0" borderId="0" xfId="2" applyFont="1" applyBorder="1"/>
    <xf numFmtId="44" fontId="0" fillId="0" borderId="0" xfId="1" applyFont="1" applyBorder="1"/>
    <xf numFmtId="0" fontId="0" fillId="0" borderId="0" xfId="0" applyBorder="1"/>
    <xf numFmtId="169" fontId="0" fillId="0" borderId="0" xfId="0" applyNumberFormat="1"/>
    <xf numFmtId="169" fontId="0" fillId="0" borderId="0" xfId="0" applyNumberFormat="1" applyBorder="1"/>
    <xf numFmtId="0" fontId="3" fillId="0" borderId="0" xfId="0" applyFont="1"/>
    <xf numFmtId="0" fontId="4" fillId="0" borderId="0" xfId="0" applyFont="1"/>
    <xf numFmtId="0" fontId="0" fillId="0" borderId="2" xfId="0" applyNumberFormat="1" applyBorder="1"/>
  </cellXfs>
  <cellStyles count="3">
    <cellStyle name="Currency" xfId="1" builtinId="4"/>
    <cellStyle name="Normal" xfId="0" builtinId="0"/>
    <cellStyle name="Percent" xfId="2" builtinId="5"/>
  </cellStyles>
  <dxfs count="53">
    <dxf>
      <font>
        <b/>
        <i val="0"/>
        <sz val="10"/>
        <color theme="0"/>
        <name val="Poppins"/>
      </font>
      <fill>
        <patternFill>
          <bgColor theme="9"/>
        </patternFill>
      </fill>
      <border diagonalUp="0" diagonalDown="0">
        <left/>
        <right/>
        <top/>
        <bottom/>
        <vertical/>
        <horizontal/>
      </border>
    </dxf>
    <dxf>
      <font>
        <b/>
        <i val="0"/>
        <sz val="9"/>
        <color theme="0"/>
        <name val="Aharoni"/>
        <charset val="177"/>
        <scheme val="none"/>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10"/>
        <color theme="0"/>
        <name val="Aharoni"/>
        <charset val="177"/>
        <scheme val="none"/>
      </font>
      <fill>
        <patternFill>
          <bgColor theme="9"/>
        </patternFill>
      </fill>
      <border diagonalUp="0" diagonalDown="0">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1"/>
      <tableStyleElement type="headerRow" dxfId="0"/>
    </tableStyle>
    <tableStyle name="SLICER2" pivot="0" table="0" count="10" xr9:uid="{794E9EBD-4719-4A9C-A842-05F1B486B86F}">
      <tableStyleElement type="wholeTable" dxfId="3"/>
      <tableStyleElement type="headerRow" dxfId="2"/>
    </tableStyle>
  </tableStyles>
  <colors>
    <mruColors>
      <color rgb="FFFFA40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[Sales-Dashboard-Interactive.xlsx]Analysis!Daily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68452">
                <a:srgbClr val="C00000"/>
              </a:gs>
              <a:gs pos="5000">
                <a:schemeClr val="bg1"/>
              </a:gs>
            </a:gsLst>
            <a:lin ang="162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98918903045281"/>
          <c:y val="8.4963245676339463E-2"/>
          <c:w val="0.8145215632036007"/>
          <c:h val="0.81533172157446676"/>
        </c:manualLayout>
      </c:layout>
      <c:areaChart>
        <c:grouping val="standard"/>
        <c:varyColors val="0"/>
        <c:ser>
          <c:idx val="0"/>
          <c:order val="0"/>
          <c:tx>
            <c:strRef>
              <c:f>Analysis!$B$2</c:f>
              <c:strCache>
                <c:ptCount val="1"/>
                <c:pt idx="0">
                  <c:v>Total</c:v>
                </c:pt>
              </c:strCache>
            </c:strRef>
          </c:tx>
          <c:spPr>
            <a:gradFill flip="none" rotWithShape="1">
              <a:gsLst>
                <a:gs pos="68452">
                  <a:srgbClr val="C00000"/>
                </a:gs>
                <a:gs pos="5000">
                  <a:schemeClr val="bg1"/>
                </a:gs>
              </a:gsLst>
              <a:lin ang="16200000" scaled="1"/>
              <a:tileRect/>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_("$"* #,##0.00_);_("$"* \(#,##0.00\);_("$"* "-"??_);_(@_)</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239-4F83-A42C-0A702D509075}"/>
            </c:ext>
          </c:extLst>
        </c:ser>
        <c:dLbls>
          <c:showLegendKey val="0"/>
          <c:showVal val="0"/>
          <c:showCatName val="0"/>
          <c:showSerName val="0"/>
          <c:showPercent val="0"/>
          <c:showBubbleSize val="0"/>
        </c:dLbls>
        <c:axId val="1393415887"/>
        <c:axId val="1416740960"/>
      </c:areaChart>
      <c:catAx>
        <c:axId val="1393415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crossAx val="1416740960"/>
        <c:crosses val="autoZero"/>
        <c:auto val="1"/>
        <c:lblAlgn val="ctr"/>
        <c:lblOffset val="100"/>
        <c:noMultiLvlLbl val="0"/>
      </c:catAx>
      <c:valAx>
        <c:axId val="1416740960"/>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crossAx val="13934158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chemeClr val="bg1"/>
          </a:solidFill>
          <a:latin typeface="Aharoni" panose="02010803020104030203" pitchFamily="2" charset="-79"/>
          <a:cs typeface="Aharoni" panose="02010803020104030203" pitchFamily="2" charset="-79"/>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80074902318898"/>
          <c:y val="7.7237272808503496E-2"/>
          <c:w val="0.79200218203351291"/>
          <c:h val="0.79681685129228574"/>
        </c:manualLayout>
      </c:layout>
      <c:barChart>
        <c:barDir val="col"/>
        <c:grouping val="clustered"/>
        <c:varyColors val="0"/>
        <c:ser>
          <c:idx val="0"/>
          <c:order val="0"/>
          <c:tx>
            <c:strRef>
              <c:f>Analysis!$L$2</c:f>
              <c:strCache>
                <c:ptCount val="1"/>
                <c:pt idx="0">
                  <c:v>Sales</c:v>
                </c:pt>
              </c:strCache>
            </c:strRef>
          </c:tx>
          <c:spPr>
            <a:gradFill>
              <a:gsLst>
                <a:gs pos="100000">
                  <a:srgbClr val="FF0000"/>
                </a:gs>
                <a:gs pos="0">
                  <a:scrgbClr r="0" g="0" b="0"/>
                </a:gs>
                <a:gs pos="100000">
                  <a:srgbClr val="92D050"/>
                </a:gs>
              </a:gsLst>
              <a:lin ang="5400000" scaled="0"/>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 #,##0.00_);_("$"* \(#,##0.00\);_("$"*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F77-46CD-9C04-EAAC74DA9F74}"/>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CF77-46CD-9C04-EAAC74DA9F74}"/>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CF77-46CD-9C04-EAAC74DA9F74}"/>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CF77-46CD-9C04-EAAC74DA9F74}"/>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CF77-46CD-9C04-EAAC74DA9F74}"/>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CF77-46CD-9C04-EAAC74DA9F74}"/>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CF77-46CD-9C04-EAAC74DA9F74}"/>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CF77-46CD-9C04-EAAC74DA9F74}"/>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CF77-46CD-9C04-EAAC74DA9F74}"/>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CF77-46CD-9C04-EAAC74DA9F74}"/>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CF77-46CD-9C04-EAAC74DA9F74}"/>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CF77-46CD-9C04-EAAC74DA9F74}"/>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CF77-46CD-9C04-EAAC74DA9F74}"/>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 #,##0.00_);_("$"* \(#,##0.00\);_("$"* "-"??_);_(@_)</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CF77-46CD-9C04-EAAC74DA9F74}"/>
            </c:ext>
          </c:extLst>
        </c:ser>
        <c:ser>
          <c:idx val="2"/>
          <c:order val="2"/>
          <c:tx>
            <c:strRef>
              <c:f>Analysis!$N$2</c:f>
              <c:strCache>
                <c:ptCount val="1"/>
                <c:pt idx="0">
                  <c:v>Profit%</c:v>
                </c:pt>
              </c:strCache>
            </c:strRef>
          </c:tx>
          <c:spPr>
            <a:solidFill>
              <a:schemeClr val="accent3"/>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E-CF77-46CD-9C04-EAAC74DA9F74}"/>
            </c:ext>
          </c:extLst>
        </c:ser>
        <c:dLbls>
          <c:showLegendKey val="0"/>
          <c:showVal val="0"/>
          <c:showCatName val="0"/>
          <c:showSerName val="0"/>
          <c:showPercent val="0"/>
          <c:showBubbleSize val="0"/>
        </c:dLbls>
        <c:gapWidth val="50"/>
        <c:overlap val="100"/>
        <c:axId val="1251027792"/>
        <c:axId val="1363794527"/>
      </c:barChart>
      <c:catAx>
        <c:axId val="125102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crossAx val="1363794527"/>
        <c:crosses val="autoZero"/>
        <c:auto val="1"/>
        <c:lblAlgn val="ctr"/>
        <c:lblOffset val="100"/>
        <c:noMultiLvlLbl val="0"/>
      </c:catAx>
      <c:valAx>
        <c:axId val="1363794527"/>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crossAx val="125102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100">
          <a:solidFill>
            <a:schemeClr val="bg1"/>
          </a:solidFill>
          <a:latin typeface="Aharoni" panose="02010803020104030203" pitchFamily="2" charset="-79"/>
          <a:cs typeface="Aharoni" panose="02010803020104030203" pitchFamily="2" charset="-79"/>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68452">
                  <a:srgbClr val="C00000"/>
                </a:gs>
                <a:gs pos="5000">
                  <a:schemeClr val="bg1"/>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Analysis!$AB$4:$AB$13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Analysis!$AC$4:$AC$13</c:f>
              <c:numCache>
                <c:formatCode>"$"#,##0.00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31D0-4C6D-8B48-613EBF68A2BD}"/>
            </c:ext>
          </c:extLst>
        </c:ser>
        <c:dLbls>
          <c:showLegendKey val="0"/>
          <c:showVal val="0"/>
          <c:showCatName val="0"/>
          <c:showSerName val="0"/>
          <c:showPercent val="0"/>
          <c:showBubbleSize val="0"/>
        </c:dLbls>
        <c:gapWidth val="50"/>
        <c:axId val="124792831"/>
        <c:axId val="119937039"/>
      </c:barChart>
      <c:catAx>
        <c:axId val="12479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Aharoni" panose="02010803020104030203" pitchFamily="2" charset="-79"/>
              </a:defRPr>
            </a:pPr>
            <a:endParaRPr lang="en-US"/>
          </a:p>
        </c:txPr>
        <c:crossAx val="119937039"/>
        <c:crosses val="autoZero"/>
        <c:auto val="1"/>
        <c:lblAlgn val="ctr"/>
        <c:lblOffset val="100"/>
        <c:noMultiLvlLbl val="0"/>
      </c:catAx>
      <c:valAx>
        <c:axId val="119937039"/>
        <c:scaling>
          <c:orientation val="minMax"/>
        </c:scaling>
        <c:delete val="1"/>
        <c:axPos val="b"/>
        <c:numFmt formatCode="&quot;$&quot;#,##0.00" sourceLinked="1"/>
        <c:majorTickMark val="none"/>
        <c:minorTickMark val="none"/>
        <c:tickLblPos val="nextTo"/>
        <c:crossAx val="12479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Aharoni" panose="02010803020104030203" pitchFamily="2" charset="-79"/>
          <a:cs typeface="Aharoni" panose="02010803020104030203" pitchFamily="2" charset="-79"/>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[Sales-Dashboard-Interactive.xlsx]Analysis!SaleType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outerShdw blurRad="50800" dist="38100" dir="2700000" algn="tl" rotWithShape="0">
              <a:prstClr val="black">
                <a:alpha val="40000"/>
              </a:prstClr>
            </a:outerShdw>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Analysis!$AN$2</c:f>
              <c:strCache>
                <c:ptCount val="1"/>
                <c:pt idx="0">
                  <c:v>Total</c:v>
                </c:pt>
              </c:strCache>
            </c:strRef>
          </c:tx>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1FDE-449E-8D61-5096224D2E8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1FDE-449E-8D61-5096224D2E8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1FDE-449E-8D61-5096224D2E8F}"/>
              </c:ext>
            </c:extLst>
          </c:dPt>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Analysis!$AM$3:$AM$5</c:f>
              <c:strCache>
                <c:ptCount val="3"/>
                <c:pt idx="0">
                  <c:v>Direct Sales</c:v>
                </c:pt>
                <c:pt idx="1">
                  <c:v>Online</c:v>
                </c:pt>
                <c:pt idx="2">
                  <c:v>Wholesaler</c:v>
                </c:pt>
              </c:strCache>
            </c:strRef>
          </c:cat>
          <c:val>
            <c:numRef>
              <c:f>Analysis!$AN$3:$AN$5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FDE-449E-8D61-5096224D2E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haroni" panose="02010803020104030203" pitchFamily="2" charset="-79"/>
              <a:ea typeface="+mn-ea"/>
              <a:cs typeface="Aharoni" panose="02010803020104030203" pitchFamily="2" charset="-79"/>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sz="1000">
          <a:solidFill>
            <a:schemeClr val="bg1"/>
          </a:solidFill>
          <a:latin typeface="Aharoni" panose="02010803020104030203" pitchFamily="2" charset="-79"/>
          <a:cs typeface="Aharoni" panose="02010803020104030203" pitchFamily="2" charset="-79"/>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[Sales-Dashboard-Interactive.xlsx]Analysis!Payment 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50800" dist="38100" dir="2700000" algn="tl" rotWithShape="0">
              <a:prstClr val="black">
                <a:alpha val="40000"/>
              </a:prstClr>
            </a:outerShdw>
          </a:effectLst>
        </c:spPr>
      </c:pivotFmt>
      <c:pivotFmt>
        <c:idx val="6"/>
        <c:spPr>
          <a:solidFill>
            <a:schemeClr val="accent1"/>
          </a:solidFill>
          <a:ln w="19050">
            <a:solidFill>
              <a:schemeClr val="lt1"/>
            </a:solidFill>
          </a:ln>
          <a:effectLst>
            <a:outerShdw blurRad="50800" dist="38100" dir="2700000" algn="tl" rotWithShape="0">
              <a:prstClr val="black">
                <a:alpha val="40000"/>
              </a:prstClr>
            </a:outerShdw>
          </a:effectLst>
        </c:spPr>
      </c:pivotFmt>
    </c:pivotFmts>
    <c:plotArea>
      <c:layout/>
      <c:pieChart>
        <c:varyColors val="1"/>
        <c:ser>
          <c:idx val="0"/>
          <c:order val="0"/>
          <c:tx>
            <c:strRef>
              <c:f>Analysis!$AQ$2</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0F76-424E-B8B2-84401F95DD5B}"/>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0F76-424E-B8B2-84401F95DD5B}"/>
              </c:ext>
            </c:extLst>
          </c:dPt>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Analysis!$AP$3:$AP$4</c:f>
              <c:strCache>
                <c:ptCount val="2"/>
                <c:pt idx="0">
                  <c:v>Cash</c:v>
                </c:pt>
                <c:pt idx="1">
                  <c:v>Online</c:v>
                </c:pt>
              </c:strCache>
            </c:strRef>
          </c:cat>
          <c:val>
            <c:numRef>
              <c:f>Analysis!$AQ$3:$AQ$4</c:f>
              <c:numCache>
                <c:formatCode>General</c:formatCode>
                <c:ptCount val="2"/>
                <c:pt idx="0">
                  <c:v>199516.90000000008</c:v>
                </c:pt>
                <c:pt idx="1">
                  <c:v>201895.01999999993</c:v>
                </c:pt>
              </c:numCache>
            </c:numRef>
          </c:val>
          <c:extLst>
            <c:ext xmlns:c16="http://schemas.microsoft.com/office/drawing/2014/chart" uri="{C3380CC4-5D6E-409C-BE32-E72D297353CC}">
              <c16:uniqueId val="{00000004-0F76-424E-B8B2-84401F95DD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sz="12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treemap" uniqueId="{FCAF9F1A-36E0-4246-BF11-2B5DABD3F2CB}" formatIdx="0">
          <cx:spPr>
            <a:effectLst>
              <a:outerShdw blurRad="50800" dist="38100" dir="2700000" algn="tl" rotWithShape="0">
                <a:prstClr val="black">
                  <a:alpha val="40000"/>
                </a:prstClr>
              </a:outerShdw>
            </a:effectLst>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Analysis!$AB$1" max="100" min="1" page="10"/>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fmlaLink="Analysis!$M$1" lockText="1" noThreeD="1"/>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Scroll" dx="31" fmlaLink="Analysis!$AB$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8" Type="http://schemas.openxmlformats.org/officeDocument/2006/relationships/image" Target="../media/image30.svg"/><Relationship Id="rId13" Type="http://schemas.openxmlformats.org/officeDocument/2006/relationships/image" Target="../media/image35.png"/><Relationship Id="rId18" Type="http://schemas.openxmlformats.org/officeDocument/2006/relationships/image" Target="../media/image40.svg"/><Relationship Id="rId26" Type="http://schemas.microsoft.com/office/2014/relationships/chartEx" Target="../charts/chartEx1.xml"/><Relationship Id="rId3" Type="http://schemas.openxmlformats.org/officeDocument/2006/relationships/image" Target="../media/image25.png"/><Relationship Id="rId21" Type="http://schemas.openxmlformats.org/officeDocument/2006/relationships/image" Target="../media/image43.png"/><Relationship Id="rId7" Type="http://schemas.openxmlformats.org/officeDocument/2006/relationships/image" Target="../media/image29.png"/><Relationship Id="rId12" Type="http://schemas.openxmlformats.org/officeDocument/2006/relationships/image" Target="../media/image34.svg"/><Relationship Id="rId17" Type="http://schemas.openxmlformats.org/officeDocument/2006/relationships/image" Target="../media/image39.png"/><Relationship Id="rId25" Type="http://schemas.openxmlformats.org/officeDocument/2006/relationships/chart" Target="../charts/chart3.xml"/><Relationship Id="rId2" Type="http://schemas.openxmlformats.org/officeDocument/2006/relationships/image" Target="../media/image24.svg"/><Relationship Id="rId16" Type="http://schemas.openxmlformats.org/officeDocument/2006/relationships/image" Target="../media/image38.svg"/><Relationship Id="rId20" Type="http://schemas.openxmlformats.org/officeDocument/2006/relationships/image" Target="../media/image42.svg"/><Relationship Id="rId1" Type="http://schemas.openxmlformats.org/officeDocument/2006/relationships/image" Target="../media/image23.png"/><Relationship Id="rId6" Type="http://schemas.openxmlformats.org/officeDocument/2006/relationships/image" Target="../media/image28.svg"/><Relationship Id="rId11" Type="http://schemas.openxmlformats.org/officeDocument/2006/relationships/image" Target="../media/image33.png"/><Relationship Id="rId24" Type="http://schemas.openxmlformats.org/officeDocument/2006/relationships/chart" Target="../charts/chart2.xml"/><Relationship Id="rId5" Type="http://schemas.openxmlformats.org/officeDocument/2006/relationships/image" Target="../media/image27.png"/><Relationship Id="rId15" Type="http://schemas.openxmlformats.org/officeDocument/2006/relationships/image" Target="../media/image37.png"/><Relationship Id="rId23" Type="http://schemas.openxmlformats.org/officeDocument/2006/relationships/chart" Target="../charts/chart1.xml"/><Relationship Id="rId28" Type="http://schemas.openxmlformats.org/officeDocument/2006/relationships/chart" Target="../charts/chart5.xml"/><Relationship Id="rId10" Type="http://schemas.openxmlformats.org/officeDocument/2006/relationships/image" Target="../media/image32.svg"/><Relationship Id="rId19" Type="http://schemas.openxmlformats.org/officeDocument/2006/relationships/image" Target="../media/image41.png"/><Relationship Id="rId4" Type="http://schemas.openxmlformats.org/officeDocument/2006/relationships/image" Target="../media/image26.svg"/><Relationship Id="rId9" Type="http://schemas.openxmlformats.org/officeDocument/2006/relationships/image" Target="../media/image31.png"/><Relationship Id="rId14" Type="http://schemas.openxmlformats.org/officeDocument/2006/relationships/image" Target="../media/image36.svg"/><Relationship Id="rId22" Type="http://schemas.openxmlformats.org/officeDocument/2006/relationships/image" Target="../media/image44.svg"/><Relationship Id="rId27"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6350</xdr:colOff>
      <xdr:row>8</xdr:row>
      <xdr:rowOff>69850</xdr:rowOff>
    </xdr:from>
    <xdr:to>
      <xdr:col>4</xdr:col>
      <xdr:colOff>311150</xdr:colOff>
      <xdr:row>13</xdr:row>
      <xdr:rowOff>63500</xdr:rowOff>
    </xdr:to>
    <xdr:pic>
      <xdr:nvPicPr>
        <xdr:cNvPr id="9" name="Graphic 8" descr="Shopping cart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35150" y="1543050"/>
          <a:ext cx="914400" cy="914400"/>
        </a:xfrm>
        <a:prstGeom prst="rect">
          <a:avLst/>
        </a:prstGeom>
      </xdr:spPr>
    </xdr:pic>
    <xdr:clientData/>
  </xdr:twoCellAnchor>
  <xdr:twoCellAnchor editAs="oneCell">
    <xdr:from>
      <xdr:col>2</xdr:col>
      <xdr:colOff>368300</xdr:colOff>
      <xdr:row>2</xdr:row>
      <xdr:rowOff>38100</xdr:rowOff>
    </xdr:from>
    <xdr:to>
      <xdr:col>4</xdr:col>
      <xdr:colOff>27800</xdr:colOff>
      <xdr:row>6</xdr:row>
      <xdr:rowOff>180200</xdr:rowOff>
    </xdr:to>
    <xdr:pic>
      <xdr:nvPicPr>
        <xdr:cNvPr id="11" name="Graphic 10" descr="Presentation with bar chart with solid fill">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87500" y="406400"/>
          <a:ext cx="878700" cy="878700"/>
        </a:xfrm>
        <a:prstGeom prst="rect">
          <a:avLst/>
        </a:prstGeom>
      </xdr:spPr>
    </xdr:pic>
    <xdr:clientData/>
  </xdr:twoCellAnchor>
  <xdr:twoCellAnchor editAs="oneCell">
    <xdr:from>
      <xdr:col>4</xdr:col>
      <xdr:colOff>111900</xdr:colOff>
      <xdr:row>2</xdr:row>
      <xdr:rowOff>3950</xdr:rowOff>
    </xdr:from>
    <xdr:to>
      <xdr:col>5</xdr:col>
      <xdr:colOff>381000</xdr:colOff>
      <xdr:row>6</xdr:row>
      <xdr:rowOff>146050</xdr:rowOff>
    </xdr:to>
    <xdr:pic>
      <xdr:nvPicPr>
        <xdr:cNvPr id="13" name="Graphic 12" descr="Bar graph with upward trend with solid fill">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50300" y="372250"/>
          <a:ext cx="878700" cy="878700"/>
        </a:xfrm>
        <a:prstGeom prst="rect">
          <a:avLst/>
        </a:prstGeom>
      </xdr:spPr>
    </xdr:pic>
    <xdr:clientData/>
  </xdr:twoCellAnchor>
  <xdr:twoCellAnchor editAs="oneCell">
    <xdr:from>
      <xdr:col>8</xdr:col>
      <xdr:colOff>38100</xdr:colOff>
      <xdr:row>0</xdr:row>
      <xdr:rowOff>165100</xdr:rowOff>
    </xdr:from>
    <xdr:to>
      <xdr:col>9</xdr:col>
      <xdr:colOff>342900</xdr:colOff>
      <xdr:row>5</xdr:row>
      <xdr:rowOff>158750</xdr:rowOff>
    </xdr:to>
    <xdr:pic>
      <xdr:nvPicPr>
        <xdr:cNvPr id="17" name="Graphic 16" descr="Piggy Bank with solid fill">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914900" y="165100"/>
          <a:ext cx="914400" cy="914400"/>
        </a:xfrm>
        <a:prstGeom prst="rect">
          <a:avLst/>
        </a:prstGeom>
      </xdr:spPr>
    </xdr:pic>
    <xdr:clientData/>
  </xdr:twoCellAnchor>
  <xdr:twoCellAnchor editAs="oneCell">
    <xdr:from>
      <xdr:col>13</xdr:col>
      <xdr:colOff>165100</xdr:colOff>
      <xdr:row>1</xdr:row>
      <xdr:rowOff>82550</xdr:rowOff>
    </xdr:from>
    <xdr:to>
      <xdr:col>14</xdr:col>
      <xdr:colOff>469900</xdr:colOff>
      <xdr:row>6</xdr:row>
      <xdr:rowOff>76200</xdr:rowOff>
    </xdr:to>
    <xdr:pic>
      <xdr:nvPicPr>
        <xdr:cNvPr id="19" name="Graphic 18" descr="Trophy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89900" y="266700"/>
          <a:ext cx="914400" cy="914400"/>
        </a:xfrm>
        <a:prstGeom prst="rect">
          <a:avLst/>
        </a:prstGeom>
      </xdr:spPr>
    </xdr:pic>
    <xdr:clientData/>
  </xdr:twoCellAnchor>
  <xdr:twoCellAnchor editAs="oneCell">
    <xdr:from>
      <xdr:col>11</xdr:col>
      <xdr:colOff>584200</xdr:colOff>
      <xdr:row>1</xdr:row>
      <xdr:rowOff>57150</xdr:rowOff>
    </xdr:from>
    <xdr:to>
      <xdr:col>13</xdr:col>
      <xdr:colOff>279400</xdr:colOff>
      <xdr:row>6</xdr:row>
      <xdr:rowOff>50800</xdr:rowOff>
    </xdr:to>
    <xdr:pic>
      <xdr:nvPicPr>
        <xdr:cNvPr id="21" name="Graphic 20" descr="Ribbon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289800" y="241300"/>
          <a:ext cx="914400" cy="914400"/>
        </a:xfrm>
        <a:prstGeom prst="rect">
          <a:avLst/>
        </a:prstGeom>
      </xdr:spPr>
    </xdr:pic>
    <xdr:clientData/>
  </xdr:twoCellAnchor>
  <xdr:twoCellAnchor editAs="oneCell">
    <xdr:from>
      <xdr:col>10</xdr:col>
      <xdr:colOff>349250</xdr:colOff>
      <xdr:row>7</xdr:row>
      <xdr:rowOff>146050</xdr:rowOff>
    </xdr:from>
    <xdr:to>
      <xdr:col>12</xdr:col>
      <xdr:colOff>44450</xdr:colOff>
      <xdr:row>12</xdr:row>
      <xdr:rowOff>139700</xdr:rowOff>
    </xdr:to>
    <xdr:pic>
      <xdr:nvPicPr>
        <xdr:cNvPr id="23" name="Graphic 22" descr="Daily calendar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45250" y="1435100"/>
          <a:ext cx="914400" cy="914400"/>
        </a:xfrm>
        <a:prstGeom prst="rect">
          <a:avLst/>
        </a:prstGeom>
      </xdr:spPr>
    </xdr:pic>
    <xdr:clientData/>
  </xdr:twoCellAnchor>
  <xdr:twoCellAnchor editAs="oneCell">
    <xdr:from>
      <xdr:col>7</xdr:col>
      <xdr:colOff>247650</xdr:colOff>
      <xdr:row>7</xdr:row>
      <xdr:rowOff>82550</xdr:rowOff>
    </xdr:from>
    <xdr:to>
      <xdr:col>8</xdr:col>
      <xdr:colOff>533400</xdr:colOff>
      <xdr:row>12</xdr:row>
      <xdr:rowOff>57150</xdr:rowOff>
    </xdr:to>
    <xdr:pic>
      <xdr:nvPicPr>
        <xdr:cNvPr id="25" name="Graphic 24" descr="Coins with solid fill">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514850" y="1371600"/>
          <a:ext cx="895350" cy="895350"/>
        </a:xfrm>
        <a:prstGeom prst="rect">
          <a:avLst/>
        </a:prstGeom>
      </xdr:spPr>
    </xdr:pic>
    <xdr:clientData/>
  </xdr:twoCellAnchor>
  <xdr:twoCellAnchor editAs="oneCell">
    <xdr:from>
      <xdr:col>5</xdr:col>
      <xdr:colOff>327800</xdr:colOff>
      <xdr:row>1</xdr:row>
      <xdr:rowOff>67450</xdr:rowOff>
    </xdr:from>
    <xdr:to>
      <xdr:col>7</xdr:col>
      <xdr:colOff>57150</xdr:colOff>
      <xdr:row>6</xdr:row>
      <xdr:rowOff>95250</xdr:rowOff>
    </xdr:to>
    <xdr:pic>
      <xdr:nvPicPr>
        <xdr:cNvPr id="27" name="Graphic 26" descr="Money with solid fill">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375800" y="251600"/>
          <a:ext cx="948550" cy="948550"/>
        </a:xfrm>
        <a:prstGeom prst="rect">
          <a:avLst/>
        </a:prstGeom>
      </xdr:spPr>
    </xdr:pic>
    <xdr:clientData/>
  </xdr:twoCellAnchor>
  <xdr:twoCellAnchor editAs="oneCell">
    <xdr:from>
      <xdr:col>9</xdr:col>
      <xdr:colOff>71400</xdr:colOff>
      <xdr:row>7</xdr:row>
      <xdr:rowOff>57150</xdr:rowOff>
    </xdr:from>
    <xdr:to>
      <xdr:col>10</xdr:col>
      <xdr:colOff>401600</xdr:colOff>
      <xdr:row>12</xdr:row>
      <xdr:rowOff>76200</xdr:rowOff>
    </xdr:to>
    <xdr:pic>
      <xdr:nvPicPr>
        <xdr:cNvPr id="29" name="Graphic 28" descr="Pyramid with levels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557800" y="1346200"/>
          <a:ext cx="939800" cy="939800"/>
        </a:xfrm>
        <a:prstGeom prst="rect">
          <a:avLst/>
        </a:prstGeom>
      </xdr:spPr>
    </xdr:pic>
    <xdr:clientData/>
  </xdr:twoCellAnchor>
  <xdr:twoCellAnchor editAs="oneCell">
    <xdr:from>
      <xdr:col>10</xdr:col>
      <xdr:colOff>565150</xdr:colOff>
      <xdr:row>1</xdr:row>
      <xdr:rowOff>165100</xdr:rowOff>
    </xdr:from>
    <xdr:to>
      <xdr:col>11</xdr:col>
      <xdr:colOff>552450</xdr:colOff>
      <xdr:row>5</xdr:row>
      <xdr:rowOff>25400</xdr:rowOff>
    </xdr:to>
    <xdr:pic>
      <xdr:nvPicPr>
        <xdr:cNvPr id="37" name="Graphic 36" descr="Flip calendar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661150" y="349250"/>
          <a:ext cx="596900" cy="596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348231</xdr:colOff>
      <xdr:row>6</xdr:row>
      <xdr:rowOff>21065</xdr:rowOff>
    </xdr:from>
    <xdr:to>
      <xdr:col>19</xdr:col>
      <xdr:colOff>602127</xdr:colOff>
      <xdr:row>7</xdr:row>
      <xdr:rowOff>66370</xdr:rowOff>
    </xdr:to>
    <xdr:sp macro="" textlink="">
      <xdr:nvSpPr>
        <xdr:cNvPr id="3" name="Trapezoid 2">
          <a:extLst>
            <a:ext uri="{FF2B5EF4-FFF2-40B4-BE49-F238E27FC236}">
              <a16:creationId xmlns:a16="http://schemas.microsoft.com/office/drawing/2014/main" id="{37670DFA-4C66-FB7D-6C67-7520585F5474}"/>
            </a:ext>
          </a:extLst>
        </xdr:cNvPr>
        <xdr:cNvSpPr/>
      </xdr:nvSpPr>
      <xdr:spPr>
        <a:xfrm>
          <a:off x="10783398" y="1100565"/>
          <a:ext cx="1481562" cy="225222"/>
        </a:xfrm>
        <a:prstGeom prst="trapezoid">
          <a:avLst>
            <a:gd name="adj" fmla="val 7229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42334</xdr:colOff>
      <xdr:row>0</xdr:row>
      <xdr:rowOff>0</xdr:rowOff>
    </xdr:from>
    <xdr:to>
      <xdr:col>20</xdr:col>
      <xdr:colOff>74084</xdr:colOff>
      <xdr:row>46</xdr:row>
      <xdr:rowOff>121492</xdr:rowOff>
    </xdr:to>
    <xdr:sp macro="" textlink="">
      <xdr:nvSpPr>
        <xdr:cNvPr id="2" name="Rectangle: Rounded Corners 1">
          <a:extLst>
            <a:ext uri="{FF2B5EF4-FFF2-40B4-BE49-F238E27FC236}">
              <a16:creationId xmlns:a16="http://schemas.microsoft.com/office/drawing/2014/main" id="{92CE3853-F464-7F77-1FF1-64DA07336D32}"/>
            </a:ext>
          </a:extLst>
        </xdr:cNvPr>
        <xdr:cNvSpPr>
          <a:spLocks noChangeAspect="1"/>
        </xdr:cNvSpPr>
      </xdr:nvSpPr>
      <xdr:spPr>
        <a:xfrm>
          <a:off x="42334" y="0"/>
          <a:ext cx="12167306" cy="8559936"/>
        </a:xfrm>
        <a:prstGeom prst="roundRect">
          <a:avLst>
            <a:gd name="adj" fmla="val 259"/>
          </a:avLst>
        </a:prstGeom>
        <a:gradFill>
          <a:gsLst>
            <a:gs pos="0">
              <a:schemeClr val="accent6">
                <a:satMod val="103000"/>
                <a:tint val="94000"/>
                <a:alpha val="90000"/>
                <a:lumMod val="67000"/>
              </a:schemeClr>
            </a:gs>
            <a:gs pos="48000">
              <a:schemeClr val="accent6">
                <a:satMod val="110000"/>
                <a:shade val="100000"/>
                <a:alpha val="90000"/>
                <a:lumMod val="97000"/>
                <a:lumOff val="3000"/>
              </a:schemeClr>
            </a:gs>
            <a:gs pos="100000">
              <a:schemeClr val="accent6">
                <a:satMod val="120000"/>
                <a:shade val="78000"/>
                <a:alpha val="90000"/>
                <a:lumMod val="60000"/>
                <a:lumOff val="40000"/>
              </a:schemeClr>
            </a:gs>
          </a:gsLst>
        </a:gra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a:t>cm</a:t>
          </a:r>
        </a:p>
      </xdr:txBody>
    </xdr:sp>
    <xdr:clientData/>
  </xdr:twoCellAnchor>
  <xdr:twoCellAnchor>
    <xdr:from>
      <xdr:col>14</xdr:col>
      <xdr:colOff>584929</xdr:colOff>
      <xdr:row>6</xdr:row>
      <xdr:rowOff>21066</xdr:rowOff>
    </xdr:from>
    <xdr:to>
      <xdr:col>17</xdr:col>
      <xdr:colOff>399436</xdr:colOff>
      <xdr:row>7</xdr:row>
      <xdr:rowOff>71693</xdr:rowOff>
    </xdr:to>
    <xdr:sp macro="" textlink="">
      <xdr:nvSpPr>
        <xdr:cNvPr id="4" name="Trapezoid 3">
          <a:extLst>
            <a:ext uri="{FF2B5EF4-FFF2-40B4-BE49-F238E27FC236}">
              <a16:creationId xmlns:a16="http://schemas.microsoft.com/office/drawing/2014/main" id="{C9043667-9C39-880B-EFF0-A760C770B0E7}"/>
            </a:ext>
          </a:extLst>
        </xdr:cNvPr>
        <xdr:cNvSpPr/>
      </xdr:nvSpPr>
      <xdr:spPr>
        <a:xfrm>
          <a:off x="9188155" y="1127195"/>
          <a:ext cx="1658055" cy="234982"/>
        </a:xfrm>
        <a:prstGeom prst="trapezoid">
          <a:avLst>
            <a:gd name="adj" fmla="val 8650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171640</xdr:colOff>
      <xdr:row>1</xdr:row>
      <xdr:rowOff>44250</xdr:rowOff>
    </xdr:from>
    <xdr:to>
      <xdr:col>8</xdr:col>
      <xdr:colOff>190840</xdr:colOff>
      <xdr:row>4</xdr:row>
      <xdr:rowOff>131880</xdr:rowOff>
    </xdr:to>
    <xdr:sp macro="" textlink="">
      <xdr:nvSpPr>
        <xdr:cNvPr id="5" name="Rectangle: Rounded Corners 4">
          <a:extLst>
            <a:ext uri="{FF2B5EF4-FFF2-40B4-BE49-F238E27FC236}">
              <a16:creationId xmlns:a16="http://schemas.microsoft.com/office/drawing/2014/main" id="{7EF951A5-7067-2B54-E865-23D2BEE245BE}"/>
            </a:ext>
          </a:extLst>
        </xdr:cNvPr>
        <xdr:cNvSpPr/>
      </xdr:nvSpPr>
      <xdr:spPr>
        <a:xfrm>
          <a:off x="171640" y="224167"/>
          <a:ext cx="4929867" cy="62738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281561</xdr:colOff>
      <xdr:row>1</xdr:row>
      <xdr:rowOff>60126</xdr:rowOff>
    </xdr:from>
    <xdr:to>
      <xdr:col>19</xdr:col>
      <xdr:colOff>349879</xdr:colOff>
      <xdr:row>5</xdr:row>
      <xdr:rowOff>122902</xdr:rowOff>
    </xdr:to>
    <xdr:sp macro="" textlink="">
      <xdr:nvSpPr>
        <xdr:cNvPr id="6" name="Rectangle: Rounded Corners 5">
          <a:extLst>
            <a:ext uri="{FF2B5EF4-FFF2-40B4-BE49-F238E27FC236}">
              <a16:creationId xmlns:a16="http://schemas.microsoft.com/office/drawing/2014/main" id="{2EF97C70-5D05-9BA1-FB2F-A08CBA9D2411}"/>
            </a:ext>
          </a:extLst>
        </xdr:cNvPr>
        <xdr:cNvSpPr/>
      </xdr:nvSpPr>
      <xdr:spPr>
        <a:xfrm>
          <a:off x="5197690" y="244481"/>
          <a:ext cx="6827995" cy="800195"/>
        </a:xfrm>
        <a:prstGeom prst="roundRect">
          <a:avLst>
            <a:gd name="adj" fmla="val 24877"/>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172527</xdr:colOff>
      <xdr:row>5</xdr:row>
      <xdr:rowOff>178930</xdr:rowOff>
    </xdr:from>
    <xdr:to>
      <xdr:col>2</xdr:col>
      <xdr:colOff>213327</xdr:colOff>
      <xdr:row>13</xdr:row>
      <xdr:rowOff>84666</xdr:rowOff>
    </xdr:to>
    <xdr:sp macro="" textlink="">
      <xdr:nvSpPr>
        <xdr:cNvPr id="7" name="Rectangle: Rounded Corners 6">
          <a:extLst>
            <a:ext uri="{FF2B5EF4-FFF2-40B4-BE49-F238E27FC236}">
              <a16:creationId xmlns:a16="http://schemas.microsoft.com/office/drawing/2014/main" id="{3F64C16D-C663-28E9-80C3-D1029526DDBB}"/>
            </a:ext>
          </a:extLst>
        </xdr:cNvPr>
        <xdr:cNvSpPr/>
      </xdr:nvSpPr>
      <xdr:spPr>
        <a:xfrm>
          <a:off x="172527" y="1096152"/>
          <a:ext cx="1254356" cy="1373292"/>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161942</xdr:colOff>
      <xdr:row>13</xdr:row>
      <xdr:rowOff>127000</xdr:rowOff>
    </xdr:from>
    <xdr:to>
      <xdr:col>2</xdr:col>
      <xdr:colOff>202742</xdr:colOff>
      <xdr:row>36</xdr:row>
      <xdr:rowOff>163284</xdr:rowOff>
    </xdr:to>
    <xdr:sp macro="" textlink="">
      <xdr:nvSpPr>
        <xdr:cNvPr id="8" name="Rectangle: Rounded Corners 7">
          <a:extLst>
            <a:ext uri="{FF2B5EF4-FFF2-40B4-BE49-F238E27FC236}">
              <a16:creationId xmlns:a16="http://schemas.microsoft.com/office/drawing/2014/main" id="{22B1416D-3720-1208-A568-D5B8B56C2F7F}"/>
            </a:ext>
          </a:extLst>
        </xdr:cNvPr>
        <xdr:cNvSpPr/>
      </xdr:nvSpPr>
      <xdr:spPr>
        <a:xfrm>
          <a:off x="161942" y="2511778"/>
          <a:ext cx="1254356" cy="4255506"/>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172527</xdr:colOff>
      <xdr:row>40</xdr:row>
      <xdr:rowOff>50181</xdr:rowOff>
    </xdr:from>
    <xdr:to>
      <xdr:col>2</xdr:col>
      <xdr:colOff>213327</xdr:colOff>
      <xdr:row>45</xdr:row>
      <xdr:rowOff>43831</xdr:rowOff>
    </xdr:to>
    <xdr:sp macro="" textlink="">
      <xdr:nvSpPr>
        <xdr:cNvPr id="9" name="Rectangle: Rounded Corners 8">
          <a:extLst>
            <a:ext uri="{FF2B5EF4-FFF2-40B4-BE49-F238E27FC236}">
              <a16:creationId xmlns:a16="http://schemas.microsoft.com/office/drawing/2014/main" id="{C9D648B5-1FCA-AA0E-86D8-431CF4F9B313}"/>
            </a:ext>
          </a:extLst>
        </xdr:cNvPr>
        <xdr:cNvSpPr/>
      </xdr:nvSpPr>
      <xdr:spPr>
        <a:xfrm>
          <a:off x="172527" y="7307324"/>
          <a:ext cx="1256371" cy="900793"/>
        </a:xfrm>
        <a:prstGeom prst="roundRect">
          <a:avLst>
            <a:gd name="adj" fmla="val 45403"/>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393327</xdr:colOff>
      <xdr:row>5</xdr:row>
      <xdr:rowOff>178930</xdr:rowOff>
    </xdr:from>
    <xdr:to>
      <xdr:col>6</xdr:col>
      <xdr:colOff>294927</xdr:colOff>
      <xdr:row>9</xdr:row>
      <xdr:rowOff>162330</xdr:rowOff>
    </xdr:to>
    <xdr:sp macro="" textlink="">
      <xdr:nvSpPr>
        <xdr:cNvPr id="10" name="Rectangle: Rounded Corners 9">
          <a:extLst>
            <a:ext uri="{FF2B5EF4-FFF2-40B4-BE49-F238E27FC236}">
              <a16:creationId xmlns:a16="http://schemas.microsoft.com/office/drawing/2014/main" id="{EE308E31-7253-2F93-D0CB-A4E157D6C2F1}"/>
            </a:ext>
          </a:extLst>
        </xdr:cNvPr>
        <xdr:cNvSpPr/>
      </xdr:nvSpPr>
      <xdr:spPr>
        <a:xfrm>
          <a:off x="1620994" y="1078513"/>
          <a:ext cx="2356933" cy="703067"/>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556527</xdr:colOff>
      <xdr:row>6</xdr:row>
      <xdr:rowOff>23730</xdr:rowOff>
    </xdr:from>
    <xdr:to>
      <xdr:col>14</xdr:col>
      <xdr:colOff>458127</xdr:colOff>
      <xdr:row>10</xdr:row>
      <xdr:rowOff>7130</xdr:rowOff>
    </xdr:to>
    <xdr:sp macro="" textlink="">
      <xdr:nvSpPr>
        <xdr:cNvPr id="11" name="Rectangle: Rounded Corners 10">
          <a:extLst>
            <a:ext uri="{FF2B5EF4-FFF2-40B4-BE49-F238E27FC236}">
              <a16:creationId xmlns:a16="http://schemas.microsoft.com/office/drawing/2014/main" id="{58220B0E-86CC-9289-5F2E-F9521D1010A9}"/>
            </a:ext>
          </a:extLst>
        </xdr:cNvPr>
        <xdr:cNvSpPr/>
      </xdr:nvSpPr>
      <xdr:spPr>
        <a:xfrm>
          <a:off x="6694860" y="1103230"/>
          <a:ext cx="2356934" cy="703067"/>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474927</xdr:colOff>
      <xdr:row>6</xdr:row>
      <xdr:rowOff>23730</xdr:rowOff>
    </xdr:from>
    <xdr:to>
      <xdr:col>10</xdr:col>
      <xdr:colOff>376527</xdr:colOff>
      <xdr:row>10</xdr:row>
      <xdr:rowOff>7130</xdr:rowOff>
    </xdr:to>
    <xdr:sp macro="" textlink="">
      <xdr:nvSpPr>
        <xdr:cNvPr id="12" name="Rectangle: Rounded Corners 11">
          <a:extLst>
            <a:ext uri="{FF2B5EF4-FFF2-40B4-BE49-F238E27FC236}">
              <a16:creationId xmlns:a16="http://schemas.microsoft.com/office/drawing/2014/main" id="{7CE1F533-B298-CA3C-F614-B7E5A33AD291}"/>
            </a:ext>
          </a:extLst>
        </xdr:cNvPr>
        <xdr:cNvSpPr/>
      </xdr:nvSpPr>
      <xdr:spPr>
        <a:xfrm>
          <a:off x="4157927" y="1103230"/>
          <a:ext cx="2356933" cy="703067"/>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403569</xdr:colOff>
      <xdr:row>10</xdr:row>
      <xdr:rowOff>131613</xdr:rowOff>
    </xdr:from>
    <xdr:to>
      <xdr:col>8</xdr:col>
      <xdr:colOff>163871</xdr:colOff>
      <xdr:row>23</xdr:row>
      <xdr:rowOff>77663</xdr:rowOff>
    </xdr:to>
    <xdr:sp macro="" textlink="">
      <xdr:nvSpPr>
        <xdr:cNvPr id="13" name="Rectangle: Rounded Corners 12">
          <a:extLst>
            <a:ext uri="{FF2B5EF4-FFF2-40B4-BE49-F238E27FC236}">
              <a16:creationId xmlns:a16="http://schemas.microsoft.com/office/drawing/2014/main" id="{16F826C2-545E-B453-753E-2DD0C47E7C09}"/>
            </a:ext>
          </a:extLst>
        </xdr:cNvPr>
        <xdr:cNvSpPr/>
      </xdr:nvSpPr>
      <xdr:spPr>
        <a:xfrm>
          <a:off x="1632601" y="1975161"/>
          <a:ext cx="3447399" cy="2342663"/>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239228</xdr:colOff>
      <xdr:row>10</xdr:row>
      <xdr:rowOff>158470</xdr:rowOff>
    </xdr:from>
    <xdr:to>
      <xdr:col>14</xdr:col>
      <xdr:colOff>564445</xdr:colOff>
      <xdr:row>23</xdr:row>
      <xdr:rowOff>94747</xdr:rowOff>
    </xdr:to>
    <xdr:sp macro="" textlink="">
      <xdr:nvSpPr>
        <xdr:cNvPr id="14" name="Rectangle: Rounded Corners 13">
          <a:extLst>
            <a:ext uri="{FF2B5EF4-FFF2-40B4-BE49-F238E27FC236}">
              <a16:creationId xmlns:a16="http://schemas.microsoft.com/office/drawing/2014/main" id="{554C056C-0ACC-2FA5-F36F-55D1169B5D00}"/>
            </a:ext>
          </a:extLst>
        </xdr:cNvPr>
        <xdr:cNvSpPr/>
      </xdr:nvSpPr>
      <xdr:spPr>
        <a:xfrm>
          <a:off x="5093450" y="1992914"/>
          <a:ext cx="3965884" cy="2321055"/>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135903</xdr:colOff>
      <xdr:row>24</xdr:row>
      <xdr:rowOff>63724</xdr:rowOff>
    </xdr:from>
    <xdr:to>
      <xdr:col>15</xdr:col>
      <xdr:colOff>102418</xdr:colOff>
      <xdr:row>45</xdr:row>
      <xdr:rowOff>36286</xdr:rowOff>
    </xdr:to>
    <xdr:sp macro="" textlink="">
      <xdr:nvSpPr>
        <xdr:cNvPr id="15" name="Rectangle: Rounded Corners 14">
          <a:extLst>
            <a:ext uri="{FF2B5EF4-FFF2-40B4-BE49-F238E27FC236}">
              <a16:creationId xmlns:a16="http://schemas.microsoft.com/office/drawing/2014/main" id="{E2E23168-651A-4092-4B33-7DFD31304935}"/>
            </a:ext>
          </a:extLst>
        </xdr:cNvPr>
        <xdr:cNvSpPr/>
      </xdr:nvSpPr>
      <xdr:spPr>
        <a:xfrm>
          <a:off x="7510097" y="4488240"/>
          <a:ext cx="1810063" cy="3844014"/>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535215</xdr:colOff>
      <xdr:row>24</xdr:row>
      <xdr:rowOff>70274</xdr:rowOff>
    </xdr:from>
    <xdr:to>
      <xdr:col>11</xdr:col>
      <xdr:colOff>453571</xdr:colOff>
      <xdr:row>45</xdr:row>
      <xdr:rowOff>18143</xdr:rowOff>
    </xdr:to>
    <xdr:sp macro="" textlink="">
      <xdr:nvSpPr>
        <xdr:cNvPr id="16" name="Rectangle: Rounded Corners 15">
          <a:extLst>
            <a:ext uri="{FF2B5EF4-FFF2-40B4-BE49-F238E27FC236}">
              <a16:creationId xmlns:a16="http://schemas.microsoft.com/office/drawing/2014/main" id="{7B8B7F31-E7AD-E477-9D97-EE96DAD5A6AA}"/>
            </a:ext>
          </a:extLst>
        </xdr:cNvPr>
        <xdr:cNvSpPr/>
      </xdr:nvSpPr>
      <xdr:spPr>
        <a:xfrm>
          <a:off x="5397501" y="4424560"/>
          <a:ext cx="1741713" cy="3757869"/>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338897</xdr:colOff>
      <xdr:row>24</xdr:row>
      <xdr:rowOff>18289</xdr:rowOff>
    </xdr:from>
    <xdr:to>
      <xdr:col>8</xdr:col>
      <xdr:colOff>389193</xdr:colOff>
      <xdr:row>45</xdr:row>
      <xdr:rowOff>45357</xdr:rowOff>
    </xdr:to>
    <xdr:sp macro="" textlink="">
      <xdr:nvSpPr>
        <xdr:cNvPr id="17" name="Rectangle: Rounded Corners 16">
          <a:extLst>
            <a:ext uri="{FF2B5EF4-FFF2-40B4-BE49-F238E27FC236}">
              <a16:creationId xmlns:a16="http://schemas.microsoft.com/office/drawing/2014/main" id="{BF430E62-CE83-3F93-AF63-654276FABEF8}"/>
            </a:ext>
          </a:extLst>
        </xdr:cNvPr>
        <xdr:cNvSpPr/>
      </xdr:nvSpPr>
      <xdr:spPr>
        <a:xfrm>
          <a:off x="1567929" y="4442805"/>
          <a:ext cx="3737393" cy="3898520"/>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195723</xdr:colOff>
      <xdr:row>6</xdr:row>
      <xdr:rowOff>23729</xdr:rowOff>
    </xdr:from>
    <xdr:to>
      <xdr:col>17</xdr:col>
      <xdr:colOff>215081</xdr:colOff>
      <xdr:row>22</xdr:row>
      <xdr:rowOff>102419</xdr:rowOff>
    </xdr:to>
    <xdr:sp macro="" textlink="">
      <xdr:nvSpPr>
        <xdr:cNvPr id="18" name="Flowchart: Off-page Connector 17">
          <a:extLst>
            <a:ext uri="{FF2B5EF4-FFF2-40B4-BE49-F238E27FC236}">
              <a16:creationId xmlns:a16="http://schemas.microsoft.com/office/drawing/2014/main" id="{3DDE2FAD-BDCD-5DF5-FC37-4520659E26BE}"/>
            </a:ext>
          </a:extLst>
        </xdr:cNvPr>
        <xdr:cNvSpPr/>
      </xdr:nvSpPr>
      <xdr:spPr>
        <a:xfrm>
          <a:off x="9413465" y="1129858"/>
          <a:ext cx="1248390" cy="3028367"/>
        </a:xfrm>
        <a:prstGeom prst="flowChartOffpageConnector">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577198</xdr:colOff>
      <xdr:row>6</xdr:row>
      <xdr:rowOff>34313</xdr:rowOff>
    </xdr:from>
    <xdr:to>
      <xdr:col>19</xdr:col>
      <xdr:colOff>411107</xdr:colOff>
      <xdr:row>22</xdr:row>
      <xdr:rowOff>133146</xdr:rowOff>
    </xdr:to>
    <xdr:sp macro="" textlink="">
      <xdr:nvSpPr>
        <xdr:cNvPr id="19" name="Flowchart: Off-page Connector 18">
          <a:extLst>
            <a:ext uri="{FF2B5EF4-FFF2-40B4-BE49-F238E27FC236}">
              <a16:creationId xmlns:a16="http://schemas.microsoft.com/office/drawing/2014/main" id="{B2C68A8B-116D-592C-E407-CC7A63D7885B}"/>
            </a:ext>
          </a:extLst>
        </xdr:cNvPr>
        <xdr:cNvSpPr/>
      </xdr:nvSpPr>
      <xdr:spPr>
        <a:xfrm>
          <a:off x="11023972" y="1140442"/>
          <a:ext cx="1062941" cy="3048510"/>
        </a:xfrm>
        <a:prstGeom prst="flowChartOffpageConnector">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233808</xdr:colOff>
      <xdr:row>24</xdr:row>
      <xdr:rowOff>77610</xdr:rowOff>
    </xdr:from>
    <xdr:to>
      <xdr:col>19</xdr:col>
      <xdr:colOff>507332</xdr:colOff>
      <xdr:row>45</xdr:row>
      <xdr:rowOff>92177</xdr:rowOff>
    </xdr:to>
    <xdr:sp macro="" textlink="">
      <xdr:nvSpPr>
        <xdr:cNvPr id="20" name="Rectangle: Rounded Corners 19">
          <a:extLst>
            <a:ext uri="{FF2B5EF4-FFF2-40B4-BE49-F238E27FC236}">
              <a16:creationId xmlns:a16="http://schemas.microsoft.com/office/drawing/2014/main" id="{B6528FDE-3D7E-BC8A-F619-03F7D8620DB2}"/>
            </a:ext>
          </a:extLst>
        </xdr:cNvPr>
        <xdr:cNvSpPr/>
      </xdr:nvSpPr>
      <xdr:spPr>
        <a:xfrm>
          <a:off x="9451550" y="4502126"/>
          <a:ext cx="2731588" cy="3886019"/>
        </a:xfrm>
        <a:prstGeom prst="roundRect">
          <a:avLst>
            <a:gd name="adj" fmla="val 8582"/>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348123</xdr:colOff>
      <xdr:row>6</xdr:row>
      <xdr:rowOff>176129</xdr:rowOff>
    </xdr:from>
    <xdr:to>
      <xdr:col>17</xdr:col>
      <xdr:colOff>81936</xdr:colOff>
      <xdr:row>21</xdr:row>
      <xdr:rowOff>81935</xdr:rowOff>
    </xdr:to>
    <xdr:sp macro="" textlink="">
      <xdr:nvSpPr>
        <xdr:cNvPr id="21" name="Flowchart: Off-page Connector 20">
          <a:extLst>
            <a:ext uri="{FF2B5EF4-FFF2-40B4-BE49-F238E27FC236}">
              <a16:creationId xmlns:a16="http://schemas.microsoft.com/office/drawing/2014/main" id="{D51643E8-5CF9-6EBD-8B2B-DFC4F29B7F7B}"/>
            </a:ext>
          </a:extLst>
        </xdr:cNvPr>
        <xdr:cNvSpPr/>
      </xdr:nvSpPr>
      <xdr:spPr>
        <a:xfrm>
          <a:off x="9565865" y="1282258"/>
          <a:ext cx="962845" cy="2671129"/>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112966</xdr:colOff>
      <xdr:row>7</xdr:row>
      <xdr:rowOff>12102</xdr:rowOff>
    </xdr:from>
    <xdr:to>
      <xdr:col>19</xdr:col>
      <xdr:colOff>277323</xdr:colOff>
      <xdr:row>21</xdr:row>
      <xdr:rowOff>10242</xdr:rowOff>
    </xdr:to>
    <xdr:sp macro="" textlink="">
      <xdr:nvSpPr>
        <xdr:cNvPr id="22" name="Flowchart: Off-page Connector 21">
          <a:extLst>
            <a:ext uri="{FF2B5EF4-FFF2-40B4-BE49-F238E27FC236}">
              <a16:creationId xmlns:a16="http://schemas.microsoft.com/office/drawing/2014/main" id="{CACF503A-CA01-41AF-FA9C-A608B0E3F292}"/>
            </a:ext>
          </a:extLst>
        </xdr:cNvPr>
        <xdr:cNvSpPr/>
      </xdr:nvSpPr>
      <xdr:spPr>
        <a:xfrm>
          <a:off x="11174256" y="1302586"/>
          <a:ext cx="778873" cy="2579108"/>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498538</xdr:colOff>
      <xdr:row>13</xdr:row>
      <xdr:rowOff>43</xdr:rowOff>
    </xdr:from>
    <xdr:to>
      <xdr:col>7</xdr:col>
      <xdr:colOff>506607</xdr:colOff>
      <xdr:row>13</xdr:row>
      <xdr:rowOff>43</xdr:rowOff>
    </xdr:to>
    <xdr:cxnSp macro="">
      <xdr:nvCxnSpPr>
        <xdr:cNvPr id="23" name="Straight Connector 22">
          <a:extLst>
            <a:ext uri="{FF2B5EF4-FFF2-40B4-BE49-F238E27FC236}">
              <a16:creationId xmlns:a16="http://schemas.microsoft.com/office/drawing/2014/main" id="{3E097512-1A50-3E22-2AF7-3D60F1353AB4}"/>
            </a:ext>
          </a:extLst>
        </xdr:cNvPr>
        <xdr:cNvCxnSpPr>
          <a:cxnSpLocks/>
        </xdr:cNvCxnSpPr>
      </xdr:nvCxnSpPr>
      <xdr:spPr>
        <a:xfrm>
          <a:off x="1726205" y="2338960"/>
          <a:ext cx="3077235"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409593</xdr:colOff>
      <xdr:row>13</xdr:row>
      <xdr:rowOff>43</xdr:rowOff>
    </xdr:from>
    <xdr:to>
      <xdr:col>11</xdr:col>
      <xdr:colOff>380793</xdr:colOff>
      <xdr:row>13</xdr:row>
      <xdr:rowOff>43</xdr:rowOff>
    </xdr:to>
    <xdr:cxnSp macro="">
      <xdr:nvCxnSpPr>
        <xdr:cNvPr id="24" name="Straight Connector 23">
          <a:extLst>
            <a:ext uri="{FF2B5EF4-FFF2-40B4-BE49-F238E27FC236}">
              <a16:creationId xmlns:a16="http://schemas.microsoft.com/office/drawing/2014/main" id="{6C8322E3-771B-784E-E2D4-AEC73B602920}"/>
            </a:ext>
          </a:extLst>
        </xdr:cNvPr>
        <xdr:cNvCxnSpPr>
          <a:cxnSpLocks/>
        </xdr:cNvCxnSpPr>
      </xdr:nvCxnSpPr>
      <xdr:spPr>
        <a:xfrm>
          <a:off x="5320260" y="2338960"/>
          <a:ext cx="18127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450257</xdr:colOff>
      <xdr:row>26</xdr:row>
      <xdr:rowOff>9071</xdr:rowOff>
    </xdr:from>
    <xdr:to>
      <xdr:col>8</xdr:col>
      <xdr:colOff>18143</xdr:colOff>
      <xdr:row>26</xdr:row>
      <xdr:rowOff>18674</xdr:rowOff>
    </xdr:to>
    <xdr:cxnSp macro="">
      <xdr:nvCxnSpPr>
        <xdr:cNvPr id="26" name="Straight Connector 25">
          <a:extLst>
            <a:ext uri="{FF2B5EF4-FFF2-40B4-BE49-F238E27FC236}">
              <a16:creationId xmlns:a16="http://schemas.microsoft.com/office/drawing/2014/main" id="{D900A16C-F89F-446E-4BD8-2FA4F41480F6}"/>
            </a:ext>
          </a:extLst>
        </xdr:cNvPr>
        <xdr:cNvCxnSpPr>
          <a:cxnSpLocks/>
        </xdr:cNvCxnSpPr>
      </xdr:nvCxnSpPr>
      <xdr:spPr>
        <a:xfrm flipV="1">
          <a:off x="1665828" y="4726214"/>
          <a:ext cx="3214601" cy="9603"/>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45294</xdr:colOff>
      <xdr:row>27</xdr:row>
      <xdr:rowOff>37250</xdr:rowOff>
    </xdr:from>
    <xdr:to>
      <xdr:col>11</xdr:col>
      <xdr:colOff>290285</xdr:colOff>
      <xdr:row>27</xdr:row>
      <xdr:rowOff>45358</xdr:rowOff>
    </xdr:to>
    <xdr:cxnSp macro="">
      <xdr:nvCxnSpPr>
        <xdr:cNvPr id="27" name="Straight Connector 26">
          <a:extLst>
            <a:ext uri="{FF2B5EF4-FFF2-40B4-BE49-F238E27FC236}">
              <a16:creationId xmlns:a16="http://schemas.microsoft.com/office/drawing/2014/main" id="{54364A03-B550-DDBD-A202-900B843DC720}"/>
            </a:ext>
          </a:extLst>
        </xdr:cNvPr>
        <xdr:cNvCxnSpPr>
          <a:cxnSpLocks/>
        </xdr:cNvCxnSpPr>
      </xdr:nvCxnSpPr>
      <xdr:spPr>
        <a:xfrm>
          <a:off x="5515365" y="4935821"/>
          <a:ext cx="1460563" cy="810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303702</xdr:colOff>
      <xdr:row>27</xdr:row>
      <xdr:rowOff>37828</xdr:rowOff>
    </xdr:from>
    <xdr:to>
      <xdr:col>19</xdr:col>
      <xdr:colOff>385302</xdr:colOff>
      <xdr:row>27</xdr:row>
      <xdr:rowOff>37828</xdr:rowOff>
    </xdr:to>
    <xdr:cxnSp macro="">
      <xdr:nvCxnSpPr>
        <xdr:cNvPr id="28" name="Straight Connector 27">
          <a:extLst>
            <a:ext uri="{FF2B5EF4-FFF2-40B4-BE49-F238E27FC236}">
              <a16:creationId xmlns:a16="http://schemas.microsoft.com/office/drawing/2014/main" id="{A4B709E2-A4B4-BD90-6E20-2D2806EB1F6F}"/>
            </a:ext>
          </a:extLst>
        </xdr:cNvPr>
        <xdr:cNvCxnSpPr>
          <a:cxnSpLocks/>
        </xdr:cNvCxnSpPr>
      </xdr:nvCxnSpPr>
      <xdr:spPr>
        <a:xfrm>
          <a:off x="9521444" y="5015409"/>
          <a:ext cx="253966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381493</xdr:colOff>
      <xdr:row>40</xdr:row>
      <xdr:rowOff>163236</xdr:rowOff>
    </xdr:from>
    <xdr:to>
      <xdr:col>1</xdr:col>
      <xdr:colOff>499081</xdr:colOff>
      <xdr:row>44</xdr:row>
      <xdr:rowOff>160262</xdr:rowOff>
    </xdr:to>
    <xdr:pic>
      <xdr:nvPicPr>
        <xdr:cNvPr id="29" name="Graphic 28" descr="Shopping cart with solid fill">
          <a:extLst>
            <a:ext uri="{FF2B5EF4-FFF2-40B4-BE49-F238E27FC236}">
              <a16:creationId xmlns:a16="http://schemas.microsoft.com/office/drawing/2014/main" id="{1E2BA4FC-68D7-4033-AE7E-7E7E97E181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1493" y="7420379"/>
          <a:ext cx="725374" cy="722740"/>
        </a:xfrm>
        <a:prstGeom prst="rect">
          <a:avLst/>
        </a:prstGeom>
      </xdr:spPr>
    </xdr:pic>
    <xdr:clientData/>
  </xdr:twoCellAnchor>
  <xdr:twoCellAnchor editAs="oneCell">
    <xdr:from>
      <xdr:col>0</xdr:col>
      <xdr:colOff>195453</xdr:colOff>
      <xdr:row>1</xdr:row>
      <xdr:rowOff>25201</xdr:rowOff>
    </xdr:from>
    <xdr:to>
      <xdr:col>1</xdr:col>
      <xdr:colOff>257565</xdr:colOff>
      <xdr:row>4</xdr:row>
      <xdr:rowOff>150814</xdr:rowOff>
    </xdr:to>
    <xdr:pic>
      <xdr:nvPicPr>
        <xdr:cNvPr id="30" name="Graphic 29" descr="Presentation with bar chart with solid fill">
          <a:extLst>
            <a:ext uri="{FF2B5EF4-FFF2-40B4-BE49-F238E27FC236}">
              <a16:creationId xmlns:a16="http://schemas.microsoft.com/office/drawing/2014/main" id="{C4CDB35C-0BD4-4DE8-AEE6-4159EACECD0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5453" y="205118"/>
          <a:ext cx="675945" cy="665363"/>
        </a:xfrm>
        <a:prstGeom prst="rect">
          <a:avLst/>
        </a:prstGeom>
      </xdr:spPr>
    </xdr:pic>
    <xdr:clientData/>
  </xdr:twoCellAnchor>
  <xdr:twoCellAnchor editAs="oneCell">
    <xdr:from>
      <xdr:col>9</xdr:col>
      <xdr:colOff>258668</xdr:colOff>
      <xdr:row>6</xdr:row>
      <xdr:rowOff>43966</xdr:rowOff>
    </xdr:from>
    <xdr:to>
      <xdr:col>10</xdr:col>
      <xdr:colOff>317500</xdr:colOff>
      <xdr:row>9</xdr:row>
      <xdr:rowOff>162787</xdr:rowOff>
    </xdr:to>
    <xdr:pic>
      <xdr:nvPicPr>
        <xdr:cNvPr id="31" name="Graphic 30" descr="Bar graph with upward trend with solid fill">
          <a:extLst>
            <a:ext uri="{FF2B5EF4-FFF2-40B4-BE49-F238E27FC236}">
              <a16:creationId xmlns:a16="http://schemas.microsoft.com/office/drawing/2014/main" id="{1D86C905-904C-4AA0-94F9-EDD50CCCB6B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783168" y="1123466"/>
          <a:ext cx="672665" cy="658571"/>
        </a:xfrm>
        <a:prstGeom prst="rect">
          <a:avLst/>
        </a:prstGeom>
      </xdr:spPr>
    </xdr:pic>
    <xdr:clientData/>
  </xdr:twoCellAnchor>
  <xdr:twoCellAnchor editAs="oneCell">
    <xdr:from>
      <xdr:col>13</xdr:col>
      <xdr:colOff>284353</xdr:colOff>
      <xdr:row>5</xdr:row>
      <xdr:rowOff>146380</xdr:rowOff>
    </xdr:from>
    <xdr:to>
      <xdr:col>14</xdr:col>
      <xdr:colOff>460803</xdr:colOff>
      <xdr:row>10</xdr:row>
      <xdr:rowOff>21166</xdr:rowOff>
    </xdr:to>
    <xdr:pic>
      <xdr:nvPicPr>
        <xdr:cNvPr id="32" name="Graphic 31" descr="Piggy Bank with solid fill">
          <a:extLst>
            <a:ext uri="{FF2B5EF4-FFF2-40B4-BE49-F238E27FC236}">
              <a16:creationId xmlns:a16="http://schemas.microsoft.com/office/drawing/2014/main" id="{4D7D12FD-9BDC-4204-9705-6E160C7AD0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264186" y="1045963"/>
          <a:ext cx="790284" cy="774370"/>
        </a:xfrm>
        <a:prstGeom prst="rect">
          <a:avLst/>
        </a:prstGeom>
      </xdr:spPr>
    </xdr:pic>
    <xdr:clientData/>
  </xdr:twoCellAnchor>
  <xdr:twoCellAnchor editAs="oneCell">
    <xdr:from>
      <xdr:col>15</xdr:col>
      <xdr:colOff>548509</xdr:colOff>
      <xdr:row>16</xdr:row>
      <xdr:rowOff>61452</xdr:rowOff>
    </xdr:from>
    <xdr:to>
      <xdr:col>16</xdr:col>
      <xdr:colOff>513265</xdr:colOff>
      <xdr:row>19</xdr:row>
      <xdr:rowOff>143388</xdr:rowOff>
    </xdr:to>
    <xdr:pic>
      <xdr:nvPicPr>
        <xdr:cNvPr id="33" name="Graphic 32" descr="Trophy with solid fill">
          <a:extLst>
            <a:ext uri="{FF2B5EF4-FFF2-40B4-BE49-F238E27FC236}">
              <a16:creationId xmlns:a16="http://schemas.microsoft.com/office/drawing/2014/main" id="{A435EF44-4004-4D5A-ABE7-338B4FF201E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766251" y="3011129"/>
          <a:ext cx="579272" cy="635001"/>
        </a:xfrm>
        <a:prstGeom prst="rect">
          <a:avLst/>
        </a:prstGeom>
      </xdr:spPr>
    </xdr:pic>
    <xdr:clientData/>
  </xdr:twoCellAnchor>
  <xdr:twoCellAnchor editAs="oneCell">
    <xdr:from>
      <xdr:col>18</xdr:col>
      <xdr:colOff>163634</xdr:colOff>
      <xdr:row>14</xdr:row>
      <xdr:rowOff>122904</xdr:rowOff>
    </xdr:from>
    <xdr:to>
      <xdr:col>19</xdr:col>
      <xdr:colOff>165113</xdr:colOff>
      <xdr:row>19</xdr:row>
      <xdr:rowOff>11608</xdr:rowOff>
    </xdr:to>
    <xdr:pic>
      <xdr:nvPicPr>
        <xdr:cNvPr id="34" name="Graphic 33" descr="Ribbon with solid fill">
          <a:extLst>
            <a:ext uri="{FF2B5EF4-FFF2-40B4-BE49-F238E27FC236}">
              <a16:creationId xmlns:a16="http://schemas.microsoft.com/office/drawing/2014/main" id="{E69C52B9-42BB-4504-A786-254B7A8D20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224924" y="2703872"/>
          <a:ext cx="615995" cy="810478"/>
        </a:xfrm>
        <a:prstGeom prst="rect">
          <a:avLst/>
        </a:prstGeom>
      </xdr:spPr>
    </xdr:pic>
    <xdr:clientData/>
  </xdr:twoCellAnchor>
  <xdr:twoCellAnchor editAs="oneCell">
    <xdr:from>
      <xdr:col>2</xdr:col>
      <xdr:colOff>579857</xdr:colOff>
      <xdr:row>23</xdr:row>
      <xdr:rowOff>168682</xdr:rowOff>
    </xdr:from>
    <xdr:to>
      <xdr:col>3</xdr:col>
      <xdr:colOff>365177</xdr:colOff>
      <xdr:row>26</xdr:row>
      <xdr:rowOff>18144</xdr:rowOff>
    </xdr:to>
    <xdr:pic>
      <xdr:nvPicPr>
        <xdr:cNvPr id="35" name="Graphic 34" descr="Daily calendar with solid fill">
          <a:extLst>
            <a:ext uri="{FF2B5EF4-FFF2-40B4-BE49-F238E27FC236}">
              <a16:creationId xmlns:a16="http://schemas.microsoft.com/office/drawing/2014/main" id="{AFFFB88C-9E00-4649-B8BB-6A736E019FF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95428" y="4341539"/>
          <a:ext cx="393106" cy="393748"/>
        </a:xfrm>
        <a:prstGeom prst="rect">
          <a:avLst/>
        </a:prstGeom>
      </xdr:spPr>
    </xdr:pic>
    <xdr:clientData/>
  </xdr:twoCellAnchor>
  <xdr:twoCellAnchor editAs="oneCell">
    <xdr:from>
      <xdr:col>9</xdr:col>
      <xdr:colOff>17730</xdr:colOff>
      <xdr:row>24</xdr:row>
      <xdr:rowOff>150156</xdr:rowOff>
    </xdr:from>
    <xdr:to>
      <xdr:col>9</xdr:col>
      <xdr:colOff>368906</xdr:colOff>
      <xdr:row>26</xdr:row>
      <xdr:rowOff>136720</xdr:rowOff>
    </xdr:to>
    <xdr:pic>
      <xdr:nvPicPr>
        <xdr:cNvPr id="36" name="Graphic 35" descr="Coins with solid fill">
          <a:extLst>
            <a:ext uri="{FF2B5EF4-FFF2-40B4-BE49-F238E27FC236}">
              <a16:creationId xmlns:a16="http://schemas.microsoft.com/office/drawing/2014/main" id="{45EE68D8-CBA1-4052-94F0-77B1799F69D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487801" y="4504442"/>
          <a:ext cx="351176" cy="349421"/>
        </a:xfrm>
        <a:prstGeom prst="rect">
          <a:avLst/>
        </a:prstGeom>
      </xdr:spPr>
    </xdr:pic>
    <xdr:clientData/>
  </xdr:twoCellAnchor>
  <xdr:twoCellAnchor editAs="oneCell">
    <xdr:from>
      <xdr:col>5</xdr:col>
      <xdr:colOff>84043</xdr:colOff>
      <xdr:row>5</xdr:row>
      <xdr:rowOff>131823</xdr:rowOff>
    </xdr:from>
    <xdr:to>
      <xdr:col>6</xdr:col>
      <xdr:colOff>222251</xdr:colOff>
      <xdr:row>9</xdr:row>
      <xdr:rowOff>149554</xdr:rowOff>
    </xdr:to>
    <xdr:pic>
      <xdr:nvPicPr>
        <xdr:cNvPr id="37" name="Graphic 36" descr="Money with solid fill">
          <a:extLst>
            <a:ext uri="{FF2B5EF4-FFF2-40B4-BE49-F238E27FC236}">
              <a16:creationId xmlns:a16="http://schemas.microsoft.com/office/drawing/2014/main" id="{87BEE180-F025-43E7-8A52-0D18B131359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153210" y="1031406"/>
          <a:ext cx="752041" cy="737398"/>
        </a:xfrm>
        <a:prstGeom prst="rect">
          <a:avLst/>
        </a:prstGeom>
      </xdr:spPr>
    </xdr:pic>
    <xdr:clientData/>
  </xdr:twoCellAnchor>
  <xdr:twoCellAnchor editAs="oneCell">
    <xdr:from>
      <xdr:col>15</xdr:col>
      <xdr:colOff>356887</xdr:colOff>
      <xdr:row>24</xdr:row>
      <xdr:rowOff>109591</xdr:rowOff>
    </xdr:from>
    <xdr:to>
      <xdr:col>16</xdr:col>
      <xdr:colOff>240362</xdr:colOff>
      <xdr:row>27</xdr:row>
      <xdr:rowOff>54477</xdr:rowOff>
    </xdr:to>
    <xdr:pic>
      <xdr:nvPicPr>
        <xdr:cNvPr id="38" name="Graphic 37" descr="Pyramid with levels with solid fill">
          <a:extLst>
            <a:ext uri="{FF2B5EF4-FFF2-40B4-BE49-F238E27FC236}">
              <a16:creationId xmlns:a16="http://schemas.microsoft.com/office/drawing/2014/main" id="{5EC7CD08-8A81-4689-A81C-337C86F14C2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574629" y="4534107"/>
          <a:ext cx="497991" cy="497951"/>
        </a:xfrm>
        <a:prstGeom prst="rect">
          <a:avLst/>
        </a:prstGeom>
      </xdr:spPr>
    </xdr:pic>
    <xdr:clientData/>
  </xdr:twoCellAnchor>
  <xdr:twoCellAnchor editAs="oneCell">
    <xdr:from>
      <xdr:col>2</xdr:col>
      <xdr:colOff>578041</xdr:colOff>
      <xdr:row>10</xdr:row>
      <xdr:rowOff>95049</xdr:rowOff>
    </xdr:from>
    <xdr:to>
      <xdr:col>3</xdr:col>
      <xdr:colOff>416900</xdr:colOff>
      <xdr:row>13</xdr:row>
      <xdr:rowOff>0</xdr:rowOff>
    </xdr:to>
    <xdr:pic>
      <xdr:nvPicPr>
        <xdr:cNvPr id="39" name="Graphic 38" descr="Flip calendar with solid fill">
          <a:extLst>
            <a:ext uri="{FF2B5EF4-FFF2-40B4-BE49-F238E27FC236}">
              <a16:creationId xmlns:a16="http://schemas.microsoft.com/office/drawing/2014/main" id="{BE0BAF1B-F421-4EDB-A0BE-AF1E7719222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805708" y="1894216"/>
          <a:ext cx="452692" cy="444701"/>
        </a:xfrm>
        <a:prstGeom prst="rect">
          <a:avLst/>
        </a:prstGeom>
      </xdr:spPr>
    </xdr:pic>
    <xdr:clientData/>
  </xdr:twoCellAnchor>
  <xdr:twoCellAnchor>
    <xdr:from>
      <xdr:col>1</xdr:col>
      <xdr:colOff>264584</xdr:colOff>
      <xdr:row>1</xdr:row>
      <xdr:rowOff>84667</xdr:rowOff>
    </xdr:from>
    <xdr:to>
      <xdr:col>8</xdr:col>
      <xdr:colOff>84666</xdr:colOff>
      <xdr:row>4</xdr:row>
      <xdr:rowOff>105833</xdr:rowOff>
    </xdr:to>
    <xdr:sp macro="" textlink="">
      <xdr:nvSpPr>
        <xdr:cNvPr id="40" name="TextBox 39">
          <a:extLst>
            <a:ext uri="{FF2B5EF4-FFF2-40B4-BE49-F238E27FC236}">
              <a16:creationId xmlns:a16="http://schemas.microsoft.com/office/drawing/2014/main" id="{C98D2181-C621-909E-FB97-C0EC2315B994}"/>
            </a:ext>
          </a:extLst>
        </xdr:cNvPr>
        <xdr:cNvSpPr txBox="1"/>
      </xdr:nvSpPr>
      <xdr:spPr>
        <a:xfrm>
          <a:off x="878417" y="264584"/>
          <a:ext cx="4116916" cy="560916"/>
        </a:xfrm>
        <a:prstGeom prst="rect">
          <a:avLst/>
        </a:prstGeom>
        <a:noFill/>
        <a:ln w="9525" cmpd="sng">
          <a:noFill/>
        </a:ln>
        <a:effectLst>
          <a:outerShdw blurRad="50800" dist="50800" dir="5400000" algn="ctr" rotWithShape="0">
            <a:srgbClr val="000000">
              <a:alpha val="99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72 Black" panose="020B0A04030603020204" pitchFamily="34" charset="0"/>
              <a:ea typeface="+mn-ea"/>
              <a:cs typeface="72 Black" panose="020B0A04030603020204" pitchFamily="34" charset="0"/>
            </a:rPr>
            <a:t>SALES</a:t>
          </a:r>
          <a:r>
            <a:rPr lang="en-US" sz="1800" b="1">
              <a:solidFill>
                <a:schemeClr val="bg1"/>
              </a:solidFill>
              <a:latin typeface="72 Black" panose="020B0A04030603020204" pitchFamily="34" charset="0"/>
              <a:cs typeface="72 Black" panose="020B0A04030603020204" pitchFamily="34" charset="0"/>
            </a:rPr>
            <a:t> </a:t>
          </a:r>
          <a:r>
            <a:rPr lang="en-US" sz="2000" b="1">
              <a:solidFill>
                <a:schemeClr val="bg1"/>
              </a:solidFill>
              <a:latin typeface="72 Black" panose="020B0A04030603020204" pitchFamily="34" charset="0"/>
              <a:cs typeface="72 Black" panose="020B0A04030603020204" pitchFamily="34" charset="0"/>
            </a:rPr>
            <a:t>DASHBOARD</a:t>
          </a:r>
          <a:r>
            <a:rPr lang="en-US" sz="1800" b="1">
              <a:solidFill>
                <a:schemeClr val="bg1"/>
              </a:solidFill>
              <a:latin typeface="72 Black" panose="020B0A04030603020204" pitchFamily="34" charset="0"/>
              <a:cs typeface="72 Black" panose="020B0A04030603020204" pitchFamily="34" charset="0"/>
            </a:rPr>
            <a:t> </a:t>
          </a:r>
        </a:p>
      </xdr:txBody>
    </xdr:sp>
    <xdr:clientData/>
  </xdr:twoCellAnchor>
  <xdr:twoCellAnchor>
    <xdr:from>
      <xdr:col>1</xdr:col>
      <xdr:colOff>247651</xdr:colOff>
      <xdr:row>3</xdr:row>
      <xdr:rowOff>21167</xdr:rowOff>
    </xdr:from>
    <xdr:to>
      <xdr:col>6</xdr:col>
      <xdr:colOff>74083</xdr:colOff>
      <xdr:row>4</xdr:row>
      <xdr:rowOff>95250</xdr:rowOff>
    </xdr:to>
    <xdr:sp macro="" textlink="">
      <xdr:nvSpPr>
        <xdr:cNvPr id="41" name="TextBox 40">
          <a:extLst>
            <a:ext uri="{FF2B5EF4-FFF2-40B4-BE49-F238E27FC236}">
              <a16:creationId xmlns:a16="http://schemas.microsoft.com/office/drawing/2014/main" id="{53648984-5450-4D35-B231-CCEC6052AC80}"/>
            </a:ext>
          </a:extLst>
        </xdr:cNvPr>
        <xdr:cNvSpPr txBox="1"/>
      </xdr:nvSpPr>
      <xdr:spPr>
        <a:xfrm>
          <a:off x="861484" y="560917"/>
          <a:ext cx="2895599"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rgbClr val="FFC000"/>
              </a:solidFill>
              <a:latin typeface="72 Black" panose="020B0A04030603020204" pitchFamily="34" charset="0"/>
              <a:cs typeface="72 Black" panose="020B0A04030603020204" pitchFamily="34" charset="0"/>
            </a:rPr>
            <a:t>SUPERMARKET</a:t>
          </a:r>
          <a:r>
            <a:rPr lang="en-US" sz="1400" b="0" baseline="0">
              <a:solidFill>
                <a:srgbClr val="FFC000"/>
              </a:solidFill>
              <a:latin typeface="72 Black" panose="020B0A04030603020204" pitchFamily="34" charset="0"/>
              <a:cs typeface="72 Black" panose="020B0A04030603020204" pitchFamily="34" charset="0"/>
            </a:rPr>
            <a:t> SHOP</a:t>
          </a:r>
        </a:p>
        <a:p>
          <a:endParaRPr lang="en-US" sz="1400" b="0">
            <a:solidFill>
              <a:srgbClr val="FFC000"/>
            </a:solidFill>
            <a:latin typeface="72 Black" panose="020B0A04030603020204" pitchFamily="34" charset="0"/>
            <a:cs typeface="72 Black" panose="020B0A04030603020204" pitchFamily="34" charset="0"/>
          </a:endParaRPr>
        </a:p>
      </xdr:txBody>
    </xdr:sp>
    <xdr:clientData/>
  </xdr:twoCellAnchor>
  <xdr:twoCellAnchor>
    <xdr:from>
      <xdr:col>8</xdr:col>
      <xdr:colOff>510117</xdr:colOff>
      <xdr:row>1</xdr:row>
      <xdr:rowOff>139702</xdr:rowOff>
    </xdr:from>
    <xdr:to>
      <xdr:col>12</xdr:col>
      <xdr:colOff>65617</xdr:colOff>
      <xdr:row>3</xdr:row>
      <xdr:rowOff>33868</xdr:rowOff>
    </xdr:to>
    <xdr:sp macro="" textlink="">
      <xdr:nvSpPr>
        <xdr:cNvPr id="43" name="TextBox 42">
          <a:extLst>
            <a:ext uri="{FF2B5EF4-FFF2-40B4-BE49-F238E27FC236}">
              <a16:creationId xmlns:a16="http://schemas.microsoft.com/office/drawing/2014/main" id="{5D2A6130-EBCA-4F73-854D-B535ADD111A6}"/>
            </a:ext>
          </a:extLst>
        </xdr:cNvPr>
        <xdr:cNvSpPr txBox="1"/>
      </xdr:nvSpPr>
      <xdr:spPr>
        <a:xfrm>
          <a:off x="5420784" y="319619"/>
          <a:ext cx="2010833" cy="253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SALES DASHBOARD</a:t>
          </a:r>
        </a:p>
      </xdr:txBody>
    </xdr:sp>
    <xdr:clientData/>
  </xdr:twoCellAnchor>
  <xdr:oneCellAnchor>
    <xdr:from>
      <xdr:col>3</xdr:col>
      <xdr:colOff>402782</xdr:colOff>
      <xdr:row>11</xdr:row>
      <xdr:rowOff>56957</xdr:rowOff>
    </xdr:from>
    <xdr:ext cx="1225688" cy="295017"/>
    <xdr:sp macro="" textlink="">
      <xdr:nvSpPr>
        <xdr:cNvPr id="42" name="TextBox 41">
          <a:extLst>
            <a:ext uri="{FF2B5EF4-FFF2-40B4-BE49-F238E27FC236}">
              <a16:creationId xmlns:a16="http://schemas.microsoft.com/office/drawing/2014/main" id="{2C058B3F-A0B0-424D-87E0-1AEDA0268C67}"/>
            </a:ext>
          </a:extLst>
        </xdr:cNvPr>
        <xdr:cNvSpPr txBox="1"/>
      </xdr:nvSpPr>
      <xdr:spPr>
        <a:xfrm>
          <a:off x="2246330" y="2084860"/>
          <a:ext cx="1225688" cy="295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pAutoFit/>
        </a:bodyPr>
        <a:lstStyle/>
        <a:p>
          <a:pPr algn="l"/>
          <a:r>
            <a:rPr lang="en-US" sz="1600" b="1">
              <a:solidFill>
                <a:schemeClr val="bg1"/>
              </a:solidFill>
              <a:latin typeface="Aharoni" panose="02010803020104030203" pitchFamily="2" charset="-79"/>
              <a:cs typeface="Aharoni" panose="02010803020104030203" pitchFamily="2" charset="-79"/>
            </a:rPr>
            <a:t>MONTHLY</a:t>
          </a:r>
        </a:p>
      </xdr:txBody>
    </xdr:sp>
    <xdr:clientData/>
  </xdr:oneCellAnchor>
  <xdr:twoCellAnchor>
    <xdr:from>
      <xdr:col>11</xdr:col>
      <xdr:colOff>55034</xdr:colOff>
      <xdr:row>7</xdr:row>
      <xdr:rowOff>105833</xdr:rowOff>
    </xdr:from>
    <xdr:to>
      <xdr:col>12</xdr:col>
      <xdr:colOff>508001</xdr:colOff>
      <xdr:row>9</xdr:row>
      <xdr:rowOff>167214</xdr:rowOff>
    </xdr:to>
    <xdr:sp macro="" textlink="Analysis!E7">
      <xdr:nvSpPr>
        <xdr:cNvPr id="49" name="TextBox 48">
          <a:extLst>
            <a:ext uri="{FF2B5EF4-FFF2-40B4-BE49-F238E27FC236}">
              <a16:creationId xmlns:a16="http://schemas.microsoft.com/office/drawing/2014/main" id="{1116975D-F985-46AE-BB11-71D20B2C0E7A}"/>
            </a:ext>
          </a:extLst>
        </xdr:cNvPr>
        <xdr:cNvSpPr txBox="1"/>
      </xdr:nvSpPr>
      <xdr:spPr>
        <a:xfrm>
          <a:off x="6807201" y="1365250"/>
          <a:ext cx="1066800" cy="421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92AE0E-C17A-4AA5-84C0-392D41A1230B}" type="TxLink">
            <a:rPr lang="en-US" sz="3200" b="1" i="0" u="none" strike="noStrike">
              <a:solidFill>
                <a:schemeClr val="bg1"/>
              </a:solidFill>
              <a:latin typeface="Aharoni" panose="02010803020104030203" pitchFamily="2" charset="-79"/>
              <a:ea typeface="Calibri"/>
              <a:cs typeface="Aharoni" panose="02010803020104030203" pitchFamily="2" charset="-79"/>
            </a:rPr>
            <a:t>21%</a:t>
          </a:fld>
          <a:endParaRPr lang="en-US" sz="32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9</xdr:col>
      <xdr:colOff>279702</xdr:colOff>
      <xdr:row>24</xdr:row>
      <xdr:rowOff>116719</xdr:rowOff>
    </xdr:from>
    <xdr:to>
      <xdr:col>11</xdr:col>
      <xdr:colOff>591154</xdr:colOff>
      <xdr:row>26</xdr:row>
      <xdr:rowOff>55940</xdr:rowOff>
    </xdr:to>
    <xdr:sp macro="" textlink="">
      <xdr:nvSpPr>
        <xdr:cNvPr id="44" name="TextBox 43">
          <a:extLst>
            <a:ext uri="{FF2B5EF4-FFF2-40B4-BE49-F238E27FC236}">
              <a16:creationId xmlns:a16="http://schemas.microsoft.com/office/drawing/2014/main" id="{BD180DE6-32C9-4607-8E07-0560B14C92E6}"/>
            </a:ext>
          </a:extLst>
        </xdr:cNvPr>
        <xdr:cNvSpPr txBox="1"/>
      </xdr:nvSpPr>
      <xdr:spPr>
        <a:xfrm>
          <a:off x="5749773" y="4471005"/>
          <a:ext cx="1527024" cy="302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1"/>
              </a:solidFill>
              <a:latin typeface="Aharoni" panose="02010803020104030203" pitchFamily="2" charset="-79"/>
              <a:ea typeface="+mn-ea"/>
              <a:cs typeface="Aharoni" panose="02010803020104030203" pitchFamily="2" charset="-79"/>
            </a:rPr>
            <a:t>PAYMENT</a:t>
          </a:r>
          <a:r>
            <a:rPr lang="en-US" sz="1050" b="1"/>
            <a:t> </a:t>
          </a:r>
          <a:r>
            <a:rPr lang="en-US" sz="1050" b="1">
              <a:solidFill>
                <a:schemeClr val="bg1"/>
              </a:solidFill>
              <a:latin typeface="Aharoni" panose="02010803020104030203" pitchFamily="2" charset="-79"/>
              <a:cs typeface="Aharoni" panose="02010803020104030203" pitchFamily="2" charset="-79"/>
            </a:rPr>
            <a:t>MODE</a:t>
          </a:r>
        </a:p>
        <a:p>
          <a:pPr algn="l"/>
          <a:endParaRPr lang="en-US" sz="1050" b="1"/>
        </a:p>
      </xdr:txBody>
    </xdr:sp>
    <xdr:clientData/>
  </xdr:twoCellAnchor>
  <xdr:twoCellAnchor>
    <xdr:from>
      <xdr:col>12</xdr:col>
      <xdr:colOff>279702</xdr:colOff>
      <xdr:row>24</xdr:row>
      <xdr:rowOff>117930</xdr:rowOff>
    </xdr:from>
    <xdr:to>
      <xdr:col>14</xdr:col>
      <xdr:colOff>322034</xdr:colOff>
      <xdr:row>26</xdr:row>
      <xdr:rowOff>21166</xdr:rowOff>
    </xdr:to>
    <xdr:sp macro="" textlink="">
      <xdr:nvSpPr>
        <xdr:cNvPr id="45" name="TextBox 44">
          <a:extLst>
            <a:ext uri="{FF2B5EF4-FFF2-40B4-BE49-F238E27FC236}">
              <a16:creationId xmlns:a16="http://schemas.microsoft.com/office/drawing/2014/main" id="{37C0EE9B-DBB2-4F87-AAB0-3EC224088B27}"/>
            </a:ext>
          </a:extLst>
        </xdr:cNvPr>
        <xdr:cNvSpPr txBox="1"/>
      </xdr:nvSpPr>
      <xdr:spPr>
        <a:xfrm>
          <a:off x="7573131" y="4472216"/>
          <a:ext cx="1257903" cy="266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1"/>
              </a:solidFill>
              <a:latin typeface="Aharoni" panose="02010803020104030203" pitchFamily="2" charset="-79"/>
              <a:ea typeface="+mn-ea"/>
              <a:cs typeface="Aharoni" panose="02010803020104030203" pitchFamily="2" charset="-79"/>
            </a:rPr>
            <a:t>SALES TYPE</a:t>
          </a:r>
          <a:endParaRPr lang="en-US" sz="1100"/>
        </a:p>
      </xdr:txBody>
    </xdr:sp>
    <xdr:clientData/>
  </xdr:twoCellAnchor>
  <xdr:twoCellAnchor>
    <xdr:from>
      <xdr:col>8</xdr:col>
      <xdr:colOff>427567</xdr:colOff>
      <xdr:row>11</xdr:row>
      <xdr:rowOff>46568</xdr:rowOff>
    </xdr:from>
    <xdr:to>
      <xdr:col>11</xdr:col>
      <xdr:colOff>381000</xdr:colOff>
      <xdr:row>12</xdr:row>
      <xdr:rowOff>148166</xdr:rowOff>
    </xdr:to>
    <xdr:sp macro="" textlink="">
      <xdr:nvSpPr>
        <xdr:cNvPr id="46" name="TextBox 45">
          <a:extLst>
            <a:ext uri="{FF2B5EF4-FFF2-40B4-BE49-F238E27FC236}">
              <a16:creationId xmlns:a16="http://schemas.microsoft.com/office/drawing/2014/main" id="{457BB329-6090-4664-85FF-94EBCDD3BE8B}"/>
            </a:ext>
          </a:extLst>
        </xdr:cNvPr>
        <xdr:cNvSpPr txBox="1"/>
      </xdr:nvSpPr>
      <xdr:spPr>
        <a:xfrm>
          <a:off x="5338234" y="2025651"/>
          <a:ext cx="1794933" cy="281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1"/>
              </a:solidFill>
              <a:latin typeface="Aharoni" panose="02010803020104030203" pitchFamily="2" charset="-79"/>
              <a:ea typeface="+mn-ea"/>
              <a:cs typeface="Aharoni" panose="02010803020104030203" pitchFamily="2" charset="-79"/>
            </a:rPr>
            <a:t>PRODUCT</a:t>
          </a:r>
        </a:p>
      </xdr:txBody>
    </xdr:sp>
    <xdr:clientData/>
  </xdr:twoCellAnchor>
  <xdr:twoCellAnchor>
    <xdr:from>
      <xdr:col>16</xdr:col>
      <xdr:colOff>138375</xdr:colOff>
      <xdr:row>25</xdr:row>
      <xdr:rowOff>3232</xdr:rowOff>
    </xdr:from>
    <xdr:to>
      <xdr:col>19</xdr:col>
      <xdr:colOff>301660</xdr:colOff>
      <xdr:row>26</xdr:row>
      <xdr:rowOff>80240</xdr:rowOff>
    </xdr:to>
    <xdr:sp macro="" textlink="">
      <xdr:nvSpPr>
        <xdr:cNvPr id="47" name="TextBox 46">
          <a:extLst>
            <a:ext uri="{FF2B5EF4-FFF2-40B4-BE49-F238E27FC236}">
              <a16:creationId xmlns:a16="http://schemas.microsoft.com/office/drawing/2014/main" id="{DAC3059C-5DE4-48EB-8E01-AC12BCC74FDB}"/>
            </a:ext>
          </a:extLst>
        </xdr:cNvPr>
        <xdr:cNvSpPr txBox="1"/>
      </xdr:nvSpPr>
      <xdr:spPr>
        <a:xfrm>
          <a:off x="9970633" y="4612103"/>
          <a:ext cx="2006833" cy="261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1"/>
              </a:solidFill>
              <a:latin typeface="Aharoni" panose="02010803020104030203" pitchFamily="2" charset="-79"/>
              <a:ea typeface="+mn-ea"/>
              <a:cs typeface="Aharoni" panose="02010803020104030203" pitchFamily="2" charset="-79"/>
            </a:rPr>
            <a:t>CATEGORY</a:t>
          </a:r>
        </a:p>
      </xdr:txBody>
    </xdr:sp>
    <xdr:clientData/>
  </xdr:twoCellAnchor>
  <xdr:twoCellAnchor>
    <xdr:from>
      <xdr:col>3</xdr:col>
      <xdr:colOff>432260</xdr:colOff>
      <xdr:row>24</xdr:row>
      <xdr:rowOff>80328</xdr:rowOff>
    </xdr:from>
    <xdr:to>
      <xdr:col>6</xdr:col>
      <xdr:colOff>595545</xdr:colOff>
      <xdr:row>25</xdr:row>
      <xdr:rowOff>158849</xdr:rowOff>
    </xdr:to>
    <xdr:sp macro="" textlink="">
      <xdr:nvSpPr>
        <xdr:cNvPr id="48" name="TextBox 47">
          <a:extLst>
            <a:ext uri="{FF2B5EF4-FFF2-40B4-BE49-F238E27FC236}">
              <a16:creationId xmlns:a16="http://schemas.microsoft.com/office/drawing/2014/main" id="{AE9D8BA9-7000-466C-8BC5-E2986DBD1100}"/>
            </a:ext>
          </a:extLst>
        </xdr:cNvPr>
        <xdr:cNvSpPr txBox="1"/>
      </xdr:nvSpPr>
      <xdr:spPr>
        <a:xfrm>
          <a:off x="2275808" y="4504844"/>
          <a:ext cx="2006834" cy="26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1"/>
              </a:solidFill>
              <a:latin typeface="Aharoni" panose="02010803020104030203" pitchFamily="2" charset="-79"/>
              <a:ea typeface="+mn-ea"/>
              <a:cs typeface="Aharoni" panose="02010803020104030203" pitchFamily="2" charset="-79"/>
            </a:rPr>
            <a:t>DAILY</a:t>
          </a:r>
        </a:p>
        <a:p>
          <a:pPr algn="l"/>
          <a:endParaRPr lang="en-US" sz="1100"/>
        </a:p>
      </xdr:txBody>
    </xdr:sp>
    <xdr:clientData/>
  </xdr:twoCellAnchor>
  <xdr:twoCellAnchor>
    <xdr:from>
      <xdr:col>6</xdr:col>
      <xdr:colOff>482600</xdr:colOff>
      <xdr:row>7</xdr:row>
      <xdr:rowOff>105833</xdr:rowOff>
    </xdr:from>
    <xdr:to>
      <xdr:col>9</xdr:col>
      <xdr:colOff>95249</xdr:colOff>
      <xdr:row>9</xdr:row>
      <xdr:rowOff>78315</xdr:rowOff>
    </xdr:to>
    <xdr:sp macro="" textlink="Analysis!E6">
      <xdr:nvSpPr>
        <xdr:cNvPr id="50" name="TextBox 49">
          <a:extLst>
            <a:ext uri="{FF2B5EF4-FFF2-40B4-BE49-F238E27FC236}">
              <a16:creationId xmlns:a16="http://schemas.microsoft.com/office/drawing/2014/main" id="{FB294393-7B71-462C-B1F3-5064EBDD5439}"/>
            </a:ext>
          </a:extLst>
        </xdr:cNvPr>
        <xdr:cNvSpPr txBox="1"/>
      </xdr:nvSpPr>
      <xdr:spPr>
        <a:xfrm>
          <a:off x="4165600" y="1365250"/>
          <a:ext cx="1454149" cy="332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4FC406-5C3D-4D94-BEC5-934BBE98B60C}" type="TxLink">
            <a:rPr lang="en-US" sz="2800" b="1" i="0" u="none" strike="noStrike">
              <a:solidFill>
                <a:schemeClr val="bg1"/>
              </a:solidFill>
              <a:latin typeface="Aharoni" panose="02010803020104030203" pitchFamily="2" charset="-79"/>
              <a:ea typeface="Calibri"/>
              <a:cs typeface="Aharoni" panose="02010803020104030203" pitchFamily="2" charset="-79"/>
            </a:rPr>
            <a:t> $68,908 </a:t>
          </a:fld>
          <a:endParaRPr lang="en-US" sz="28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11</xdr:col>
      <xdr:colOff>21167</xdr:colOff>
      <xdr:row>6</xdr:row>
      <xdr:rowOff>74085</xdr:rowOff>
    </xdr:from>
    <xdr:to>
      <xdr:col>13</xdr:col>
      <xdr:colOff>52917</xdr:colOff>
      <xdr:row>7</xdr:row>
      <xdr:rowOff>148167</xdr:rowOff>
    </xdr:to>
    <xdr:sp macro="" textlink="">
      <xdr:nvSpPr>
        <xdr:cNvPr id="51" name="TextBox 50">
          <a:extLst>
            <a:ext uri="{FF2B5EF4-FFF2-40B4-BE49-F238E27FC236}">
              <a16:creationId xmlns:a16="http://schemas.microsoft.com/office/drawing/2014/main" id="{81C8991C-5A49-412F-847B-E93B261BF1F4}"/>
            </a:ext>
          </a:extLst>
        </xdr:cNvPr>
        <xdr:cNvSpPr txBox="1"/>
      </xdr:nvSpPr>
      <xdr:spPr>
        <a:xfrm>
          <a:off x="6773334" y="1153585"/>
          <a:ext cx="1259416" cy="253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A401"/>
              </a:solidFill>
              <a:latin typeface="72 Black" panose="020B0A04030603020204" pitchFamily="34" charset="0"/>
              <a:ea typeface="+mn-ea"/>
              <a:cs typeface="72 Black" panose="020B0A04030603020204" pitchFamily="34" charset="0"/>
            </a:rPr>
            <a:t>PROFIT %</a:t>
          </a:r>
          <a:endParaRPr lang="en-US" sz="1100" b="1">
            <a:solidFill>
              <a:srgbClr val="FFA401"/>
            </a:solidFill>
            <a:latin typeface="72 Black" panose="020B0A04030603020204" pitchFamily="34" charset="0"/>
            <a:cs typeface="72 Black" panose="020B0A04030603020204" pitchFamily="34" charset="0"/>
          </a:endParaRPr>
        </a:p>
      </xdr:txBody>
    </xdr:sp>
    <xdr:clientData/>
  </xdr:twoCellAnchor>
  <xdr:twoCellAnchor>
    <xdr:from>
      <xdr:col>6</xdr:col>
      <xdr:colOff>543983</xdr:colOff>
      <xdr:row>6</xdr:row>
      <xdr:rowOff>65618</xdr:rowOff>
    </xdr:from>
    <xdr:to>
      <xdr:col>9</xdr:col>
      <xdr:colOff>243417</xdr:colOff>
      <xdr:row>7</xdr:row>
      <xdr:rowOff>156633</xdr:rowOff>
    </xdr:to>
    <xdr:sp macro="" textlink="">
      <xdr:nvSpPr>
        <xdr:cNvPr id="52" name="TextBox 51">
          <a:extLst>
            <a:ext uri="{FF2B5EF4-FFF2-40B4-BE49-F238E27FC236}">
              <a16:creationId xmlns:a16="http://schemas.microsoft.com/office/drawing/2014/main" id="{11688E57-55DB-4D70-AE7A-80B3E60F5A6D}"/>
            </a:ext>
          </a:extLst>
        </xdr:cNvPr>
        <xdr:cNvSpPr txBox="1"/>
      </xdr:nvSpPr>
      <xdr:spPr>
        <a:xfrm>
          <a:off x="4226983" y="1145118"/>
          <a:ext cx="1540934" cy="270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A401"/>
              </a:solidFill>
              <a:latin typeface="72 Black" panose="020B0A04030603020204" pitchFamily="34" charset="0"/>
              <a:ea typeface="+mn-ea"/>
              <a:cs typeface="72 Black" panose="020B0A04030603020204" pitchFamily="34" charset="0"/>
            </a:rPr>
            <a:t>TOTAL</a:t>
          </a:r>
          <a:r>
            <a:rPr lang="en-US" sz="1100" b="1">
              <a:solidFill>
                <a:srgbClr val="FFA401"/>
              </a:solidFill>
              <a:latin typeface="72 Black" panose="020B0A04030603020204" pitchFamily="34" charset="0"/>
              <a:cs typeface="72 Black" panose="020B0A04030603020204" pitchFamily="34" charset="0"/>
            </a:rPr>
            <a:t> </a:t>
          </a:r>
          <a:r>
            <a:rPr lang="en-US" sz="1400" b="1">
              <a:solidFill>
                <a:srgbClr val="FFA401"/>
              </a:solidFill>
              <a:latin typeface="72 Black" panose="020B0A04030603020204" pitchFamily="34" charset="0"/>
              <a:ea typeface="+mn-ea"/>
              <a:cs typeface="72 Black" panose="020B0A04030603020204" pitchFamily="34" charset="0"/>
            </a:rPr>
            <a:t>PROFIT</a:t>
          </a:r>
        </a:p>
      </xdr:txBody>
    </xdr:sp>
    <xdr:clientData/>
  </xdr:twoCellAnchor>
  <xdr:twoCellAnchor>
    <xdr:from>
      <xdr:col>2</xdr:col>
      <xdr:colOff>474133</xdr:colOff>
      <xdr:row>7</xdr:row>
      <xdr:rowOff>105833</xdr:rowOff>
    </xdr:from>
    <xdr:to>
      <xdr:col>4</xdr:col>
      <xdr:colOff>571500</xdr:colOff>
      <xdr:row>9</xdr:row>
      <xdr:rowOff>116417</xdr:rowOff>
    </xdr:to>
    <xdr:sp macro="" textlink="Analysis!E5">
      <xdr:nvSpPr>
        <xdr:cNvPr id="53" name="TextBox 52">
          <a:extLst>
            <a:ext uri="{FF2B5EF4-FFF2-40B4-BE49-F238E27FC236}">
              <a16:creationId xmlns:a16="http://schemas.microsoft.com/office/drawing/2014/main" id="{75721EF6-37F4-40CE-8DC8-D86CE595F325}"/>
            </a:ext>
          </a:extLst>
        </xdr:cNvPr>
        <xdr:cNvSpPr txBox="1"/>
      </xdr:nvSpPr>
      <xdr:spPr>
        <a:xfrm>
          <a:off x="1701800" y="1365250"/>
          <a:ext cx="1325033" cy="37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E856A5-EC2F-4626-84B0-B7169C8FD276}" type="TxLink">
            <a:rPr lang="en-US" sz="2400" b="1" i="0" u="none" strike="noStrike">
              <a:solidFill>
                <a:schemeClr val="bg1"/>
              </a:solidFill>
              <a:latin typeface="Aharoni" panose="02010803020104030203" pitchFamily="2" charset="-79"/>
              <a:ea typeface="Calibri"/>
              <a:cs typeface="Aharoni" panose="02010803020104030203" pitchFamily="2" charset="-79"/>
            </a:rPr>
            <a:t> $401,412 </a:t>
          </a:fld>
          <a:endParaRPr lang="en-US" sz="2400" b="1">
            <a:solidFill>
              <a:schemeClr val="bg1"/>
            </a:solidFill>
            <a:latin typeface="Aharoni" panose="02010803020104030203" pitchFamily="2" charset="-79"/>
            <a:cs typeface="Aharoni" panose="02010803020104030203" pitchFamily="2" charset="-79"/>
          </a:endParaRPr>
        </a:p>
      </xdr:txBody>
    </xdr:sp>
    <xdr:clientData/>
  </xdr:twoCellAnchor>
  <xdr:twoCellAnchor>
    <xdr:from>
      <xdr:col>2</xdr:col>
      <xdr:colOff>499533</xdr:colOff>
      <xdr:row>6</xdr:row>
      <xdr:rowOff>63499</xdr:rowOff>
    </xdr:from>
    <xdr:to>
      <xdr:col>5</xdr:col>
      <xdr:colOff>232832</xdr:colOff>
      <xdr:row>8</xdr:row>
      <xdr:rowOff>42333</xdr:rowOff>
    </xdr:to>
    <xdr:sp macro="" textlink="">
      <xdr:nvSpPr>
        <xdr:cNvPr id="54" name="TextBox 53">
          <a:extLst>
            <a:ext uri="{FF2B5EF4-FFF2-40B4-BE49-F238E27FC236}">
              <a16:creationId xmlns:a16="http://schemas.microsoft.com/office/drawing/2014/main" id="{22515DE5-83EA-4593-82DD-8971AAB53DAF}"/>
            </a:ext>
          </a:extLst>
        </xdr:cNvPr>
        <xdr:cNvSpPr txBox="1"/>
      </xdr:nvSpPr>
      <xdr:spPr>
        <a:xfrm>
          <a:off x="1727200" y="1142999"/>
          <a:ext cx="1574799"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A401"/>
              </a:solidFill>
              <a:latin typeface="72 Black" panose="020B0A04030603020204" pitchFamily="34" charset="0"/>
              <a:ea typeface="+mn-ea"/>
              <a:cs typeface="72 Black" panose="020B0A04030603020204" pitchFamily="34" charset="0"/>
            </a:rPr>
            <a:t>TOTAL SALES</a:t>
          </a:r>
        </a:p>
      </xdr:txBody>
    </xdr:sp>
    <xdr:clientData/>
  </xdr:twoCellAnchor>
  <xdr:twoCellAnchor>
    <xdr:from>
      <xdr:col>18</xdr:col>
      <xdr:colOff>0</xdr:colOff>
      <xdr:row>7</xdr:row>
      <xdr:rowOff>6353</xdr:rowOff>
    </xdr:from>
    <xdr:to>
      <xdr:col>19</xdr:col>
      <xdr:colOff>423333</xdr:colOff>
      <xdr:row>10</xdr:row>
      <xdr:rowOff>52917</xdr:rowOff>
    </xdr:to>
    <xdr:sp macro="" textlink="">
      <xdr:nvSpPr>
        <xdr:cNvPr id="56" name="TextBox 55">
          <a:extLst>
            <a:ext uri="{FF2B5EF4-FFF2-40B4-BE49-F238E27FC236}">
              <a16:creationId xmlns:a16="http://schemas.microsoft.com/office/drawing/2014/main" id="{6457BED1-40F3-4F1A-A94B-B94A7B9FAA89}"/>
            </a:ext>
          </a:extLst>
        </xdr:cNvPr>
        <xdr:cNvSpPr txBox="1"/>
      </xdr:nvSpPr>
      <xdr:spPr>
        <a:xfrm>
          <a:off x="11049000" y="1265770"/>
          <a:ext cx="1037166" cy="58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rgbClr val="FFA401"/>
              </a:solidFill>
              <a:latin typeface="72 Black" panose="020B0A04030603020204" pitchFamily="34" charset="0"/>
              <a:ea typeface="ADLaM Display" panose="020F0502020204030204" pitchFamily="2" charset="0"/>
              <a:cs typeface="72 Black" panose="020B0A04030603020204" pitchFamily="34" charset="0"/>
            </a:rPr>
            <a:t>TOP</a:t>
          </a:r>
        </a:p>
        <a:p>
          <a:pPr algn="ctr"/>
          <a:r>
            <a:rPr lang="en-US" sz="900" b="1">
              <a:solidFill>
                <a:srgbClr val="FFA401"/>
              </a:solidFill>
              <a:latin typeface="72 Black" panose="020B0A04030603020204" pitchFamily="34" charset="0"/>
              <a:ea typeface="ADLaM Display" panose="020F0502020204030204" pitchFamily="2" charset="0"/>
              <a:cs typeface="72 Black" panose="020B0A04030603020204" pitchFamily="34" charset="0"/>
            </a:rPr>
            <a:t> CATEGORY</a:t>
          </a:r>
        </a:p>
      </xdr:txBody>
    </xdr:sp>
    <xdr:clientData/>
  </xdr:twoCellAnchor>
  <xdr:twoCellAnchor>
    <xdr:from>
      <xdr:col>15</xdr:col>
      <xdr:colOff>338666</xdr:colOff>
      <xdr:row>10</xdr:row>
      <xdr:rowOff>35167</xdr:rowOff>
    </xdr:from>
    <xdr:to>
      <xdr:col>17</xdr:col>
      <xdr:colOff>102419</xdr:colOff>
      <xdr:row>11</xdr:row>
      <xdr:rowOff>61451</xdr:rowOff>
    </xdr:to>
    <xdr:sp macro="" textlink="Analysis!W1">
      <xdr:nvSpPr>
        <xdr:cNvPr id="57" name="TextBox 56">
          <a:extLst>
            <a:ext uri="{FF2B5EF4-FFF2-40B4-BE49-F238E27FC236}">
              <a16:creationId xmlns:a16="http://schemas.microsoft.com/office/drawing/2014/main" id="{E35A58E5-32FA-4B98-B1E2-9784884582D6}"/>
            </a:ext>
          </a:extLst>
        </xdr:cNvPr>
        <xdr:cNvSpPr txBox="1"/>
      </xdr:nvSpPr>
      <xdr:spPr>
        <a:xfrm>
          <a:off x="9556408" y="1878715"/>
          <a:ext cx="992785" cy="210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7C4CD9-1066-4282-A4D7-42131E54A0D0}" type="TxLink">
            <a:rPr lang="en-US" sz="1400" b="1" i="0" u="none" strike="noStrike">
              <a:solidFill>
                <a:schemeClr val="bg1"/>
              </a:solidFill>
              <a:latin typeface="Calibri"/>
              <a:ea typeface="Calibri"/>
              <a:cs typeface="Calibri"/>
            </a:rPr>
            <a:t>Product41</a:t>
          </a:fld>
          <a:endParaRPr lang="en-US" sz="1400" b="1">
            <a:solidFill>
              <a:schemeClr val="bg1"/>
            </a:solidFill>
          </a:endParaRPr>
        </a:p>
      </xdr:txBody>
    </xdr:sp>
    <xdr:clientData/>
  </xdr:twoCellAnchor>
  <xdr:twoCellAnchor>
    <xdr:from>
      <xdr:col>15</xdr:col>
      <xdr:colOff>445321</xdr:colOff>
      <xdr:row>7</xdr:row>
      <xdr:rowOff>20824</xdr:rowOff>
    </xdr:from>
    <xdr:to>
      <xdr:col>17</xdr:col>
      <xdr:colOff>17069</xdr:colOff>
      <xdr:row>10</xdr:row>
      <xdr:rowOff>61586</xdr:rowOff>
    </xdr:to>
    <xdr:sp macro="" textlink="">
      <xdr:nvSpPr>
        <xdr:cNvPr id="58" name="TextBox 57">
          <a:extLst>
            <a:ext uri="{FF2B5EF4-FFF2-40B4-BE49-F238E27FC236}">
              <a16:creationId xmlns:a16="http://schemas.microsoft.com/office/drawing/2014/main" id="{3A39F335-ED89-48C6-A205-899BF566A980}"/>
            </a:ext>
          </a:extLst>
        </xdr:cNvPr>
        <xdr:cNvSpPr txBox="1"/>
      </xdr:nvSpPr>
      <xdr:spPr>
        <a:xfrm>
          <a:off x="9663063" y="1311308"/>
          <a:ext cx="800780" cy="593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rgbClr val="FFA401"/>
              </a:solidFill>
              <a:latin typeface="Aharoni" panose="02010803020104030203" pitchFamily="2" charset="-79"/>
              <a:cs typeface="Aharoni" panose="02010803020104030203" pitchFamily="2" charset="-79"/>
            </a:rPr>
            <a:t>TOP</a:t>
          </a:r>
        </a:p>
        <a:p>
          <a:pPr algn="ctr"/>
          <a:r>
            <a:rPr lang="en-US" sz="1050" b="1">
              <a:solidFill>
                <a:srgbClr val="FFA401"/>
              </a:solidFill>
              <a:latin typeface="Aharoni" panose="02010803020104030203" pitchFamily="2" charset="-79"/>
              <a:cs typeface="Aharoni" panose="02010803020104030203" pitchFamily="2" charset="-79"/>
            </a:rPr>
            <a:t>PRODUCT</a:t>
          </a:r>
        </a:p>
      </xdr:txBody>
    </xdr:sp>
    <xdr:clientData/>
  </xdr:twoCellAnchor>
  <xdr:twoCellAnchor>
    <xdr:from>
      <xdr:col>17</xdr:col>
      <xdr:colOff>518583</xdr:colOff>
      <xdr:row>10</xdr:row>
      <xdr:rowOff>85008</xdr:rowOff>
    </xdr:from>
    <xdr:to>
      <xdr:col>19</xdr:col>
      <xdr:colOff>486834</xdr:colOff>
      <xdr:row>13</xdr:row>
      <xdr:rowOff>42674</xdr:rowOff>
    </xdr:to>
    <xdr:sp macro="" textlink="Analysis!AJ1">
      <xdr:nvSpPr>
        <xdr:cNvPr id="59" name="TextBox 58">
          <a:extLst>
            <a:ext uri="{FF2B5EF4-FFF2-40B4-BE49-F238E27FC236}">
              <a16:creationId xmlns:a16="http://schemas.microsoft.com/office/drawing/2014/main" id="{CFD48ACF-386F-4CE7-A0B2-379A39D7F736}"/>
            </a:ext>
          </a:extLst>
        </xdr:cNvPr>
        <xdr:cNvSpPr txBox="1"/>
      </xdr:nvSpPr>
      <xdr:spPr>
        <a:xfrm>
          <a:off x="10965357" y="1928556"/>
          <a:ext cx="1197283" cy="51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73200C-ED8B-4BC7-AB17-0D2FCBF0757C}" type="TxLink">
            <a:rPr lang="en-US" sz="900" b="1" i="0" u="none" strike="noStrike">
              <a:solidFill>
                <a:schemeClr val="bg1"/>
              </a:solidFill>
              <a:latin typeface="72 Black" panose="020B0A04030603020204" pitchFamily="34" charset="0"/>
              <a:ea typeface="Calibri"/>
              <a:cs typeface="72 Black" panose="020B0A04030603020204" pitchFamily="34" charset="0"/>
            </a:rPr>
            <a:pPr algn="ctr"/>
            <a:t>Category04</a:t>
          </a:fld>
          <a:endParaRPr lang="en-US" sz="900" b="1">
            <a:solidFill>
              <a:schemeClr val="bg1"/>
            </a:solidFill>
            <a:latin typeface="72 Black" panose="020B0A04030603020204" pitchFamily="34" charset="0"/>
            <a:cs typeface="72 Black" panose="020B0A04030603020204" pitchFamily="34" charset="0"/>
          </a:endParaRPr>
        </a:p>
      </xdr:txBody>
    </xdr:sp>
    <xdr:clientData/>
  </xdr:twoCellAnchor>
  <xdr:twoCellAnchor>
    <xdr:from>
      <xdr:col>18</xdr:col>
      <xdr:colOff>95250</xdr:colOff>
      <xdr:row>13</xdr:row>
      <xdr:rowOff>43360</xdr:rowOff>
    </xdr:from>
    <xdr:to>
      <xdr:col>19</xdr:col>
      <xdr:colOff>328084</xdr:colOff>
      <xdr:row>14</xdr:row>
      <xdr:rowOff>128023</xdr:rowOff>
    </xdr:to>
    <xdr:sp macro="" textlink="Analysis!AK1">
      <xdr:nvSpPr>
        <xdr:cNvPr id="61" name="TextBox 60">
          <a:extLst>
            <a:ext uri="{FF2B5EF4-FFF2-40B4-BE49-F238E27FC236}">
              <a16:creationId xmlns:a16="http://schemas.microsoft.com/office/drawing/2014/main" id="{95CB4773-A870-4716-85D4-CC7A47071999}"/>
            </a:ext>
          </a:extLst>
        </xdr:cNvPr>
        <xdr:cNvSpPr txBox="1"/>
      </xdr:nvSpPr>
      <xdr:spPr>
        <a:xfrm>
          <a:off x="11156540" y="2439973"/>
          <a:ext cx="847350" cy="269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71517D9-4BDF-4871-A0B9-B542DEDFDAE7}" type="TxLink">
            <a:rPr lang="en-US" sz="1050" b="1" i="0" u="none" strike="noStrike">
              <a:solidFill>
                <a:schemeClr val="bg1"/>
              </a:solidFill>
              <a:latin typeface="Calibri"/>
              <a:ea typeface="Calibri"/>
              <a:cs typeface="Calibri"/>
            </a:rPr>
            <a:t>$95,269.40</a:t>
          </a:fld>
          <a:endParaRPr lang="en-US" sz="1050" b="1">
            <a:solidFill>
              <a:schemeClr val="bg1"/>
            </a:solidFill>
          </a:endParaRPr>
        </a:p>
      </xdr:txBody>
    </xdr:sp>
    <xdr:clientData/>
  </xdr:twoCellAnchor>
  <xdr:twoCellAnchor>
    <xdr:from>
      <xdr:col>15</xdr:col>
      <xdr:colOff>427227</xdr:colOff>
      <xdr:row>12</xdr:row>
      <xdr:rowOff>48960</xdr:rowOff>
    </xdr:from>
    <xdr:to>
      <xdr:col>16</xdr:col>
      <xdr:colOff>399436</xdr:colOff>
      <xdr:row>13</xdr:row>
      <xdr:rowOff>102419</xdr:rowOff>
    </xdr:to>
    <xdr:sp macro="" textlink="Analysis!Z1">
      <xdr:nvSpPr>
        <xdr:cNvPr id="62" name="TextBox 61">
          <a:extLst>
            <a:ext uri="{FF2B5EF4-FFF2-40B4-BE49-F238E27FC236}">
              <a16:creationId xmlns:a16="http://schemas.microsoft.com/office/drawing/2014/main" id="{EAAE752F-48D1-4C50-B7BD-F7901A211F22}"/>
            </a:ext>
          </a:extLst>
        </xdr:cNvPr>
        <xdr:cNvSpPr txBox="1"/>
      </xdr:nvSpPr>
      <xdr:spPr>
        <a:xfrm>
          <a:off x="9644969" y="2261218"/>
          <a:ext cx="586725" cy="237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8F91F1-81B5-4CDB-A960-D1CF5146D853}" type="TxLink">
            <a:rPr lang="en-US" sz="1400" b="1" i="0" u="none" strike="noStrike">
              <a:solidFill>
                <a:schemeClr val="bg1"/>
              </a:solidFill>
              <a:latin typeface="Calibri"/>
              <a:ea typeface="Calibri"/>
              <a:cs typeface="Calibri"/>
            </a:rPr>
            <a:t>132</a:t>
          </a:fld>
          <a:endParaRPr lang="en-US" sz="1400" b="1">
            <a:solidFill>
              <a:schemeClr val="bg1"/>
            </a:solidFill>
          </a:endParaRPr>
        </a:p>
      </xdr:txBody>
    </xdr:sp>
    <xdr:clientData/>
  </xdr:twoCellAnchor>
  <xdr:twoCellAnchor>
    <xdr:from>
      <xdr:col>16</xdr:col>
      <xdr:colOff>164145</xdr:colOff>
      <xdr:row>12</xdr:row>
      <xdr:rowOff>63777</xdr:rowOff>
    </xdr:from>
    <xdr:to>
      <xdr:col>17</xdr:col>
      <xdr:colOff>178960</xdr:colOff>
      <xdr:row>13</xdr:row>
      <xdr:rowOff>157111</xdr:rowOff>
    </xdr:to>
    <xdr:sp macro="" textlink="Analysis!X1">
      <xdr:nvSpPr>
        <xdr:cNvPr id="63" name="TextBox 62">
          <a:extLst>
            <a:ext uri="{FF2B5EF4-FFF2-40B4-BE49-F238E27FC236}">
              <a16:creationId xmlns:a16="http://schemas.microsoft.com/office/drawing/2014/main" id="{C05A9C03-C36F-4C89-9683-7B27D65AB637}"/>
            </a:ext>
          </a:extLst>
        </xdr:cNvPr>
        <xdr:cNvSpPr txBox="1"/>
      </xdr:nvSpPr>
      <xdr:spPr>
        <a:xfrm>
          <a:off x="9996403" y="2276035"/>
          <a:ext cx="629331" cy="277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F09E01-6A8C-4098-B83E-07DC29D29AE7}" type="TxLink">
            <a:rPr lang="en-US" sz="1200" b="1" i="0" u="none" strike="noStrike">
              <a:solidFill>
                <a:schemeClr val="bg1"/>
              </a:solidFill>
              <a:latin typeface="PoPPIN"/>
              <a:ea typeface="Calibri"/>
              <a:cs typeface="Calibri"/>
            </a:rPr>
            <a:t>Ft</a:t>
          </a:fld>
          <a:endParaRPr lang="en-US" sz="1200" b="1">
            <a:solidFill>
              <a:schemeClr val="bg1"/>
            </a:solidFill>
            <a:latin typeface="PoPPIN"/>
          </a:endParaRPr>
        </a:p>
      </xdr:txBody>
    </xdr:sp>
    <xdr:clientData/>
  </xdr:twoCellAnchor>
  <xdr:twoCellAnchor>
    <xdr:from>
      <xdr:col>15</xdr:col>
      <xdr:colOff>358467</xdr:colOff>
      <xdr:row>13</xdr:row>
      <xdr:rowOff>146804</xdr:rowOff>
    </xdr:from>
    <xdr:to>
      <xdr:col>17</xdr:col>
      <xdr:colOff>153629</xdr:colOff>
      <xdr:row>15</xdr:row>
      <xdr:rowOff>122903</xdr:rowOff>
    </xdr:to>
    <xdr:sp macro="" textlink="Analysis!Y1">
      <xdr:nvSpPr>
        <xdr:cNvPr id="64" name="TextBox 63">
          <a:extLst>
            <a:ext uri="{FF2B5EF4-FFF2-40B4-BE49-F238E27FC236}">
              <a16:creationId xmlns:a16="http://schemas.microsoft.com/office/drawing/2014/main" id="{46935D7B-E2A7-4564-9537-C03C588F1A5A}"/>
            </a:ext>
          </a:extLst>
        </xdr:cNvPr>
        <xdr:cNvSpPr txBox="1"/>
      </xdr:nvSpPr>
      <xdr:spPr>
        <a:xfrm>
          <a:off x="9576209" y="2543417"/>
          <a:ext cx="1024194" cy="344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98E2F8-B7DB-4244-92C4-C6F42E84CB26}" type="TxLink">
            <a:rPr lang="en-US" sz="1200" b="1" i="0" u="none" strike="noStrike">
              <a:solidFill>
                <a:schemeClr val="bg1"/>
              </a:solidFill>
              <a:latin typeface="Calibri"/>
              <a:ea typeface="Calibri"/>
              <a:cs typeface="Calibri"/>
            </a:rPr>
            <a:t>$22,952.16</a:t>
          </a:fld>
          <a:endParaRPr lang="en-US" sz="1200" b="1">
            <a:solidFill>
              <a:schemeClr val="bg1"/>
            </a:solidFill>
          </a:endParaRPr>
        </a:p>
      </xdr:txBody>
    </xdr:sp>
    <xdr:clientData/>
  </xdr:twoCellAnchor>
  <xdr:twoCellAnchor editAs="oneCell">
    <xdr:from>
      <xdr:col>8</xdr:col>
      <xdr:colOff>419920</xdr:colOff>
      <xdr:row>1</xdr:row>
      <xdr:rowOff>153628</xdr:rowOff>
    </xdr:from>
    <xdr:to>
      <xdr:col>14</xdr:col>
      <xdr:colOff>542822</xdr:colOff>
      <xdr:row>5</xdr:row>
      <xdr:rowOff>1</xdr:rowOff>
    </xdr:to>
    <mc:AlternateContent xmlns:mc="http://schemas.openxmlformats.org/markup-compatibility/2006">
      <mc:Choice xmlns:a14="http://schemas.microsoft.com/office/drawing/2010/main" Requires="a14">
        <xdr:graphicFrame macro="">
          <xdr:nvGraphicFramePr>
            <xdr:cNvPr id="75" name="SALE TYPE">
              <a:extLst>
                <a:ext uri="{FF2B5EF4-FFF2-40B4-BE49-F238E27FC236}">
                  <a16:creationId xmlns:a16="http://schemas.microsoft.com/office/drawing/2014/main" id="{96D49C1D-76DC-4EF8-8818-E74E2C3A2DA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5288253" y="338836"/>
              <a:ext cx="3774152" cy="587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102420</xdr:colOff>
      <xdr:row>1</xdr:row>
      <xdr:rowOff>112888</xdr:rowOff>
    </xdr:from>
    <xdr:to>
      <xdr:col>19</xdr:col>
      <xdr:colOff>225323</xdr:colOff>
      <xdr:row>5</xdr:row>
      <xdr:rowOff>0</xdr:rowOff>
    </xdr:to>
    <mc:AlternateContent xmlns:mc="http://schemas.openxmlformats.org/markup-compatibility/2006">
      <mc:Choice xmlns:a14="http://schemas.microsoft.com/office/drawing/2010/main" Requires="a14">
        <xdr:graphicFrame macro="">
          <xdr:nvGraphicFramePr>
            <xdr:cNvPr id="76" name="PAYMENT MODE">
              <a:extLst>
                <a:ext uri="{FF2B5EF4-FFF2-40B4-BE49-F238E27FC236}">
                  <a16:creationId xmlns:a16="http://schemas.microsoft.com/office/drawing/2014/main" id="{E59D93A2-76B4-49ED-9C06-C962C7C836E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9230545" y="298096"/>
              <a:ext cx="2557070" cy="6279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216281</xdr:colOff>
      <xdr:row>14</xdr:row>
      <xdr:rowOff>112661</xdr:rowOff>
    </xdr:from>
    <xdr:to>
      <xdr:col>2</xdr:col>
      <xdr:colOff>112663</xdr:colOff>
      <xdr:row>35</xdr:row>
      <xdr:rowOff>143388</xdr:rowOff>
    </xdr:to>
    <mc:AlternateContent xmlns:mc="http://schemas.openxmlformats.org/markup-compatibility/2006">
      <mc:Choice xmlns:a14="http://schemas.microsoft.com/office/drawing/2010/main" Requires="a14">
        <xdr:graphicFrame macro="">
          <xdr:nvGraphicFramePr>
            <xdr:cNvPr id="77" name="Month">
              <a:extLst>
                <a:ext uri="{FF2B5EF4-FFF2-40B4-BE49-F238E27FC236}">
                  <a16:creationId xmlns:a16="http://schemas.microsoft.com/office/drawing/2014/main" id="{4AE8B51A-6D7B-47AE-8C0A-F4EDCD847CE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16281" y="2705578"/>
              <a:ext cx="1113465" cy="39201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301272</xdr:colOff>
      <xdr:row>7</xdr:row>
      <xdr:rowOff>22402</xdr:rowOff>
    </xdr:from>
    <xdr:to>
      <xdr:col>2</xdr:col>
      <xdr:colOff>155221</xdr:colOff>
      <xdr:row>12</xdr:row>
      <xdr:rowOff>70556</xdr:rowOff>
    </xdr:to>
    <mc:AlternateContent xmlns:mc="http://schemas.openxmlformats.org/markup-compatibility/2006">
      <mc:Choice xmlns:a14="http://schemas.microsoft.com/office/drawing/2010/main" Requires="a14">
        <xdr:graphicFrame macro="">
          <xdr:nvGraphicFramePr>
            <xdr:cNvPr id="78" name="Year">
              <a:extLst>
                <a:ext uri="{FF2B5EF4-FFF2-40B4-BE49-F238E27FC236}">
                  <a16:creationId xmlns:a16="http://schemas.microsoft.com/office/drawing/2014/main" id="{C94B9C67-1C7D-4694-A2EE-6EF02C72DE2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01272" y="1318860"/>
              <a:ext cx="1071032" cy="974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444500</xdr:colOff>
      <xdr:row>26</xdr:row>
      <xdr:rowOff>63500</xdr:rowOff>
    </xdr:from>
    <xdr:to>
      <xdr:col>8</xdr:col>
      <xdr:colOff>256048</xdr:colOff>
      <xdr:row>44</xdr:row>
      <xdr:rowOff>27214</xdr:rowOff>
    </xdr:to>
    <xdr:graphicFrame macro="">
      <xdr:nvGraphicFramePr>
        <xdr:cNvPr id="79" name="Chart 78">
          <a:extLst>
            <a:ext uri="{FF2B5EF4-FFF2-40B4-BE49-F238E27FC236}">
              <a16:creationId xmlns:a16="http://schemas.microsoft.com/office/drawing/2014/main" id="{F56C6B7C-2C45-4A67-AA91-B71042DAA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520701</xdr:colOff>
      <xdr:row>13</xdr:row>
      <xdr:rowOff>50801</xdr:rowOff>
    </xdr:from>
    <xdr:to>
      <xdr:col>7</xdr:col>
      <xdr:colOff>546101</xdr:colOff>
      <xdr:row>23</xdr:row>
      <xdr:rowOff>25400</xdr:rowOff>
    </xdr:to>
    <xdr:graphicFrame macro="">
      <xdr:nvGraphicFramePr>
        <xdr:cNvPr id="80" name="Chart 79">
          <a:extLst>
            <a:ext uri="{FF2B5EF4-FFF2-40B4-BE49-F238E27FC236}">
              <a16:creationId xmlns:a16="http://schemas.microsoft.com/office/drawing/2014/main" id="{A9E30D00-EDA6-4E9C-9900-33D1C1013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573548</xdr:colOff>
      <xdr:row>13</xdr:row>
      <xdr:rowOff>141111</xdr:rowOff>
    </xdr:from>
    <xdr:to>
      <xdr:col>14</xdr:col>
      <xdr:colOff>399143</xdr:colOff>
      <xdr:row>23</xdr:row>
      <xdr:rowOff>1</xdr:rowOff>
    </xdr:to>
    <xdr:graphicFrame macro="">
      <xdr:nvGraphicFramePr>
        <xdr:cNvPr id="81" name="Chart 80">
          <a:extLst>
            <a:ext uri="{FF2B5EF4-FFF2-40B4-BE49-F238E27FC236}">
              <a16:creationId xmlns:a16="http://schemas.microsoft.com/office/drawing/2014/main" id="{65F79AAB-1501-4172-81C3-FBF4427B2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15</xdr:col>
      <xdr:colOff>323471</xdr:colOff>
      <xdr:row>27</xdr:row>
      <xdr:rowOff>133146</xdr:rowOff>
    </xdr:from>
    <xdr:to>
      <xdr:col>19</xdr:col>
      <xdr:colOff>501855</xdr:colOff>
      <xdr:row>45</xdr:row>
      <xdr:rowOff>90715</xdr:rowOff>
    </xdr:to>
    <mc:AlternateContent xmlns:mc="http://schemas.openxmlformats.org/markup-compatibility/2006">
      <mc:Choice xmlns:cx1="http://schemas.microsoft.com/office/drawing/2015/9/8/chartex" Requires="cx1">
        <xdr:graphicFrame macro="">
          <xdr:nvGraphicFramePr>
            <xdr:cNvPr id="82" name="Chart 81">
              <a:extLst>
                <a:ext uri="{FF2B5EF4-FFF2-40B4-BE49-F238E27FC236}">
                  <a16:creationId xmlns:a16="http://schemas.microsoft.com/office/drawing/2014/main" id="{7B520AE6-3A6D-47B2-BB10-136990F22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9541213" y="5110727"/>
              <a:ext cx="2636448" cy="32759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184353</xdr:colOff>
      <xdr:row>27</xdr:row>
      <xdr:rowOff>1</xdr:rowOff>
    </xdr:from>
    <xdr:to>
      <xdr:col>14</xdr:col>
      <xdr:colOff>604274</xdr:colOff>
      <xdr:row>44</xdr:row>
      <xdr:rowOff>0</xdr:rowOff>
    </xdr:to>
    <xdr:graphicFrame macro="">
      <xdr:nvGraphicFramePr>
        <xdr:cNvPr id="83" name="Chart 82">
          <a:extLst>
            <a:ext uri="{FF2B5EF4-FFF2-40B4-BE49-F238E27FC236}">
              <a16:creationId xmlns:a16="http://schemas.microsoft.com/office/drawing/2014/main" id="{9FB0F189-6AE4-4576-9661-12DFFE747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72573</xdr:colOff>
      <xdr:row>27</xdr:row>
      <xdr:rowOff>108858</xdr:rowOff>
    </xdr:from>
    <xdr:to>
      <xdr:col>11</xdr:col>
      <xdr:colOff>335643</xdr:colOff>
      <xdr:row>44</xdr:row>
      <xdr:rowOff>72573</xdr:rowOff>
    </xdr:to>
    <xdr:graphicFrame macro="">
      <xdr:nvGraphicFramePr>
        <xdr:cNvPr id="84" name="Chart 83">
          <a:extLst>
            <a:ext uri="{FF2B5EF4-FFF2-40B4-BE49-F238E27FC236}">
              <a16:creationId xmlns:a16="http://schemas.microsoft.com/office/drawing/2014/main" id="{87545E4F-0183-4122-A584-C3EA3773D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12</xdr:col>
      <xdr:colOff>87959</xdr:colOff>
      <xdr:row>25</xdr:row>
      <xdr:rowOff>182334</xdr:rowOff>
    </xdr:from>
    <xdr:to>
      <xdr:col>15</xdr:col>
      <xdr:colOff>61452</xdr:colOff>
      <xdr:row>26</xdr:row>
      <xdr:rowOff>10242</xdr:rowOff>
    </xdr:to>
    <xdr:cxnSp macro="">
      <xdr:nvCxnSpPr>
        <xdr:cNvPr id="87" name="Straight Connector 86">
          <a:extLst>
            <a:ext uri="{FF2B5EF4-FFF2-40B4-BE49-F238E27FC236}">
              <a16:creationId xmlns:a16="http://schemas.microsoft.com/office/drawing/2014/main" id="{0F69C594-F5FC-4F9D-8C5D-88929D3CC1BB}"/>
            </a:ext>
          </a:extLst>
        </xdr:cNvPr>
        <xdr:cNvCxnSpPr>
          <a:cxnSpLocks/>
        </xdr:cNvCxnSpPr>
      </xdr:nvCxnSpPr>
      <xdr:spPr>
        <a:xfrm>
          <a:off x="7462153" y="4791205"/>
          <a:ext cx="1817041" cy="12263"/>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8</xdr:col>
          <xdr:colOff>317249</xdr:colOff>
          <xdr:row>13</xdr:row>
          <xdr:rowOff>61040</xdr:rowOff>
        </xdr:from>
        <xdr:to>
          <xdr:col>9</xdr:col>
          <xdr:colOff>0</xdr:colOff>
          <xdr:row>22</xdr:row>
          <xdr:rowOff>137241</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1BB872E0-426F-8404-9034-5C070749A84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186199</xdr:colOff>
          <xdr:row>10</xdr:row>
          <xdr:rowOff>152400</xdr:rowOff>
        </xdr:from>
        <xdr:to>
          <xdr:col>6</xdr:col>
          <xdr:colOff>491613</xdr:colOff>
          <xdr:row>12</xdr:row>
          <xdr:rowOff>30725</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D7208219-A96E-80F8-2D32-EDB1BC5706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357852</xdr:colOff>
          <xdr:row>10</xdr:row>
          <xdr:rowOff>152401</xdr:rowOff>
        </xdr:from>
        <xdr:to>
          <xdr:col>5</xdr:col>
          <xdr:colOff>521645</xdr:colOff>
          <xdr:row>12</xdr:row>
          <xdr:rowOff>27237</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38B1C8C9-AD53-E530-1AAA-CFD7D05600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122699</xdr:colOff>
          <xdr:row>10</xdr:row>
          <xdr:rowOff>142159</xdr:rowOff>
        </xdr:from>
        <xdr:to>
          <xdr:col>7</xdr:col>
          <xdr:colOff>286775</xdr:colOff>
          <xdr:row>12</xdr:row>
          <xdr:rowOff>10242</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A5FB0462-D023-209C-ED20-40D6589F4A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5</xdr:col>
      <xdr:colOff>225323</xdr:colOff>
      <xdr:row>12</xdr:row>
      <xdr:rowOff>10241</xdr:rowOff>
    </xdr:from>
    <xdr:to>
      <xdr:col>6</xdr:col>
      <xdr:colOff>51210</xdr:colOff>
      <xdr:row>12</xdr:row>
      <xdr:rowOff>184354</xdr:rowOff>
    </xdr:to>
    <xdr:sp macro="" textlink="">
      <xdr:nvSpPr>
        <xdr:cNvPr id="89" name="TextBox 88">
          <a:extLst>
            <a:ext uri="{FF2B5EF4-FFF2-40B4-BE49-F238E27FC236}">
              <a16:creationId xmlns:a16="http://schemas.microsoft.com/office/drawing/2014/main" id="{F3C62A9E-EA14-CBB8-C64A-34EB8C845C61}"/>
            </a:ext>
          </a:extLst>
        </xdr:cNvPr>
        <xdr:cNvSpPr txBox="1"/>
      </xdr:nvSpPr>
      <xdr:spPr>
        <a:xfrm>
          <a:off x="3297904" y="2222499"/>
          <a:ext cx="440403" cy="174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cap="none" spc="0">
              <a:ln w="0"/>
              <a:solidFill>
                <a:schemeClr val="bg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rPr>
            <a:t>SALE</a:t>
          </a:r>
        </a:p>
      </xdr:txBody>
    </xdr:sp>
    <xdr:clientData/>
  </xdr:twoCellAnchor>
  <xdr:twoCellAnchor>
    <xdr:from>
      <xdr:col>6</xdr:col>
      <xdr:colOff>40967</xdr:colOff>
      <xdr:row>12</xdr:row>
      <xdr:rowOff>20484</xdr:rowOff>
    </xdr:from>
    <xdr:to>
      <xdr:col>6</xdr:col>
      <xdr:colOff>563306</xdr:colOff>
      <xdr:row>13</xdr:row>
      <xdr:rowOff>61452</xdr:rowOff>
    </xdr:to>
    <xdr:sp macro="" textlink="">
      <xdr:nvSpPr>
        <xdr:cNvPr id="90" name="TextBox 89">
          <a:extLst>
            <a:ext uri="{FF2B5EF4-FFF2-40B4-BE49-F238E27FC236}">
              <a16:creationId xmlns:a16="http://schemas.microsoft.com/office/drawing/2014/main" id="{C811014D-9DB8-4556-8FA4-597E75BCB79C}"/>
            </a:ext>
          </a:extLst>
        </xdr:cNvPr>
        <xdr:cNvSpPr txBox="1"/>
      </xdr:nvSpPr>
      <xdr:spPr>
        <a:xfrm>
          <a:off x="3728064" y="2232742"/>
          <a:ext cx="522339" cy="22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cap="none" spc="0">
              <a:ln w="0"/>
              <a:solidFill>
                <a:schemeClr val="bg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rPr>
            <a:t>PROFIT</a:t>
          </a:r>
        </a:p>
      </xdr:txBody>
    </xdr:sp>
    <xdr:clientData/>
  </xdr:twoCellAnchor>
  <xdr:twoCellAnchor>
    <xdr:from>
      <xdr:col>22</xdr:col>
      <xdr:colOff>79477</xdr:colOff>
      <xdr:row>5</xdr:row>
      <xdr:rowOff>38510</xdr:rowOff>
    </xdr:from>
    <xdr:to>
      <xdr:col>22</xdr:col>
      <xdr:colOff>581332</xdr:colOff>
      <xdr:row>6</xdr:row>
      <xdr:rowOff>58994</xdr:rowOff>
    </xdr:to>
    <xdr:sp macro="" textlink="">
      <xdr:nvSpPr>
        <xdr:cNvPr id="91" name="TextBox 90">
          <a:extLst>
            <a:ext uri="{FF2B5EF4-FFF2-40B4-BE49-F238E27FC236}">
              <a16:creationId xmlns:a16="http://schemas.microsoft.com/office/drawing/2014/main" id="{062B4222-319A-47BC-973B-F32998E60303}"/>
            </a:ext>
          </a:extLst>
        </xdr:cNvPr>
        <xdr:cNvSpPr txBox="1"/>
      </xdr:nvSpPr>
      <xdr:spPr>
        <a:xfrm>
          <a:off x="13598832" y="960284"/>
          <a:ext cx="501855" cy="204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haroni" panose="02010803020104030203" pitchFamily="2" charset="-79"/>
              <a:cs typeface="Aharoni" panose="02010803020104030203" pitchFamily="2" charset="-79"/>
            </a:rPr>
            <a:t>SALE</a:t>
          </a:r>
        </a:p>
      </xdr:txBody>
    </xdr:sp>
    <xdr:clientData/>
  </xdr:twoCellAnchor>
  <xdr:twoCellAnchor>
    <xdr:from>
      <xdr:col>6</xdr:col>
      <xdr:colOff>553064</xdr:colOff>
      <xdr:row>12</xdr:row>
      <xdr:rowOff>0</xdr:rowOff>
    </xdr:from>
    <xdr:to>
      <xdr:col>8</xdr:col>
      <xdr:colOff>40967</xdr:colOff>
      <xdr:row>14</xdr:row>
      <xdr:rowOff>40967</xdr:rowOff>
    </xdr:to>
    <xdr:sp macro="" textlink="">
      <xdr:nvSpPr>
        <xdr:cNvPr id="92" name="TextBox 91">
          <a:extLst>
            <a:ext uri="{FF2B5EF4-FFF2-40B4-BE49-F238E27FC236}">
              <a16:creationId xmlns:a16="http://schemas.microsoft.com/office/drawing/2014/main" id="{DB5301AC-FE1A-4F8B-B5E3-0A9711557B99}"/>
            </a:ext>
          </a:extLst>
        </xdr:cNvPr>
        <xdr:cNvSpPr txBox="1"/>
      </xdr:nvSpPr>
      <xdr:spPr>
        <a:xfrm>
          <a:off x="4240161" y="2212258"/>
          <a:ext cx="716935" cy="409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cap="none" spc="0">
              <a:ln w="0"/>
              <a:solidFill>
                <a:schemeClr val="bg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rPr>
            <a:t>PROFIT %</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247650</xdr:colOff>
          <xdr:row>14</xdr:row>
          <xdr:rowOff>152400</xdr:rowOff>
        </xdr:from>
        <xdr:to>
          <xdr:col>14</xdr:col>
          <xdr:colOff>400050</xdr:colOff>
          <xdr:row>16</xdr:row>
          <xdr:rowOff>6350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136524</xdr:colOff>
          <xdr:row>13</xdr:row>
          <xdr:rowOff>174625</xdr:rowOff>
        </xdr:from>
        <xdr:to>
          <xdr:col>26</xdr:col>
          <xdr:colOff>555624</xdr:colOff>
          <xdr:row>28</xdr:row>
          <xdr:rowOff>15875</xdr:rowOff>
        </xdr:to>
        <xdr:sp macro="" textlink="">
          <xdr:nvSpPr>
            <xdr:cNvPr id="4101" name="Scroll Bar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S,Shruti,CSP2 R" refreshedDate="45391.825079050926" createdVersion="8" refreshedVersion="8" minRefreshableVersion="3" recordCount="527" xr:uid="{34CA65C6-EC49-42BB-96C0-55B7950CE9CB}">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44">
      <sharedItems containsSemiMixedTypes="0" containsString="0" containsNumber="1" minValue="6.7" maxValue="210"/>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842639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C0FF20-04E8-4FDA-AD9A-9206A174176C}"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44" showAll="0"/>
    <pivotField dataField="1" numFmtId="44" showAll="0"/>
    <pivotField dataField="1" numFmtId="4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formats count="3">
    <format dxfId="26">
      <pivotArea type="all" dataOnly="0" outline="0" fieldPosition="0"/>
    </format>
    <format dxfId="27">
      <pivotArea outline="0" collapsedLevelsAreSubtotals="1" fieldPosition="0"/>
    </format>
    <format dxfId="2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1AD17D-A653-42AF-98E7-645EBCFFA347}"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44" showAll="0"/>
    <pivotField dataField="1"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formats count="3">
    <format dxfId="23">
      <pivotArea type="all" dataOnly="0" outline="0" fieldPosition="0"/>
    </format>
    <format dxfId="24">
      <pivotArea outline="0" collapsedLevelsAreSubtotals="1" fieldPosition="0"/>
    </format>
    <format dxfId="2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0BFBD9-F23F-4ACC-9025-F518C64A0E30}"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Payment Mode">
  <location ref="AP2:AQ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formats count="3">
    <format dxfId="20">
      <pivotArea type="all" dataOnly="0" outline="0" fieldPosition="0"/>
    </format>
    <format dxfId="21">
      <pivotArea outline="0" collapsedLevelsAreSubtotals="1" fieldPosition="0"/>
    </format>
    <format dxfId="22">
      <pivotArea dataOnly="0" labelOnly="1" outline="0" fieldPosition="0">
        <references count="1">
          <reference field="4294967294" count="1">
            <x v="0"/>
          </reference>
        </references>
      </pivotArea>
    </format>
  </format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B1240-70F4-4D9E-82F3-BA4B83166B36}" name="Sale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Sale Type">
  <location ref="AM2:AN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formats count="3">
    <format dxfId="17">
      <pivotArea type="all" dataOnly="0" outline="0" fieldPosition="0"/>
    </format>
    <format dxfId="18">
      <pivotArea outline="0" collapsedLevelsAreSubtotals="1" fieldPosition="0"/>
    </format>
    <format dxfId="19">
      <pivotArea dataOnly="0" labelOnly="1" outline="0" fieldPosition="0">
        <references count="1">
          <reference field="4294967294" count="1">
            <x v="0"/>
          </reference>
        </references>
      </pivotArea>
    </format>
  </format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FCA4E2-A849-40B3-A2D2-2854FF5ECFBD}" name="Category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F2:AG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3">
    <format dxfId="14">
      <pivotArea type="all" dataOnly="0" outline="0" fieldPosition="0"/>
    </format>
    <format dxfId="15">
      <pivotArea outline="0" collapsedLevelsAreSubtotals="1" fieldPosition="0"/>
    </format>
    <format dxfId="1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5AE485-A34B-44F4-934E-542FB3A524EA}"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rowHeaderCaption="Day">
  <location ref="Q2:T47"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numFmtId="44" outline="0" showAll="0"/>
    <pivotField compact="0" numFmtId="44" outline="0" showAll="0"/>
    <pivotField dataField="1" compact="0" numFmtId="44"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3">
    <format dxfId="11">
      <pivotArea type="all" dataOnly="0" outline="0" fieldPosition="0"/>
    </format>
    <format dxfId="12">
      <pivotArea outline="0" collapsedLevelsAreSubtotals="1" fieldPosition="0"/>
    </format>
    <format dxfId="13">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F8B3B5-7C3A-40F6-9E32-A32E3147A605}"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44"/>
  </dataFields>
  <formats count="7">
    <format dxfId="4">
      <pivotArea type="all" dataOnly="0" outline="0" fieldPosition="0"/>
    </format>
    <format dxfId="5">
      <pivotArea outline="0" collapsedLevelsAreSubtotals="1" fieldPosition="0"/>
    </format>
    <format dxfId="6">
      <pivotArea field="13" type="button" dataOnly="0" labelOnly="1" outline="0" axis="axisRow" fieldPosition="0"/>
    </format>
    <format dxfId="7">
      <pivotArea dataOnly="0" labelOnly="1" fieldPosition="0">
        <references count="1">
          <reference field="13" count="0"/>
        </references>
      </pivotArea>
    </format>
    <format dxfId="8">
      <pivotArea dataOnly="0" labelOnly="1" grandRow="1" outline="0" fieldPosition="0"/>
    </format>
    <format dxfId="9">
      <pivotArea dataOnly="0" labelOnly="1" outline="0" axis="axisValues" fieldPosition="0"/>
    </format>
    <format dxfId="10">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C31B538-3F45-41CE-92FD-9ADC9CAD3225}" sourceName="SALE TYPE">
  <pivotTables>
    <pivotTable tabId="4" name="Daily"/>
    <pivotTable tabId="4" name="CategoryType"/>
    <pivotTable tabId="4" name="Monthly"/>
    <pivotTable tabId="4" name="Payment Mode"/>
    <pivotTable tabId="4" name="ProductWise"/>
    <pivotTable tabId="4" name="Total Sales"/>
  </pivotTables>
  <data>
    <tabular pivotCacheId="184263926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9E0751B-D788-49A4-B57B-3A9247ABE47E}" sourceName="PAYMENT MODE">
  <pivotTables>
    <pivotTable tabId="4" name="Daily"/>
    <pivotTable tabId="4" name="CategoryType"/>
    <pivotTable tabId="4" name="Monthly"/>
    <pivotTable tabId="4" name="ProductWise"/>
    <pivotTable tabId="4" name="Total Sales"/>
    <pivotTable tabId="4" name="SaleType"/>
  </pivotTables>
  <data>
    <tabular pivotCacheId="184263926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7962206-4523-4D2D-914E-B89112503DF5}" sourceName="Month">
  <pivotTables>
    <pivotTable tabId="4" name="Daily"/>
    <pivotTable tabId="4" name="CategoryType"/>
    <pivotTable tabId="4" name="Payment Mode"/>
    <pivotTable tabId="4" name="ProductWise"/>
    <pivotTable tabId="4" name="Total Sales"/>
    <pivotTable tabId="4" name="SaleType"/>
  </pivotTables>
  <data>
    <tabular pivotCacheId="184263926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3988830-4A41-406D-93BF-0DC59D8482F3}" sourceName="Year">
  <pivotTables>
    <pivotTable tabId="4" name="Daily"/>
    <pivotTable tabId="4" name="CategoryType"/>
    <pivotTable tabId="4" name="Monthly"/>
    <pivotTable tabId="4" name="Payment Mode"/>
    <pivotTable tabId="4" name="ProductWise"/>
    <pivotTable tabId="4" name="Total Sales"/>
    <pivotTable tabId="4" name="SaleType"/>
  </pivotTables>
  <data>
    <tabular pivotCacheId="184263926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DC8534E-E989-4141-BF91-7A51EB89B998}" cache="Slicer_SALE_TYPE" caption="SALE TYPE" columnCount="3" style="SLICER" rowHeight="182880"/>
  <slicer name="PAYMENT MODE" xr10:uid="{0CB62070-DA29-49A3-932A-37846C49AFE6}" cache="Slicer_PAYMENT_MODE" caption="PAYMENT MODE" columnCount="2" style="SLICER" rowHeight="241300"/>
  <slicer name="Month" xr10:uid="{86785254-1BB7-4918-B25A-98873AE1FA4C}" cache="Slicer_Month" caption="Month" style="SLICER2" rowHeight="241300"/>
  <slicer name="Year" xr10:uid="{18CDE9FA-A5B5-426A-9192-74F431334D8E}" cache="Slicer_Year" caption="Year" style="SLIC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52" headerRowBorderDxfId="51">
  <autoFilter ref="A1:P528" xr:uid="{60351B27-4213-4B50-AF1E-6DD234ED1CD8}"/>
  <sortState xmlns:xlrd2="http://schemas.microsoft.com/office/spreadsheetml/2017/richdata2" ref="A2:E527">
    <sortCondition ref="A1:A527"/>
  </sortState>
  <tableColumns count="16">
    <tableColumn id="1" xr3:uid="{7E2D9722-C99A-4D79-AD8A-A4AF24D31B15}" name="DATE" dataDxfId="50"/>
    <tableColumn id="3" xr3:uid="{1B687DA1-746A-409E-8132-464ADA2D65F7}" name="PRODUCT ID" dataDxfId="49"/>
    <tableColumn id="2" xr3:uid="{3D21C161-3520-4EEB-95C2-BC89A67F811B}" name="QUANTITY" dataDxfId="48"/>
    <tableColumn id="4" xr3:uid="{51AFA112-3989-4C7A-B537-003512753602}" name="SALE TYPE" dataDxfId="47"/>
    <tableColumn id="5" xr3:uid="{057B8FDA-60FB-4816-999C-2030B688B9CF}" name="PAYMENT MODE" dataDxfId="46"/>
    <tableColumn id="6" xr3:uid="{A77A9445-20AF-4122-92EB-C3706E536AB4}" name="DISCOUNT %" dataDxfId="45"/>
    <tableColumn id="7" xr3:uid="{43D82292-146B-4E0E-A723-1FB33BFA6DEC}" name="PRODUCT" dataDxfId="44">
      <calculatedColumnFormula>VLOOKUP(InputData[[#This Row],[PRODUCT ID]],'Master Data'!A:F,2,0)</calculatedColumnFormula>
    </tableColumn>
    <tableColumn id="8" xr3:uid="{BD75AA4A-1955-4D2D-8385-87DB7C1D2A42}" name="CATEGORY" dataDxfId="43">
      <calculatedColumnFormula>VLOOKUP(InputData[[#This Row],[PRODUCT ID]],'Master Data'!A:F,3,0)</calculatedColumnFormula>
    </tableColumn>
    <tableColumn id="9" xr3:uid="{26915D0E-C87C-458B-BA96-6835E5F69553}" name="UOM" dataDxfId="42">
      <calculatedColumnFormula>VLOOKUP(InputData[[#This Row],[PRODUCT ID]],'Master Data'!A:F,4,0)</calculatedColumnFormula>
    </tableColumn>
    <tableColumn id="10" xr3:uid="{2A10BCF0-72AB-434B-85ED-2403A724AF81}" name="BUYING PRIZE" dataDxfId="41">
      <calculatedColumnFormula>VLOOKUP(InputData[[#This Row],[PRODUCT ID]],'Master Data'!A:F,5,0)</calculatedColumnFormula>
    </tableColumn>
    <tableColumn id="11" xr3:uid="{F0CAD2CE-ADDC-4D4B-854B-5F79829260D0}" name="SELLING PRICE" dataCellStyle="Currency">
      <calculatedColumnFormula>VLOOKUP(InputData[[#This Row],[PRODUCT ID]],'Master Data'!A:F,6,0)</calculatedColumnFormula>
    </tableColumn>
    <tableColumn id="12" xr3:uid="{E05F160F-1E6A-44FC-A7BF-FEA03B43C790}" name="Total Buying Value" dataCellStyle="Currency">
      <calculatedColumnFormula>InputData[[#This Row],[BUYING PRIZE]]*InputData[[#This Row],[QUANTITY]]</calculatedColumnFormula>
    </tableColumn>
    <tableColumn id="13" xr3:uid="{069BE76C-2854-42E3-BB70-61C154331239}" name="Total Selling Value" dataCellStyle="Currency">
      <calculatedColumnFormula>InputData[[#This Row],[SELLING PRICE]]*InputData[[#This Row],[QUANTITY]]*(1-InputData[[#This Row],[DISCOUNT %]])</calculatedColumnFormula>
    </tableColumn>
    <tableColumn id="14" xr3:uid="{0FA87FC2-B55A-4124-B506-5A66CAD99C74}" name="Day" dataDxfId="40">
      <calculatedColumnFormula>DAY(InputData[[#This Row],[DATE]])</calculatedColumnFormula>
    </tableColumn>
    <tableColumn id="15" xr3:uid="{0599FD58-08F7-463A-9CB0-7AF26812E5C0}" name="Month" dataDxfId="39">
      <calculatedColumnFormula>TEXT(InputData[[#This Row],[DATE]],"mmm")</calculatedColumnFormula>
    </tableColumn>
    <tableColumn id="16" xr3:uid="{858041B5-1D4A-443E-9A0F-384240860E53}" name="Year" dataDxfId="3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7" dataDxfId="35" headerRowBorderDxfId="36">
  <autoFilter ref="A1:F46" xr:uid="{DE6FA1E2-6EE8-430A-AF62-020400F3E926}"/>
  <tableColumns count="6">
    <tableColumn id="1" xr3:uid="{106E50BA-9FFB-484D-AC75-176578AFED44}" name="PRODUCT ID" dataDxfId="34"/>
    <tableColumn id="2" xr3:uid="{C6063C4C-22AC-43C3-B630-5C0916CFA263}" name="PRODUCT" dataDxfId="33"/>
    <tableColumn id="3" xr3:uid="{FEA9A0A4-A0D7-45FA-BD75-4D9EBBD09441}" name="CATEGORY" dataDxfId="32"/>
    <tableColumn id="4" xr3:uid="{3BDFD3DA-79CD-4B0E-9F98-1F406523093B}" name="UOM" dataDxfId="31"/>
    <tableColumn id="5" xr3:uid="{C286276F-25D5-4D9D-9759-32EF67A133BE}" name="BUYING PRIZE" dataDxfId="30"/>
    <tableColumn id="6" xr3:uid="{BFC92544-6510-4B40-ABEE-FD6A4B0302D7}" name="SELLING PRICE" dataDxfId="2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FEE599"/>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2.xml"/><Relationship Id="rId7" Type="http://schemas.openxmlformats.org/officeDocument/2006/relationships/ctrlProp" Target="../ctrlProps/ctrlProp3.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6.xml"/><Relationship Id="rId5" Type="http://schemas.openxmlformats.org/officeDocument/2006/relationships/pivotTable" Target="../pivotTables/pivotTable5.xml"/><Relationship Id="rId10" Type="http://schemas.openxmlformats.org/officeDocument/2006/relationships/ctrlProp" Target="../ctrlProps/ctrlProp5.xml"/><Relationship Id="rId4" Type="http://schemas.openxmlformats.org/officeDocument/2006/relationships/pivotTable" Target="../pivotTables/pivotTable4.xm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EC39-AB9A-4D20-A47E-3FE726E84B19}">
  <dimension ref="A1"/>
  <sheetViews>
    <sheetView workbookViewId="0">
      <selection activeCell="E5" sqref="D5:E5"/>
    </sheetView>
  </sheetViews>
  <sheetFormatPr defaultRowHeight="1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F2DC-FAF3-4F49-9C87-CDE50D4C28DA}">
  <dimension ref="W11:AA15"/>
  <sheetViews>
    <sheetView showGridLines="0" showRowColHeaders="0" tabSelected="1" zoomScale="48" zoomScaleNormal="50" workbookViewId="0">
      <selection activeCell="Z20" sqref="Z20"/>
    </sheetView>
  </sheetViews>
  <sheetFormatPr defaultRowHeight="14.5"/>
  <sheetData>
    <row r="11" spans="23:27">
      <c r="AA11" t="s">
        <v>144</v>
      </c>
    </row>
    <row r="14" spans="23:27">
      <c r="W14" s="20"/>
    </row>
    <row r="15" spans="23:27">
      <c r="Y15" s="19"/>
    </row>
  </sheetData>
  <pageMargins left="0.7" right="0.7" top="0.75" bottom="0.75" header="0.3" footer="0.3"/>
  <pageSetup orientation="portrait" r:id="rId1"/>
  <customProperties>
    <customPr name="EpmWorksheetKeyString_GUID" r:id="rId2"/>
  </customProperties>
  <drawing r:id="rId3"/>
  <legacyDrawing r:id="rId4"/>
  <mc:AlternateContent xmlns:mc="http://schemas.openxmlformats.org/markup-compatibility/2006">
    <mc:Choice Requires="x14">
      <controls>
        <mc:AlternateContent xmlns:mc="http://schemas.openxmlformats.org/markup-compatibility/2006">
          <mc:Choice Requires="x14">
            <control shapeId="7169" r:id="rId5" name="Scroll Bar 1">
              <controlPr defaultSize="0" autoPict="0">
                <anchor moveWithCells="1">
                  <from>
                    <xdr:col>8</xdr:col>
                    <xdr:colOff>317500</xdr:colOff>
                    <xdr:row>13</xdr:row>
                    <xdr:rowOff>63500</xdr:rowOff>
                  </from>
                  <to>
                    <xdr:col>9</xdr:col>
                    <xdr:colOff>0</xdr:colOff>
                    <xdr:row>22</xdr:row>
                    <xdr:rowOff>139700</xdr:rowOff>
                  </to>
                </anchor>
              </controlPr>
            </control>
          </mc:Choice>
        </mc:AlternateContent>
        <mc:AlternateContent xmlns:mc="http://schemas.openxmlformats.org/markup-compatibility/2006">
          <mc:Choice Requires="x14">
            <control shapeId="7170" r:id="rId6" name="Check Box 2">
              <controlPr defaultSize="0" autoFill="0" autoLine="0" autoPict="0">
                <anchor moveWithCells="1">
                  <from>
                    <xdr:col>6</xdr:col>
                    <xdr:colOff>184150</xdr:colOff>
                    <xdr:row>10</xdr:row>
                    <xdr:rowOff>152400</xdr:rowOff>
                  </from>
                  <to>
                    <xdr:col>6</xdr:col>
                    <xdr:colOff>488950</xdr:colOff>
                    <xdr:row>12</xdr:row>
                    <xdr:rowOff>31750</xdr:rowOff>
                  </to>
                </anchor>
              </controlPr>
            </control>
          </mc:Choice>
        </mc:AlternateContent>
        <mc:AlternateContent xmlns:mc="http://schemas.openxmlformats.org/markup-compatibility/2006">
          <mc:Choice Requires="x14">
            <control shapeId="7171" r:id="rId7" name="Check Box 3">
              <controlPr defaultSize="0" autoFill="0" autoLine="0" autoPict="0">
                <anchor moveWithCells="1">
                  <from>
                    <xdr:col>5</xdr:col>
                    <xdr:colOff>355600</xdr:colOff>
                    <xdr:row>10</xdr:row>
                    <xdr:rowOff>152400</xdr:rowOff>
                  </from>
                  <to>
                    <xdr:col>5</xdr:col>
                    <xdr:colOff>520700</xdr:colOff>
                    <xdr:row>12</xdr:row>
                    <xdr:rowOff>19050</xdr:rowOff>
                  </to>
                </anchor>
              </controlPr>
            </control>
          </mc:Choice>
        </mc:AlternateContent>
        <mc:AlternateContent xmlns:mc="http://schemas.openxmlformats.org/markup-compatibility/2006">
          <mc:Choice Requires="x14">
            <control shapeId="7172" r:id="rId8" name="Check Box 4">
              <controlPr defaultSize="0" autoFill="0" autoLine="0" autoPict="0">
                <anchor moveWithCells="1">
                  <from>
                    <xdr:col>7</xdr:col>
                    <xdr:colOff>120650</xdr:colOff>
                    <xdr:row>10</xdr:row>
                    <xdr:rowOff>139700</xdr:rowOff>
                  </from>
                  <to>
                    <xdr:col>7</xdr:col>
                    <xdr:colOff>285750</xdr:colOff>
                    <xdr:row>12</xdr:row>
                    <xdr:rowOff>12700</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 zoomScale="80" zoomScaleNormal="80" workbookViewId="0">
      <selection sqref="A1:P528"/>
    </sheetView>
  </sheetViews>
  <sheetFormatPr defaultRowHeight="14.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5.08984375" bestFit="1" customWidth="1"/>
    <col min="8" max="8" width="14.453125" bestFit="1" customWidth="1"/>
    <col min="9" max="9" width="9.90625" bestFit="1" customWidth="1"/>
    <col min="10" max="10" width="17.1796875" bestFit="1" customWidth="1"/>
    <col min="11" max="11" width="17.81640625" bestFit="1" customWidth="1"/>
    <col min="12" max="12" width="24.1796875" bestFit="1" customWidth="1"/>
    <col min="13" max="13" width="24.54296875" bestFit="1" customWidth="1"/>
  </cols>
  <sheetData>
    <row r="1" spans="1:16" ht="15" thickBot="1">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c r="A2" s="3">
        <v>44197</v>
      </c>
      <c r="B2" s="4" t="s">
        <v>56</v>
      </c>
      <c r="C2" s="5">
        <v>9</v>
      </c>
      <c r="D2" s="5" t="s">
        <v>105</v>
      </c>
      <c r="E2" s="5" t="s">
        <v>106</v>
      </c>
      <c r="F2" s="6">
        <v>0</v>
      </c>
      <c r="G2" t="str">
        <f>VLOOKUP(InputData[[#This Row],[PRODUCT ID]],'Master Data'!A:F,2,0)</f>
        <v>Product24</v>
      </c>
      <c r="H2" t="str">
        <f>VLOOKUP(InputData[[#This Row],[PRODUCT ID]],'Master Data'!A:F,3,0)</f>
        <v>Category03</v>
      </c>
      <c r="I2" t="str">
        <f>VLOOKUP(InputData[[#This Row],[PRODUCT ID]],'Master Data'!A:F,4,0)</f>
        <v>Ft</v>
      </c>
      <c r="J2">
        <f>VLOOKUP(InputData[[#This Row],[PRODUCT ID]],'Master Data'!A:F,5,0)</f>
        <v>144</v>
      </c>
      <c r="K2" s="7">
        <f>VLOOKUP(InputData[[#This Row],[PRODUCT ID]],'Master Data'!A:F,6,0)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c r="A3" s="3">
        <v>44198</v>
      </c>
      <c r="B3" s="4" t="s">
        <v>86</v>
      </c>
      <c r="C3" s="5">
        <v>15</v>
      </c>
      <c r="D3" s="5" t="s">
        <v>106</v>
      </c>
      <c r="E3" s="5" t="s">
        <v>107</v>
      </c>
      <c r="F3" s="6">
        <v>0</v>
      </c>
      <c r="G3" t="str">
        <f>VLOOKUP(InputData[[#This Row],[PRODUCT ID]],'Master Data'!A:F,2,0)</f>
        <v>Product38</v>
      </c>
      <c r="H3" t="str">
        <f>VLOOKUP(InputData[[#This Row],[PRODUCT ID]],'Master Data'!A:F,3,0)</f>
        <v>Category05</v>
      </c>
      <c r="I3" t="str">
        <f>VLOOKUP(InputData[[#This Row],[PRODUCT ID]],'Master Data'!A:F,4,0)</f>
        <v>Kg</v>
      </c>
      <c r="J3">
        <f>VLOOKUP(InputData[[#This Row],[PRODUCT ID]],'Master Data'!A:F,5,0)</f>
        <v>72</v>
      </c>
      <c r="K3" s="7">
        <f>VLOOKUP(InputData[[#This Row],[PRODUCT ID]],'Master Data'!A:F,6,0)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c r="A4" s="3">
        <v>44198</v>
      </c>
      <c r="B4" s="4" t="s">
        <v>33</v>
      </c>
      <c r="C4" s="5">
        <v>6</v>
      </c>
      <c r="D4" s="5" t="s">
        <v>108</v>
      </c>
      <c r="E4" s="5" t="s">
        <v>107</v>
      </c>
      <c r="F4" s="6">
        <v>0</v>
      </c>
      <c r="G4" t="str">
        <f>VLOOKUP(InputData[[#This Row],[PRODUCT ID]],'Master Data'!A:F,2,0)</f>
        <v>Product13</v>
      </c>
      <c r="H4" t="str">
        <f>VLOOKUP(InputData[[#This Row],[PRODUCT ID]],'Master Data'!A:F,3,0)</f>
        <v>Category02</v>
      </c>
      <c r="I4" t="str">
        <f>VLOOKUP(InputData[[#This Row],[PRODUCT ID]],'Master Data'!A:F,4,0)</f>
        <v>Kg</v>
      </c>
      <c r="J4">
        <f>VLOOKUP(InputData[[#This Row],[PRODUCT ID]],'Master Data'!A:F,5,0)</f>
        <v>112</v>
      </c>
      <c r="K4" s="7">
        <f>VLOOKUP(InputData[[#This Row],[PRODUCT ID]],'Master Data'!A:F,6,0)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c r="A5" s="3">
        <v>44199</v>
      </c>
      <c r="B5" s="4" t="s">
        <v>14</v>
      </c>
      <c r="C5" s="5">
        <v>5</v>
      </c>
      <c r="D5" s="5" t="s">
        <v>108</v>
      </c>
      <c r="E5" s="5" t="s">
        <v>106</v>
      </c>
      <c r="F5" s="6">
        <v>0</v>
      </c>
      <c r="G5" t="str">
        <f>VLOOKUP(InputData[[#This Row],[PRODUCT ID]],'Master Data'!A:F,2,0)</f>
        <v>Product04</v>
      </c>
      <c r="H5" t="str">
        <f>VLOOKUP(InputData[[#This Row],[PRODUCT ID]],'Master Data'!A:F,3,0)</f>
        <v>Category01</v>
      </c>
      <c r="I5" t="str">
        <f>VLOOKUP(InputData[[#This Row],[PRODUCT ID]],'Master Data'!A:F,4,0)</f>
        <v>Lt</v>
      </c>
      <c r="J5">
        <f>VLOOKUP(InputData[[#This Row],[PRODUCT ID]],'Master Data'!A:F,5,0)</f>
        <v>44</v>
      </c>
      <c r="K5" s="7">
        <f>VLOOKUP(InputData[[#This Row],[PRODUCT ID]],'Master Data'!A:F,6,0)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c r="A6" s="3">
        <v>44200</v>
      </c>
      <c r="B6" s="4" t="s">
        <v>79</v>
      </c>
      <c r="C6" s="5">
        <v>12</v>
      </c>
      <c r="D6" s="5" t="s">
        <v>106</v>
      </c>
      <c r="E6" s="5" t="s">
        <v>106</v>
      </c>
      <c r="F6" s="6">
        <v>0</v>
      </c>
      <c r="G6" t="str">
        <f>VLOOKUP(InputData[[#This Row],[PRODUCT ID]],'Master Data'!A:F,2,0)</f>
        <v>Product35</v>
      </c>
      <c r="H6" t="str">
        <f>VLOOKUP(InputData[[#This Row],[PRODUCT ID]],'Master Data'!A:F,3,0)</f>
        <v>Category04</v>
      </c>
      <c r="I6" t="str">
        <f>VLOOKUP(InputData[[#This Row],[PRODUCT ID]],'Master Data'!A:F,4,0)</f>
        <v>No.</v>
      </c>
      <c r="J6">
        <f>VLOOKUP(InputData[[#This Row],[PRODUCT ID]],'Master Data'!A:F,5,0)</f>
        <v>5</v>
      </c>
      <c r="K6" s="7">
        <f>VLOOKUP(InputData[[#This Row],[PRODUCT ID]],'Master Data'!A:F,6,0)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c r="A7" s="3">
        <v>44205</v>
      </c>
      <c r="B7" s="4" t="s">
        <v>71</v>
      </c>
      <c r="C7" s="5">
        <v>1</v>
      </c>
      <c r="D7" s="5" t="s">
        <v>108</v>
      </c>
      <c r="E7" s="5" t="s">
        <v>107</v>
      </c>
      <c r="F7" s="6">
        <v>0</v>
      </c>
      <c r="G7" t="str">
        <f>VLOOKUP(InputData[[#This Row],[PRODUCT ID]],'Master Data'!A:F,2,0)</f>
        <v>Product31</v>
      </c>
      <c r="H7" t="str">
        <f>VLOOKUP(InputData[[#This Row],[PRODUCT ID]],'Master Data'!A:F,3,0)</f>
        <v>Category04</v>
      </c>
      <c r="I7" t="str">
        <f>VLOOKUP(InputData[[#This Row],[PRODUCT ID]],'Master Data'!A:F,4,0)</f>
        <v>Kg</v>
      </c>
      <c r="J7">
        <f>VLOOKUP(InputData[[#This Row],[PRODUCT ID]],'Master Data'!A:F,5,0)</f>
        <v>93</v>
      </c>
      <c r="K7" s="7">
        <f>VLOOKUP(InputData[[#This Row],[PRODUCT ID]],'Master Data'!A:F,6,0)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c r="A8" s="3">
        <v>44205</v>
      </c>
      <c r="B8" s="4" t="s">
        <v>12</v>
      </c>
      <c r="C8" s="5">
        <v>8</v>
      </c>
      <c r="D8" s="5" t="s">
        <v>108</v>
      </c>
      <c r="E8" s="5" t="s">
        <v>107</v>
      </c>
      <c r="F8" s="6">
        <v>0</v>
      </c>
      <c r="G8" t="str">
        <f>VLOOKUP(InputData[[#This Row],[PRODUCT ID]],'Master Data'!A:F,2,0)</f>
        <v>Product03</v>
      </c>
      <c r="H8" t="str">
        <f>VLOOKUP(InputData[[#This Row],[PRODUCT ID]],'Master Data'!A:F,3,0)</f>
        <v>Category01</v>
      </c>
      <c r="I8" t="str">
        <f>VLOOKUP(InputData[[#This Row],[PRODUCT ID]],'Master Data'!A:F,4,0)</f>
        <v>Kg</v>
      </c>
      <c r="J8">
        <f>VLOOKUP(InputData[[#This Row],[PRODUCT ID]],'Master Data'!A:F,5,0)</f>
        <v>71</v>
      </c>
      <c r="K8" s="7">
        <f>VLOOKUP(InputData[[#This Row],[PRODUCT ID]],'Master Data'!A:F,6,0)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c r="A9" s="3">
        <v>44205</v>
      </c>
      <c r="B9" s="4" t="s">
        <v>58</v>
      </c>
      <c r="C9" s="5">
        <v>4</v>
      </c>
      <c r="D9" s="5" t="s">
        <v>108</v>
      </c>
      <c r="E9" s="5" t="s">
        <v>106</v>
      </c>
      <c r="F9" s="6">
        <v>0</v>
      </c>
      <c r="G9" t="str">
        <f>VLOOKUP(InputData[[#This Row],[PRODUCT ID]],'Master Data'!A:F,2,0)</f>
        <v>Product25</v>
      </c>
      <c r="H9" t="str">
        <f>VLOOKUP(InputData[[#This Row],[PRODUCT ID]],'Master Data'!A:F,3,0)</f>
        <v>Category03</v>
      </c>
      <c r="I9" t="str">
        <f>VLOOKUP(InputData[[#This Row],[PRODUCT ID]],'Master Data'!A:F,4,0)</f>
        <v>No.</v>
      </c>
      <c r="J9">
        <f>VLOOKUP(InputData[[#This Row],[PRODUCT ID]],'Master Data'!A:F,5,0)</f>
        <v>7</v>
      </c>
      <c r="K9" s="7">
        <f>VLOOKUP(InputData[[#This Row],[PRODUCT ID]],'Master Data'!A:F,6,0)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c r="A10" s="3">
        <v>44207</v>
      </c>
      <c r="B10" s="4" t="s">
        <v>83</v>
      </c>
      <c r="C10" s="5">
        <v>3</v>
      </c>
      <c r="D10" s="5" t="s">
        <v>108</v>
      </c>
      <c r="E10" s="5" t="s">
        <v>107</v>
      </c>
      <c r="F10" s="6">
        <v>0</v>
      </c>
      <c r="G10" t="str">
        <f>VLOOKUP(InputData[[#This Row],[PRODUCT ID]],'Master Data'!A:F,2,0)</f>
        <v>Product37</v>
      </c>
      <c r="H10" t="str">
        <f>VLOOKUP(InputData[[#This Row],[PRODUCT ID]],'Master Data'!A:F,3,0)</f>
        <v>Category05</v>
      </c>
      <c r="I10" t="str">
        <f>VLOOKUP(InputData[[#This Row],[PRODUCT ID]],'Master Data'!A:F,4,0)</f>
        <v>Kg</v>
      </c>
      <c r="J10">
        <f>VLOOKUP(InputData[[#This Row],[PRODUCT ID]],'Master Data'!A:F,5,0)</f>
        <v>67</v>
      </c>
      <c r="K10" s="7">
        <f>VLOOKUP(InputData[[#This Row],[PRODUCT ID]],'Master Data'!A:F,6,0)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c r="A11" s="3">
        <v>44207</v>
      </c>
      <c r="B11" s="4" t="s">
        <v>35</v>
      </c>
      <c r="C11" s="5">
        <v>4</v>
      </c>
      <c r="D11" s="5" t="s">
        <v>105</v>
      </c>
      <c r="E11" s="5" t="s">
        <v>106</v>
      </c>
      <c r="F11" s="6">
        <v>0</v>
      </c>
      <c r="G11" t="str">
        <f>VLOOKUP(InputData[[#This Row],[PRODUCT ID]],'Master Data'!A:F,2,0)</f>
        <v>Product14</v>
      </c>
      <c r="H11" t="str">
        <f>VLOOKUP(InputData[[#This Row],[PRODUCT ID]],'Master Data'!A:F,3,0)</f>
        <v>Category02</v>
      </c>
      <c r="I11" t="str">
        <f>VLOOKUP(InputData[[#This Row],[PRODUCT ID]],'Master Data'!A:F,4,0)</f>
        <v>Kg</v>
      </c>
      <c r="J11">
        <f>VLOOKUP(InputData[[#This Row],[PRODUCT ID]],'Master Data'!A:F,5,0)</f>
        <v>112</v>
      </c>
      <c r="K11" s="7">
        <f>VLOOKUP(InputData[[#This Row],[PRODUCT ID]],'Master Data'!A:F,6,0)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c r="A12" s="3">
        <v>44207</v>
      </c>
      <c r="B12" s="4" t="s">
        <v>94</v>
      </c>
      <c r="C12" s="5">
        <v>4</v>
      </c>
      <c r="D12" s="5" t="s">
        <v>108</v>
      </c>
      <c r="E12" s="5" t="s">
        <v>106</v>
      </c>
      <c r="F12" s="6">
        <v>0</v>
      </c>
      <c r="G12" t="str">
        <f>VLOOKUP(InputData[[#This Row],[PRODUCT ID]],'Master Data'!A:F,2,0)</f>
        <v>Product42</v>
      </c>
      <c r="H12" t="str">
        <f>VLOOKUP(InputData[[#This Row],[PRODUCT ID]],'Master Data'!A:F,3,0)</f>
        <v>Category05</v>
      </c>
      <c r="I12" t="str">
        <f>VLOOKUP(InputData[[#This Row],[PRODUCT ID]],'Master Data'!A:F,4,0)</f>
        <v>Ft</v>
      </c>
      <c r="J12">
        <f>VLOOKUP(InputData[[#This Row],[PRODUCT ID]],'Master Data'!A:F,5,0)</f>
        <v>120</v>
      </c>
      <c r="K12" s="7">
        <f>VLOOKUP(InputData[[#This Row],[PRODUCT ID]],'Master Data'!A:F,6,0)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c r="A13" s="3">
        <v>44208</v>
      </c>
      <c r="B13" s="4" t="s">
        <v>94</v>
      </c>
      <c r="C13" s="5">
        <v>10</v>
      </c>
      <c r="D13" s="5" t="s">
        <v>106</v>
      </c>
      <c r="E13" s="5" t="s">
        <v>107</v>
      </c>
      <c r="F13" s="6">
        <v>0</v>
      </c>
      <c r="G13" t="str">
        <f>VLOOKUP(InputData[[#This Row],[PRODUCT ID]],'Master Data'!A:F,2,0)</f>
        <v>Product42</v>
      </c>
      <c r="H13" t="str">
        <f>VLOOKUP(InputData[[#This Row],[PRODUCT ID]],'Master Data'!A:F,3,0)</f>
        <v>Category05</v>
      </c>
      <c r="I13" t="str">
        <f>VLOOKUP(InputData[[#This Row],[PRODUCT ID]],'Master Data'!A:F,4,0)</f>
        <v>Ft</v>
      </c>
      <c r="J13">
        <f>VLOOKUP(InputData[[#This Row],[PRODUCT ID]],'Master Data'!A:F,5,0)</f>
        <v>120</v>
      </c>
      <c r="K13" s="7">
        <f>VLOOKUP(InputData[[#This Row],[PRODUCT ID]],'Master Data'!A:F,6,0)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c r="A14" s="3">
        <v>44214</v>
      </c>
      <c r="B14" s="4" t="s">
        <v>98</v>
      </c>
      <c r="C14" s="5">
        <v>13</v>
      </c>
      <c r="D14" s="5" t="s">
        <v>108</v>
      </c>
      <c r="E14" s="5" t="s">
        <v>106</v>
      </c>
      <c r="F14" s="6">
        <v>0</v>
      </c>
      <c r="G14" t="str">
        <f>VLOOKUP(InputData[[#This Row],[PRODUCT ID]],'Master Data'!A:F,2,0)</f>
        <v>Product44</v>
      </c>
      <c r="H14" t="str">
        <f>VLOOKUP(InputData[[#This Row],[PRODUCT ID]],'Master Data'!A:F,3,0)</f>
        <v>Category05</v>
      </c>
      <c r="I14" t="str">
        <f>VLOOKUP(InputData[[#This Row],[PRODUCT ID]],'Master Data'!A:F,4,0)</f>
        <v>Kg</v>
      </c>
      <c r="J14">
        <f>VLOOKUP(InputData[[#This Row],[PRODUCT ID]],'Master Data'!A:F,5,0)</f>
        <v>76</v>
      </c>
      <c r="K14" s="7">
        <f>VLOOKUP(InputData[[#This Row],[PRODUCT ID]],'Master Data'!A:F,6,0)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c r="A15" s="3">
        <v>44214</v>
      </c>
      <c r="B15" s="4" t="s">
        <v>54</v>
      </c>
      <c r="C15" s="5">
        <v>3</v>
      </c>
      <c r="D15" s="5" t="s">
        <v>106</v>
      </c>
      <c r="E15" s="5" t="s">
        <v>107</v>
      </c>
      <c r="F15" s="6">
        <v>0</v>
      </c>
      <c r="G15" t="str">
        <f>VLOOKUP(InputData[[#This Row],[PRODUCT ID]],'Master Data'!A:F,2,0)</f>
        <v>Product23</v>
      </c>
      <c r="H15" t="str">
        <f>VLOOKUP(InputData[[#This Row],[PRODUCT ID]],'Master Data'!A:F,3,0)</f>
        <v>Category03</v>
      </c>
      <c r="I15" t="str">
        <f>VLOOKUP(InputData[[#This Row],[PRODUCT ID]],'Master Data'!A:F,4,0)</f>
        <v>Ft</v>
      </c>
      <c r="J15">
        <f>VLOOKUP(InputData[[#This Row],[PRODUCT ID]],'Master Data'!A:F,5,0)</f>
        <v>141</v>
      </c>
      <c r="K15" s="7">
        <f>VLOOKUP(InputData[[#This Row],[PRODUCT ID]],'Master Data'!A:F,6,0)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c r="A16" s="3">
        <v>44215</v>
      </c>
      <c r="B16" s="4" t="s">
        <v>79</v>
      </c>
      <c r="C16" s="5">
        <v>6</v>
      </c>
      <c r="D16" s="5" t="s">
        <v>108</v>
      </c>
      <c r="E16" s="5" t="s">
        <v>107</v>
      </c>
      <c r="F16" s="6">
        <v>0</v>
      </c>
      <c r="G16" t="str">
        <f>VLOOKUP(InputData[[#This Row],[PRODUCT ID]],'Master Data'!A:F,2,0)</f>
        <v>Product35</v>
      </c>
      <c r="H16" t="str">
        <f>VLOOKUP(InputData[[#This Row],[PRODUCT ID]],'Master Data'!A:F,3,0)</f>
        <v>Category04</v>
      </c>
      <c r="I16" t="str">
        <f>VLOOKUP(InputData[[#This Row],[PRODUCT ID]],'Master Data'!A:F,4,0)</f>
        <v>No.</v>
      </c>
      <c r="J16">
        <f>VLOOKUP(InputData[[#This Row],[PRODUCT ID]],'Master Data'!A:F,5,0)</f>
        <v>5</v>
      </c>
      <c r="K16" s="7">
        <f>VLOOKUP(InputData[[#This Row],[PRODUCT ID]],'Master Data'!A:F,6,0)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c r="A17" s="3">
        <v>44216</v>
      </c>
      <c r="B17" s="4" t="s">
        <v>77</v>
      </c>
      <c r="C17" s="5">
        <v>4</v>
      </c>
      <c r="D17" s="5" t="s">
        <v>108</v>
      </c>
      <c r="E17" s="5" t="s">
        <v>107</v>
      </c>
      <c r="F17" s="6">
        <v>0</v>
      </c>
      <c r="G17" t="str">
        <f>VLOOKUP(InputData[[#This Row],[PRODUCT ID]],'Master Data'!A:F,2,0)</f>
        <v>Product34</v>
      </c>
      <c r="H17" t="str">
        <f>VLOOKUP(InputData[[#This Row],[PRODUCT ID]],'Master Data'!A:F,3,0)</f>
        <v>Category04</v>
      </c>
      <c r="I17" t="str">
        <f>VLOOKUP(InputData[[#This Row],[PRODUCT ID]],'Master Data'!A:F,4,0)</f>
        <v>Lt</v>
      </c>
      <c r="J17">
        <f>VLOOKUP(InputData[[#This Row],[PRODUCT ID]],'Master Data'!A:F,5,0)</f>
        <v>55</v>
      </c>
      <c r="K17" s="7">
        <f>VLOOKUP(InputData[[#This Row],[PRODUCT ID]],'Master Data'!A:F,6,0)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c r="A18" s="3">
        <v>44216</v>
      </c>
      <c r="B18" s="4" t="s">
        <v>47</v>
      </c>
      <c r="C18" s="5">
        <v>4</v>
      </c>
      <c r="D18" s="5" t="s">
        <v>108</v>
      </c>
      <c r="E18" s="5" t="s">
        <v>107</v>
      </c>
      <c r="F18" s="6">
        <v>0</v>
      </c>
      <c r="G18" t="str">
        <f>VLOOKUP(InputData[[#This Row],[PRODUCT ID]],'Master Data'!A:F,2,0)</f>
        <v>Product20</v>
      </c>
      <c r="H18" t="str">
        <f>VLOOKUP(InputData[[#This Row],[PRODUCT ID]],'Master Data'!A:F,3,0)</f>
        <v>Category03</v>
      </c>
      <c r="I18" t="str">
        <f>VLOOKUP(InputData[[#This Row],[PRODUCT ID]],'Master Data'!A:F,4,0)</f>
        <v>Lt</v>
      </c>
      <c r="J18">
        <f>VLOOKUP(InputData[[#This Row],[PRODUCT ID]],'Master Data'!A:F,5,0)</f>
        <v>61</v>
      </c>
      <c r="K18" s="7">
        <f>VLOOKUP(InputData[[#This Row],[PRODUCT ID]],'Master Data'!A:F,6,0)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c r="A19" s="3">
        <v>44217</v>
      </c>
      <c r="B19" s="4" t="s">
        <v>14</v>
      </c>
      <c r="C19" s="5">
        <v>15</v>
      </c>
      <c r="D19" s="5" t="s">
        <v>105</v>
      </c>
      <c r="E19" s="5" t="s">
        <v>107</v>
      </c>
      <c r="F19" s="6">
        <v>0</v>
      </c>
      <c r="G19" t="str">
        <f>VLOOKUP(InputData[[#This Row],[PRODUCT ID]],'Master Data'!A:F,2,0)</f>
        <v>Product04</v>
      </c>
      <c r="H19" t="str">
        <f>VLOOKUP(InputData[[#This Row],[PRODUCT ID]],'Master Data'!A:F,3,0)</f>
        <v>Category01</v>
      </c>
      <c r="I19" t="str">
        <f>VLOOKUP(InputData[[#This Row],[PRODUCT ID]],'Master Data'!A:F,4,0)</f>
        <v>Lt</v>
      </c>
      <c r="J19">
        <f>VLOOKUP(InputData[[#This Row],[PRODUCT ID]],'Master Data'!A:F,5,0)</f>
        <v>44</v>
      </c>
      <c r="K19" s="7">
        <f>VLOOKUP(InputData[[#This Row],[PRODUCT ID]],'Master Data'!A:F,6,0)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c r="A20" s="3">
        <v>44217</v>
      </c>
      <c r="B20" s="4" t="s">
        <v>12</v>
      </c>
      <c r="C20" s="5">
        <v>9</v>
      </c>
      <c r="D20" s="5" t="s">
        <v>108</v>
      </c>
      <c r="E20" s="5" t="s">
        <v>106</v>
      </c>
      <c r="F20" s="6">
        <v>0</v>
      </c>
      <c r="G20" t="str">
        <f>VLOOKUP(InputData[[#This Row],[PRODUCT ID]],'Master Data'!A:F,2,0)</f>
        <v>Product03</v>
      </c>
      <c r="H20" t="str">
        <f>VLOOKUP(InputData[[#This Row],[PRODUCT ID]],'Master Data'!A:F,3,0)</f>
        <v>Category01</v>
      </c>
      <c r="I20" t="str">
        <f>VLOOKUP(InputData[[#This Row],[PRODUCT ID]],'Master Data'!A:F,4,0)</f>
        <v>Kg</v>
      </c>
      <c r="J20">
        <f>VLOOKUP(InputData[[#This Row],[PRODUCT ID]],'Master Data'!A:F,5,0)</f>
        <v>71</v>
      </c>
      <c r="K20" s="7">
        <f>VLOOKUP(InputData[[#This Row],[PRODUCT ID]],'Master Data'!A:F,6,0)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c r="A21" s="3">
        <v>44217</v>
      </c>
      <c r="B21" s="4" t="s">
        <v>94</v>
      </c>
      <c r="C21" s="5">
        <v>6</v>
      </c>
      <c r="D21" s="5" t="s">
        <v>108</v>
      </c>
      <c r="E21" s="5" t="s">
        <v>106</v>
      </c>
      <c r="F21" s="6">
        <v>0</v>
      </c>
      <c r="G21" t="str">
        <f>VLOOKUP(InputData[[#This Row],[PRODUCT ID]],'Master Data'!A:F,2,0)</f>
        <v>Product42</v>
      </c>
      <c r="H21" t="str">
        <f>VLOOKUP(InputData[[#This Row],[PRODUCT ID]],'Master Data'!A:F,3,0)</f>
        <v>Category05</v>
      </c>
      <c r="I21" t="str">
        <f>VLOOKUP(InputData[[#This Row],[PRODUCT ID]],'Master Data'!A:F,4,0)</f>
        <v>Ft</v>
      </c>
      <c r="J21">
        <f>VLOOKUP(InputData[[#This Row],[PRODUCT ID]],'Master Data'!A:F,5,0)</f>
        <v>120</v>
      </c>
      <c r="K21" s="7">
        <f>VLOOKUP(InputData[[#This Row],[PRODUCT ID]],'Master Data'!A:F,6,0)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c r="A22" s="3">
        <v>44221</v>
      </c>
      <c r="B22" s="4" t="s">
        <v>77</v>
      </c>
      <c r="C22" s="5">
        <v>6</v>
      </c>
      <c r="D22" s="5" t="s">
        <v>108</v>
      </c>
      <c r="E22" s="5" t="s">
        <v>107</v>
      </c>
      <c r="F22" s="6">
        <v>0</v>
      </c>
      <c r="G22" t="str">
        <f>VLOOKUP(InputData[[#This Row],[PRODUCT ID]],'Master Data'!A:F,2,0)</f>
        <v>Product34</v>
      </c>
      <c r="H22" t="str">
        <f>VLOOKUP(InputData[[#This Row],[PRODUCT ID]],'Master Data'!A:F,3,0)</f>
        <v>Category04</v>
      </c>
      <c r="I22" t="str">
        <f>VLOOKUP(InputData[[#This Row],[PRODUCT ID]],'Master Data'!A:F,4,0)</f>
        <v>Lt</v>
      </c>
      <c r="J22">
        <f>VLOOKUP(InputData[[#This Row],[PRODUCT ID]],'Master Data'!A:F,5,0)</f>
        <v>55</v>
      </c>
      <c r="K22" s="7">
        <f>VLOOKUP(InputData[[#This Row],[PRODUCT ID]],'Master Data'!A:F,6,0)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c r="A23" s="3">
        <v>44221</v>
      </c>
      <c r="B23" s="4" t="s">
        <v>79</v>
      </c>
      <c r="C23" s="5">
        <v>7</v>
      </c>
      <c r="D23" s="5" t="s">
        <v>108</v>
      </c>
      <c r="E23" s="5" t="s">
        <v>106</v>
      </c>
      <c r="F23" s="6">
        <v>0</v>
      </c>
      <c r="G23" t="str">
        <f>VLOOKUP(InputData[[#This Row],[PRODUCT ID]],'Master Data'!A:F,2,0)</f>
        <v>Product35</v>
      </c>
      <c r="H23" t="str">
        <f>VLOOKUP(InputData[[#This Row],[PRODUCT ID]],'Master Data'!A:F,3,0)</f>
        <v>Category04</v>
      </c>
      <c r="I23" t="str">
        <f>VLOOKUP(InputData[[#This Row],[PRODUCT ID]],'Master Data'!A:F,4,0)</f>
        <v>No.</v>
      </c>
      <c r="J23">
        <f>VLOOKUP(InputData[[#This Row],[PRODUCT ID]],'Master Data'!A:F,5,0)</f>
        <v>5</v>
      </c>
      <c r="K23" s="7">
        <f>VLOOKUP(InputData[[#This Row],[PRODUCT ID]],'Master Data'!A:F,6,0)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c r="A24" s="3">
        <v>44221</v>
      </c>
      <c r="B24" s="4" t="s">
        <v>71</v>
      </c>
      <c r="C24" s="5">
        <v>14</v>
      </c>
      <c r="D24" s="5" t="s">
        <v>108</v>
      </c>
      <c r="E24" s="5" t="s">
        <v>106</v>
      </c>
      <c r="F24" s="6">
        <v>0</v>
      </c>
      <c r="G24" t="str">
        <f>VLOOKUP(InputData[[#This Row],[PRODUCT ID]],'Master Data'!A:F,2,0)</f>
        <v>Product31</v>
      </c>
      <c r="H24" t="str">
        <f>VLOOKUP(InputData[[#This Row],[PRODUCT ID]],'Master Data'!A:F,3,0)</f>
        <v>Category04</v>
      </c>
      <c r="I24" t="str">
        <f>VLOOKUP(InputData[[#This Row],[PRODUCT ID]],'Master Data'!A:F,4,0)</f>
        <v>Kg</v>
      </c>
      <c r="J24">
        <f>VLOOKUP(InputData[[#This Row],[PRODUCT ID]],'Master Data'!A:F,5,0)</f>
        <v>93</v>
      </c>
      <c r="K24" s="7">
        <f>VLOOKUP(InputData[[#This Row],[PRODUCT ID]],'Master Data'!A:F,6,0)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c r="A25" s="3">
        <v>44222</v>
      </c>
      <c r="B25" s="4" t="s">
        <v>98</v>
      </c>
      <c r="C25" s="5">
        <v>9</v>
      </c>
      <c r="D25" s="5" t="s">
        <v>105</v>
      </c>
      <c r="E25" s="5" t="s">
        <v>107</v>
      </c>
      <c r="F25" s="6">
        <v>0</v>
      </c>
      <c r="G25" t="str">
        <f>VLOOKUP(InputData[[#This Row],[PRODUCT ID]],'Master Data'!A:F,2,0)</f>
        <v>Product44</v>
      </c>
      <c r="H25" t="str">
        <f>VLOOKUP(InputData[[#This Row],[PRODUCT ID]],'Master Data'!A:F,3,0)</f>
        <v>Category05</v>
      </c>
      <c r="I25" t="str">
        <f>VLOOKUP(InputData[[#This Row],[PRODUCT ID]],'Master Data'!A:F,4,0)</f>
        <v>Kg</v>
      </c>
      <c r="J25">
        <f>VLOOKUP(InputData[[#This Row],[PRODUCT ID]],'Master Data'!A:F,5,0)</f>
        <v>76</v>
      </c>
      <c r="K25" s="7">
        <f>VLOOKUP(InputData[[#This Row],[PRODUCT ID]],'Master Data'!A:F,6,0)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c r="A26" s="3">
        <v>44222</v>
      </c>
      <c r="B26" s="4" t="s">
        <v>18</v>
      </c>
      <c r="C26" s="5">
        <v>7</v>
      </c>
      <c r="D26" s="5" t="s">
        <v>106</v>
      </c>
      <c r="E26" s="5" t="s">
        <v>107</v>
      </c>
      <c r="F26" s="6">
        <v>0</v>
      </c>
      <c r="G26" t="str">
        <f>VLOOKUP(InputData[[#This Row],[PRODUCT ID]],'Master Data'!A:F,2,0)</f>
        <v>Product06</v>
      </c>
      <c r="H26" t="str">
        <f>VLOOKUP(InputData[[#This Row],[PRODUCT ID]],'Master Data'!A:F,3,0)</f>
        <v>Category01</v>
      </c>
      <c r="I26" t="str">
        <f>VLOOKUP(InputData[[#This Row],[PRODUCT ID]],'Master Data'!A:F,4,0)</f>
        <v>Kg</v>
      </c>
      <c r="J26">
        <f>VLOOKUP(InputData[[#This Row],[PRODUCT ID]],'Master Data'!A:F,5,0)</f>
        <v>75</v>
      </c>
      <c r="K26" s="7">
        <f>VLOOKUP(InputData[[#This Row],[PRODUCT ID]],'Master Data'!A:F,6,0)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c r="A27" s="3">
        <v>44222</v>
      </c>
      <c r="B27" s="4" t="s">
        <v>6</v>
      </c>
      <c r="C27" s="5">
        <v>7</v>
      </c>
      <c r="D27" s="5" t="s">
        <v>106</v>
      </c>
      <c r="E27" s="5" t="s">
        <v>106</v>
      </c>
      <c r="F27" s="6">
        <v>0</v>
      </c>
      <c r="G27" t="str">
        <f>VLOOKUP(InputData[[#This Row],[PRODUCT ID]],'Master Data'!A:F,2,0)</f>
        <v>Product01</v>
      </c>
      <c r="H27" t="str">
        <f>VLOOKUP(InputData[[#This Row],[PRODUCT ID]],'Master Data'!A:F,3,0)</f>
        <v>Category01</v>
      </c>
      <c r="I27" t="str">
        <f>VLOOKUP(InputData[[#This Row],[PRODUCT ID]],'Master Data'!A:F,4,0)</f>
        <v>Kg</v>
      </c>
      <c r="J27">
        <f>VLOOKUP(InputData[[#This Row],[PRODUCT ID]],'Master Data'!A:F,5,0)</f>
        <v>98</v>
      </c>
      <c r="K27" s="7">
        <f>VLOOKUP(InputData[[#This Row],[PRODUCT ID]],'Master Data'!A:F,6,0)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c r="A28" s="3">
        <v>44223</v>
      </c>
      <c r="B28" s="4" t="s">
        <v>90</v>
      </c>
      <c r="C28" s="5">
        <v>7</v>
      </c>
      <c r="D28" s="5" t="s">
        <v>105</v>
      </c>
      <c r="E28" s="5" t="s">
        <v>106</v>
      </c>
      <c r="F28" s="6">
        <v>0</v>
      </c>
      <c r="G28" t="str">
        <f>VLOOKUP(InputData[[#This Row],[PRODUCT ID]],'Master Data'!A:F,2,0)</f>
        <v>Product40</v>
      </c>
      <c r="H28" t="str">
        <f>VLOOKUP(InputData[[#This Row],[PRODUCT ID]],'Master Data'!A:F,3,0)</f>
        <v>Category05</v>
      </c>
      <c r="I28" t="str">
        <f>VLOOKUP(InputData[[#This Row],[PRODUCT ID]],'Master Data'!A:F,4,0)</f>
        <v>Kg</v>
      </c>
      <c r="J28">
        <f>VLOOKUP(InputData[[#This Row],[PRODUCT ID]],'Master Data'!A:F,5,0)</f>
        <v>90</v>
      </c>
      <c r="K28" s="7">
        <f>VLOOKUP(InputData[[#This Row],[PRODUCT ID]],'Master Data'!A:F,6,0)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c r="A29" s="3">
        <v>44223</v>
      </c>
      <c r="B29" s="4" t="s">
        <v>73</v>
      </c>
      <c r="C29" s="5">
        <v>3</v>
      </c>
      <c r="D29" s="5" t="s">
        <v>105</v>
      </c>
      <c r="E29" s="5" t="s">
        <v>106</v>
      </c>
      <c r="F29" s="6">
        <v>0</v>
      </c>
      <c r="G29" t="str">
        <f>VLOOKUP(InputData[[#This Row],[PRODUCT ID]],'Master Data'!A:F,2,0)</f>
        <v>Product32</v>
      </c>
      <c r="H29" t="str">
        <f>VLOOKUP(InputData[[#This Row],[PRODUCT ID]],'Master Data'!A:F,3,0)</f>
        <v>Category04</v>
      </c>
      <c r="I29" t="str">
        <f>VLOOKUP(InputData[[#This Row],[PRODUCT ID]],'Master Data'!A:F,4,0)</f>
        <v>Kg</v>
      </c>
      <c r="J29">
        <f>VLOOKUP(InputData[[#This Row],[PRODUCT ID]],'Master Data'!A:F,5,0)</f>
        <v>89</v>
      </c>
      <c r="K29" s="7">
        <f>VLOOKUP(InputData[[#This Row],[PRODUCT ID]],'Master Data'!A:F,6,0)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c r="A30" s="3">
        <v>44224</v>
      </c>
      <c r="B30" s="4" t="s">
        <v>14</v>
      </c>
      <c r="C30" s="5">
        <v>10</v>
      </c>
      <c r="D30" s="5" t="s">
        <v>106</v>
      </c>
      <c r="E30" s="5" t="s">
        <v>107</v>
      </c>
      <c r="F30" s="6">
        <v>0</v>
      </c>
      <c r="G30" t="str">
        <f>VLOOKUP(InputData[[#This Row],[PRODUCT ID]],'Master Data'!A:F,2,0)</f>
        <v>Product04</v>
      </c>
      <c r="H30" t="str">
        <f>VLOOKUP(InputData[[#This Row],[PRODUCT ID]],'Master Data'!A:F,3,0)</f>
        <v>Category01</v>
      </c>
      <c r="I30" t="str">
        <f>VLOOKUP(InputData[[#This Row],[PRODUCT ID]],'Master Data'!A:F,4,0)</f>
        <v>Lt</v>
      </c>
      <c r="J30">
        <f>VLOOKUP(InputData[[#This Row],[PRODUCT ID]],'Master Data'!A:F,5,0)</f>
        <v>44</v>
      </c>
      <c r="K30" s="7">
        <f>VLOOKUP(InputData[[#This Row],[PRODUCT ID]],'Master Data'!A:F,6,0)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c r="A31" s="3">
        <v>44224</v>
      </c>
      <c r="B31" s="4" t="s">
        <v>67</v>
      </c>
      <c r="C31" s="5">
        <v>2</v>
      </c>
      <c r="D31" s="5" t="s">
        <v>108</v>
      </c>
      <c r="E31" s="5" t="s">
        <v>107</v>
      </c>
      <c r="F31" s="6">
        <v>0</v>
      </c>
      <c r="G31" t="str">
        <f>VLOOKUP(InputData[[#This Row],[PRODUCT ID]],'Master Data'!A:F,2,0)</f>
        <v>Product29</v>
      </c>
      <c r="H31" t="str">
        <f>VLOOKUP(InputData[[#This Row],[PRODUCT ID]],'Master Data'!A:F,3,0)</f>
        <v>Category04</v>
      </c>
      <c r="I31" t="str">
        <f>VLOOKUP(InputData[[#This Row],[PRODUCT ID]],'Master Data'!A:F,4,0)</f>
        <v>Lt</v>
      </c>
      <c r="J31">
        <f>VLOOKUP(InputData[[#This Row],[PRODUCT ID]],'Master Data'!A:F,5,0)</f>
        <v>47</v>
      </c>
      <c r="K31" s="7">
        <f>VLOOKUP(InputData[[#This Row],[PRODUCT ID]],'Master Data'!A:F,6,0)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c r="A32" s="3">
        <v>44229</v>
      </c>
      <c r="B32" s="4" t="s">
        <v>26</v>
      </c>
      <c r="C32" s="5">
        <v>7</v>
      </c>
      <c r="D32" s="5" t="s">
        <v>106</v>
      </c>
      <c r="E32" s="5" t="s">
        <v>106</v>
      </c>
      <c r="F32" s="6">
        <v>0</v>
      </c>
      <c r="G32" t="str">
        <f>VLOOKUP(InputData[[#This Row],[PRODUCT ID]],'Master Data'!A:F,2,0)</f>
        <v>Product10</v>
      </c>
      <c r="H32" t="str">
        <f>VLOOKUP(InputData[[#This Row],[PRODUCT ID]],'Master Data'!A:F,3,0)</f>
        <v>Category02</v>
      </c>
      <c r="I32" t="str">
        <f>VLOOKUP(InputData[[#This Row],[PRODUCT ID]],'Master Data'!A:F,4,0)</f>
        <v>Ft</v>
      </c>
      <c r="J32">
        <f>VLOOKUP(InputData[[#This Row],[PRODUCT ID]],'Master Data'!A:F,5,0)</f>
        <v>148</v>
      </c>
      <c r="K32" s="7">
        <f>VLOOKUP(InputData[[#This Row],[PRODUCT ID]],'Master Data'!A:F,6,0)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c r="A33" s="3">
        <v>44230</v>
      </c>
      <c r="B33" s="4" t="s">
        <v>39</v>
      </c>
      <c r="C33" s="5">
        <v>13</v>
      </c>
      <c r="D33" s="5" t="s">
        <v>108</v>
      </c>
      <c r="E33" s="5" t="s">
        <v>106</v>
      </c>
      <c r="F33" s="6">
        <v>0</v>
      </c>
      <c r="G33" t="str">
        <f>VLOOKUP(InputData[[#This Row],[PRODUCT ID]],'Master Data'!A:F,2,0)</f>
        <v>Product16</v>
      </c>
      <c r="H33" t="str">
        <f>VLOOKUP(InputData[[#This Row],[PRODUCT ID]],'Master Data'!A:F,3,0)</f>
        <v>Category02</v>
      </c>
      <c r="I33" t="str">
        <f>VLOOKUP(InputData[[#This Row],[PRODUCT ID]],'Master Data'!A:F,4,0)</f>
        <v>No.</v>
      </c>
      <c r="J33">
        <f>VLOOKUP(InputData[[#This Row],[PRODUCT ID]],'Master Data'!A:F,5,0)</f>
        <v>13</v>
      </c>
      <c r="K33" s="7">
        <f>VLOOKUP(InputData[[#This Row],[PRODUCT ID]],'Master Data'!A:F,6,0)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c r="A34" s="3">
        <v>44230</v>
      </c>
      <c r="B34" s="4" t="s">
        <v>52</v>
      </c>
      <c r="C34" s="5">
        <v>2</v>
      </c>
      <c r="D34" s="5" t="s">
        <v>105</v>
      </c>
      <c r="E34" s="5" t="s">
        <v>107</v>
      </c>
      <c r="F34" s="6">
        <v>0</v>
      </c>
      <c r="G34" t="str">
        <f>VLOOKUP(InputData[[#This Row],[PRODUCT ID]],'Master Data'!A:F,2,0)</f>
        <v>Product22</v>
      </c>
      <c r="H34" t="str">
        <f>VLOOKUP(InputData[[#This Row],[PRODUCT ID]],'Master Data'!A:F,3,0)</f>
        <v>Category03</v>
      </c>
      <c r="I34" t="str">
        <f>VLOOKUP(InputData[[#This Row],[PRODUCT ID]],'Master Data'!A:F,4,0)</f>
        <v>Ft</v>
      </c>
      <c r="J34">
        <f>VLOOKUP(InputData[[#This Row],[PRODUCT ID]],'Master Data'!A:F,5,0)</f>
        <v>121</v>
      </c>
      <c r="K34" s="7">
        <f>VLOOKUP(InputData[[#This Row],[PRODUCT ID]],'Master Data'!A:F,6,0)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c r="A35" s="3">
        <v>44231</v>
      </c>
      <c r="B35" s="4" t="s">
        <v>83</v>
      </c>
      <c r="C35" s="5">
        <v>4</v>
      </c>
      <c r="D35" s="5" t="s">
        <v>106</v>
      </c>
      <c r="E35" s="5" t="s">
        <v>106</v>
      </c>
      <c r="F35" s="6">
        <v>0</v>
      </c>
      <c r="G35" t="str">
        <f>VLOOKUP(InputData[[#This Row],[PRODUCT ID]],'Master Data'!A:F,2,0)</f>
        <v>Product37</v>
      </c>
      <c r="H35" t="str">
        <f>VLOOKUP(InputData[[#This Row],[PRODUCT ID]],'Master Data'!A:F,3,0)</f>
        <v>Category05</v>
      </c>
      <c r="I35" t="str">
        <f>VLOOKUP(InputData[[#This Row],[PRODUCT ID]],'Master Data'!A:F,4,0)</f>
        <v>Kg</v>
      </c>
      <c r="J35">
        <f>VLOOKUP(InputData[[#This Row],[PRODUCT ID]],'Master Data'!A:F,5,0)</f>
        <v>67</v>
      </c>
      <c r="K35" s="7">
        <f>VLOOKUP(InputData[[#This Row],[PRODUCT ID]],'Master Data'!A:F,6,0)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c r="A36" s="3">
        <v>44232</v>
      </c>
      <c r="B36" s="4" t="s">
        <v>96</v>
      </c>
      <c r="C36" s="5">
        <v>7</v>
      </c>
      <c r="D36" s="5" t="s">
        <v>106</v>
      </c>
      <c r="E36" s="5" t="s">
        <v>107</v>
      </c>
      <c r="F36" s="6">
        <v>0</v>
      </c>
      <c r="G36" t="str">
        <f>VLOOKUP(InputData[[#This Row],[PRODUCT ID]],'Master Data'!A:F,2,0)</f>
        <v>Product43</v>
      </c>
      <c r="H36" t="str">
        <f>VLOOKUP(InputData[[#This Row],[PRODUCT ID]],'Master Data'!A:F,3,0)</f>
        <v>Category05</v>
      </c>
      <c r="I36" t="str">
        <f>VLOOKUP(InputData[[#This Row],[PRODUCT ID]],'Master Data'!A:F,4,0)</f>
        <v>Kg</v>
      </c>
      <c r="J36">
        <f>VLOOKUP(InputData[[#This Row],[PRODUCT ID]],'Master Data'!A:F,5,0)</f>
        <v>67</v>
      </c>
      <c r="K36" s="7">
        <f>VLOOKUP(InputData[[#This Row],[PRODUCT ID]],'Master Data'!A:F,6,0)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c r="A37" s="3">
        <v>44232</v>
      </c>
      <c r="B37" s="4" t="s">
        <v>16</v>
      </c>
      <c r="C37" s="5">
        <v>1</v>
      </c>
      <c r="D37" s="5" t="s">
        <v>108</v>
      </c>
      <c r="E37" s="5" t="s">
        <v>107</v>
      </c>
      <c r="F37" s="6">
        <v>0</v>
      </c>
      <c r="G37" t="str">
        <f>VLOOKUP(InputData[[#This Row],[PRODUCT ID]],'Master Data'!A:F,2,0)</f>
        <v>Product05</v>
      </c>
      <c r="H37" t="str">
        <f>VLOOKUP(InputData[[#This Row],[PRODUCT ID]],'Master Data'!A:F,3,0)</f>
        <v>Category01</v>
      </c>
      <c r="I37" t="str">
        <f>VLOOKUP(InputData[[#This Row],[PRODUCT ID]],'Master Data'!A:F,4,0)</f>
        <v>Ft</v>
      </c>
      <c r="J37">
        <f>VLOOKUP(InputData[[#This Row],[PRODUCT ID]],'Master Data'!A:F,5,0)</f>
        <v>133</v>
      </c>
      <c r="K37" s="7">
        <f>VLOOKUP(InputData[[#This Row],[PRODUCT ID]],'Master Data'!A:F,6,0)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c r="A38" s="3">
        <v>44232</v>
      </c>
      <c r="B38" s="4" t="s">
        <v>96</v>
      </c>
      <c r="C38" s="5">
        <v>9</v>
      </c>
      <c r="D38" s="5" t="s">
        <v>108</v>
      </c>
      <c r="E38" s="5" t="s">
        <v>107</v>
      </c>
      <c r="F38" s="6">
        <v>0</v>
      </c>
      <c r="G38" t="str">
        <f>VLOOKUP(InputData[[#This Row],[PRODUCT ID]],'Master Data'!A:F,2,0)</f>
        <v>Product43</v>
      </c>
      <c r="H38" t="str">
        <f>VLOOKUP(InputData[[#This Row],[PRODUCT ID]],'Master Data'!A:F,3,0)</f>
        <v>Category05</v>
      </c>
      <c r="I38" t="str">
        <f>VLOOKUP(InputData[[#This Row],[PRODUCT ID]],'Master Data'!A:F,4,0)</f>
        <v>Kg</v>
      </c>
      <c r="J38">
        <f>VLOOKUP(InputData[[#This Row],[PRODUCT ID]],'Master Data'!A:F,5,0)</f>
        <v>67</v>
      </c>
      <c r="K38" s="7">
        <f>VLOOKUP(InputData[[#This Row],[PRODUCT ID]],'Master Data'!A:F,6,0)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c r="A39" s="3">
        <v>44233</v>
      </c>
      <c r="B39" s="4" t="s">
        <v>79</v>
      </c>
      <c r="C39" s="5">
        <v>1</v>
      </c>
      <c r="D39" s="5" t="s">
        <v>108</v>
      </c>
      <c r="E39" s="5" t="s">
        <v>107</v>
      </c>
      <c r="F39" s="6">
        <v>0</v>
      </c>
      <c r="G39" t="str">
        <f>VLOOKUP(InputData[[#This Row],[PRODUCT ID]],'Master Data'!A:F,2,0)</f>
        <v>Product35</v>
      </c>
      <c r="H39" t="str">
        <f>VLOOKUP(InputData[[#This Row],[PRODUCT ID]],'Master Data'!A:F,3,0)</f>
        <v>Category04</v>
      </c>
      <c r="I39" t="str">
        <f>VLOOKUP(InputData[[#This Row],[PRODUCT ID]],'Master Data'!A:F,4,0)</f>
        <v>No.</v>
      </c>
      <c r="J39">
        <f>VLOOKUP(InputData[[#This Row],[PRODUCT ID]],'Master Data'!A:F,5,0)</f>
        <v>5</v>
      </c>
      <c r="K39" s="7">
        <f>VLOOKUP(InputData[[#This Row],[PRODUCT ID]],'Master Data'!A:F,6,0)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c r="A40" s="3">
        <v>44236</v>
      </c>
      <c r="B40" s="4" t="s">
        <v>77</v>
      </c>
      <c r="C40" s="5">
        <v>14</v>
      </c>
      <c r="D40" s="5" t="s">
        <v>108</v>
      </c>
      <c r="E40" s="5" t="s">
        <v>106</v>
      </c>
      <c r="F40" s="6">
        <v>0</v>
      </c>
      <c r="G40" t="str">
        <f>VLOOKUP(InputData[[#This Row],[PRODUCT ID]],'Master Data'!A:F,2,0)</f>
        <v>Product34</v>
      </c>
      <c r="H40" t="str">
        <f>VLOOKUP(InputData[[#This Row],[PRODUCT ID]],'Master Data'!A:F,3,0)</f>
        <v>Category04</v>
      </c>
      <c r="I40" t="str">
        <f>VLOOKUP(InputData[[#This Row],[PRODUCT ID]],'Master Data'!A:F,4,0)</f>
        <v>Lt</v>
      </c>
      <c r="J40">
        <f>VLOOKUP(InputData[[#This Row],[PRODUCT ID]],'Master Data'!A:F,5,0)</f>
        <v>55</v>
      </c>
      <c r="K40" s="7">
        <f>VLOOKUP(InputData[[#This Row],[PRODUCT ID]],'Master Data'!A:F,6,0)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c r="A41" s="3">
        <v>44239</v>
      </c>
      <c r="B41" s="4" t="s">
        <v>22</v>
      </c>
      <c r="C41" s="5">
        <v>7</v>
      </c>
      <c r="D41" s="5" t="s">
        <v>108</v>
      </c>
      <c r="E41" s="5" t="s">
        <v>107</v>
      </c>
      <c r="F41" s="6">
        <v>0</v>
      </c>
      <c r="G41" t="str">
        <f>VLOOKUP(InputData[[#This Row],[PRODUCT ID]],'Master Data'!A:F,2,0)</f>
        <v>Product08</v>
      </c>
      <c r="H41" t="str">
        <f>VLOOKUP(InputData[[#This Row],[PRODUCT ID]],'Master Data'!A:F,3,0)</f>
        <v>Category01</v>
      </c>
      <c r="I41" t="str">
        <f>VLOOKUP(InputData[[#This Row],[PRODUCT ID]],'Master Data'!A:F,4,0)</f>
        <v>Kg</v>
      </c>
      <c r="J41">
        <f>VLOOKUP(InputData[[#This Row],[PRODUCT ID]],'Master Data'!A:F,5,0)</f>
        <v>83</v>
      </c>
      <c r="K41" s="7">
        <f>VLOOKUP(InputData[[#This Row],[PRODUCT ID]],'Master Data'!A:F,6,0)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c r="A42" s="3">
        <v>44239</v>
      </c>
      <c r="B42" s="4" t="s">
        <v>54</v>
      </c>
      <c r="C42" s="5">
        <v>9</v>
      </c>
      <c r="D42" s="5" t="s">
        <v>106</v>
      </c>
      <c r="E42" s="5" t="s">
        <v>107</v>
      </c>
      <c r="F42" s="6">
        <v>0</v>
      </c>
      <c r="G42" t="str">
        <f>VLOOKUP(InputData[[#This Row],[PRODUCT ID]],'Master Data'!A:F,2,0)</f>
        <v>Product23</v>
      </c>
      <c r="H42" t="str">
        <f>VLOOKUP(InputData[[#This Row],[PRODUCT ID]],'Master Data'!A:F,3,0)</f>
        <v>Category03</v>
      </c>
      <c r="I42" t="str">
        <f>VLOOKUP(InputData[[#This Row],[PRODUCT ID]],'Master Data'!A:F,4,0)</f>
        <v>Ft</v>
      </c>
      <c r="J42">
        <f>VLOOKUP(InputData[[#This Row],[PRODUCT ID]],'Master Data'!A:F,5,0)</f>
        <v>141</v>
      </c>
      <c r="K42" s="7">
        <f>VLOOKUP(InputData[[#This Row],[PRODUCT ID]],'Master Data'!A:F,6,0)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c r="A43" s="3">
        <v>44242</v>
      </c>
      <c r="B43" s="4" t="s">
        <v>63</v>
      </c>
      <c r="C43" s="5">
        <v>4</v>
      </c>
      <c r="D43" s="5" t="s">
        <v>108</v>
      </c>
      <c r="E43" s="5" t="s">
        <v>106</v>
      </c>
      <c r="F43" s="6">
        <v>0</v>
      </c>
      <c r="G43" t="str">
        <f>VLOOKUP(InputData[[#This Row],[PRODUCT ID]],'Master Data'!A:F,2,0)</f>
        <v>Product27</v>
      </c>
      <c r="H43" t="str">
        <f>VLOOKUP(InputData[[#This Row],[PRODUCT ID]],'Master Data'!A:F,3,0)</f>
        <v>Category04</v>
      </c>
      <c r="I43" t="str">
        <f>VLOOKUP(InputData[[#This Row],[PRODUCT ID]],'Master Data'!A:F,4,0)</f>
        <v>Lt</v>
      </c>
      <c r="J43">
        <f>VLOOKUP(InputData[[#This Row],[PRODUCT ID]],'Master Data'!A:F,5,0)</f>
        <v>48</v>
      </c>
      <c r="K43" s="7">
        <f>VLOOKUP(InputData[[#This Row],[PRODUCT ID]],'Master Data'!A:F,6,0)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c r="A44" s="3">
        <v>44245</v>
      </c>
      <c r="B44" s="4" t="s">
        <v>37</v>
      </c>
      <c r="C44" s="5">
        <v>6</v>
      </c>
      <c r="D44" s="5" t="s">
        <v>106</v>
      </c>
      <c r="E44" s="5" t="s">
        <v>107</v>
      </c>
      <c r="F44" s="6">
        <v>0</v>
      </c>
      <c r="G44" t="str">
        <f>VLOOKUP(InputData[[#This Row],[PRODUCT ID]],'Master Data'!A:F,2,0)</f>
        <v>Product15</v>
      </c>
      <c r="H44" t="str">
        <f>VLOOKUP(InputData[[#This Row],[PRODUCT ID]],'Master Data'!A:F,3,0)</f>
        <v>Category02</v>
      </c>
      <c r="I44" t="str">
        <f>VLOOKUP(InputData[[#This Row],[PRODUCT ID]],'Master Data'!A:F,4,0)</f>
        <v>No.</v>
      </c>
      <c r="J44">
        <f>VLOOKUP(InputData[[#This Row],[PRODUCT ID]],'Master Data'!A:F,5,0)</f>
        <v>12</v>
      </c>
      <c r="K44" s="7">
        <f>VLOOKUP(InputData[[#This Row],[PRODUCT ID]],'Master Data'!A:F,6,0)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c r="A45" s="3">
        <v>44247</v>
      </c>
      <c r="B45" s="4" t="s">
        <v>69</v>
      </c>
      <c r="C45" s="5">
        <v>11</v>
      </c>
      <c r="D45" s="5" t="s">
        <v>106</v>
      </c>
      <c r="E45" s="5" t="s">
        <v>107</v>
      </c>
      <c r="F45" s="6">
        <v>0</v>
      </c>
      <c r="G45" t="str">
        <f>VLOOKUP(InputData[[#This Row],[PRODUCT ID]],'Master Data'!A:F,2,0)</f>
        <v>Product30</v>
      </c>
      <c r="H45" t="str">
        <f>VLOOKUP(InputData[[#This Row],[PRODUCT ID]],'Master Data'!A:F,3,0)</f>
        <v>Category04</v>
      </c>
      <c r="I45" t="str">
        <f>VLOOKUP(InputData[[#This Row],[PRODUCT ID]],'Master Data'!A:F,4,0)</f>
        <v>Ft</v>
      </c>
      <c r="J45">
        <f>VLOOKUP(InputData[[#This Row],[PRODUCT ID]],'Master Data'!A:F,5,0)</f>
        <v>148</v>
      </c>
      <c r="K45" s="7">
        <f>VLOOKUP(InputData[[#This Row],[PRODUCT ID]],'Master Data'!A:F,6,0)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c r="A46" s="3">
        <v>44249</v>
      </c>
      <c r="B46" s="4" t="s">
        <v>33</v>
      </c>
      <c r="C46" s="5">
        <v>5</v>
      </c>
      <c r="D46" s="5" t="s">
        <v>106</v>
      </c>
      <c r="E46" s="5" t="s">
        <v>107</v>
      </c>
      <c r="F46" s="6">
        <v>0</v>
      </c>
      <c r="G46" t="str">
        <f>VLOOKUP(InputData[[#This Row],[PRODUCT ID]],'Master Data'!A:F,2,0)</f>
        <v>Product13</v>
      </c>
      <c r="H46" t="str">
        <f>VLOOKUP(InputData[[#This Row],[PRODUCT ID]],'Master Data'!A:F,3,0)</f>
        <v>Category02</v>
      </c>
      <c r="I46" t="str">
        <f>VLOOKUP(InputData[[#This Row],[PRODUCT ID]],'Master Data'!A:F,4,0)</f>
        <v>Kg</v>
      </c>
      <c r="J46">
        <f>VLOOKUP(InputData[[#This Row],[PRODUCT ID]],'Master Data'!A:F,5,0)</f>
        <v>112</v>
      </c>
      <c r="K46" s="7">
        <f>VLOOKUP(InputData[[#This Row],[PRODUCT ID]],'Master Data'!A:F,6,0)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c r="A47" s="3">
        <v>44250</v>
      </c>
      <c r="B47" s="4" t="s">
        <v>58</v>
      </c>
      <c r="C47" s="5">
        <v>3</v>
      </c>
      <c r="D47" s="5" t="s">
        <v>108</v>
      </c>
      <c r="E47" s="5" t="s">
        <v>107</v>
      </c>
      <c r="F47" s="6">
        <v>0</v>
      </c>
      <c r="G47" t="str">
        <f>VLOOKUP(InputData[[#This Row],[PRODUCT ID]],'Master Data'!A:F,2,0)</f>
        <v>Product25</v>
      </c>
      <c r="H47" t="str">
        <f>VLOOKUP(InputData[[#This Row],[PRODUCT ID]],'Master Data'!A:F,3,0)</f>
        <v>Category03</v>
      </c>
      <c r="I47" t="str">
        <f>VLOOKUP(InputData[[#This Row],[PRODUCT ID]],'Master Data'!A:F,4,0)</f>
        <v>No.</v>
      </c>
      <c r="J47">
        <f>VLOOKUP(InputData[[#This Row],[PRODUCT ID]],'Master Data'!A:F,5,0)</f>
        <v>7</v>
      </c>
      <c r="K47" s="7">
        <f>VLOOKUP(InputData[[#This Row],[PRODUCT ID]],'Master Data'!A:F,6,0)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c r="A48" s="3">
        <v>44250</v>
      </c>
      <c r="B48" s="4" t="s">
        <v>16</v>
      </c>
      <c r="C48" s="5">
        <v>2</v>
      </c>
      <c r="D48" s="5" t="s">
        <v>108</v>
      </c>
      <c r="E48" s="5" t="s">
        <v>106</v>
      </c>
      <c r="F48" s="6">
        <v>0</v>
      </c>
      <c r="G48" t="str">
        <f>VLOOKUP(InputData[[#This Row],[PRODUCT ID]],'Master Data'!A:F,2,0)</f>
        <v>Product05</v>
      </c>
      <c r="H48" t="str">
        <f>VLOOKUP(InputData[[#This Row],[PRODUCT ID]],'Master Data'!A:F,3,0)</f>
        <v>Category01</v>
      </c>
      <c r="I48" t="str">
        <f>VLOOKUP(InputData[[#This Row],[PRODUCT ID]],'Master Data'!A:F,4,0)</f>
        <v>Ft</v>
      </c>
      <c r="J48">
        <f>VLOOKUP(InputData[[#This Row],[PRODUCT ID]],'Master Data'!A:F,5,0)</f>
        <v>133</v>
      </c>
      <c r="K48" s="7">
        <f>VLOOKUP(InputData[[#This Row],[PRODUCT ID]],'Master Data'!A:F,6,0)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c r="A49" s="3">
        <v>44252</v>
      </c>
      <c r="B49" s="4" t="s">
        <v>10</v>
      </c>
      <c r="C49" s="5">
        <v>4</v>
      </c>
      <c r="D49" s="5" t="s">
        <v>105</v>
      </c>
      <c r="E49" s="5" t="s">
        <v>106</v>
      </c>
      <c r="F49" s="6">
        <v>0</v>
      </c>
      <c r="G49" t="str">
        <f>VLOOKUP(InputData[[#This Row],[PRODUCT ID]],'Master Data'!A:F,2,0)</f>
        <v>Product02</v>
      </c>
      <c r="H49" t="str">
        <f>VLOOKUP(InputData[[#This Row],[PRODUCT ID]],'Master Data'!A:F,3,0)</f>
        <v>Category01</v>
      </c>
      <c r="I49" t="str">
        <f>VLOOKUP(InputData[[#This Row],[PRODUCT ID]],'Master Data'!A:F,4,0)</f>
        <v>Kg</v>
      </c>
      <c r="J49">
        <f>VLOOKUP(InputData[[#This Row],[PRODUCT ID]],'Master Data'!A:F,5,0)</f>
        <v>105</v>
      </c>
      <c r="K49" s="7">
        <f>VLOOKUP(InputData[[#This Row],[PRODUCT ID]],'Master Data'!A:F,6,0)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c r="A50" s="3">
        <v>44252</v>
      </c>
      <c r="B50" s="4" t="s">
        <v>73</v>
      </c>
      <c r="C50" s="5">
        <v>11</v>
      </c>
      <c r="D50" s="5" t="s">
        <v>106</v>
      </c>
      <c r="E50" s="5" t="s">
        <v>107</v>
      </c>
      <c r="F50" s="6">
        <v>0</v>
      </c>
      <c r="G50" t="str">
        <f>VLOOKUP(InputData[[#This Row],[PRODUCT ID]],'Master Data'!A:F,2,0)</f>
        <v>Product32</v>
      </c>
      <c r="H50" t="str">
        <f>VLOOKUP(InputData[[#This Row],[PRODUCT ID]],'Master Data'!A:F,3,0)</f>
        <v>Category04</v>
      </c>
      <c r="I50" t="str">
        <f>VLOOKUP(InputData[[#This Row],[PRODUCT ID]],'Master Data'!A:F,4,0)</f>
        <v>Kg</v>
      </c>
      <c r="J50">
        <f>VLOOKUP(InputData[[#This Row],[PRODUCT ID]],'Master Data'!A:F,5,0)</f>
        <v>89</v>
      </c>
      <c r="K50" s="7">
        <f>VLOOKUP(InputData[[#This Row],[PRODUCT ID]],'Master Data'!A:F,6,0)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c r="A51" s="3">
        <v>44252</v>
      </c>
      <c r="B51" s="4" t="s">
        <v>69</v>
      </c>
      <c r="C51" s="5">
        <v>2</v>
      </c>
      <c r="D51" s="5" t="s">
        <v>108</v>
      </c>
      <c r="E51" s="5" t="s">
        <v>106</v>
      </c>
      <c r="F51" s="6">
        <v>0</v>
      </c>
      <c r="G51" t="str">
        <f>VLOOKUP(InputData[[#This Row],[PRODUCT ID]],'Master Data'!A:F,2,0)</f>
        <v>Product30</v>
      </c>
      <c r="H51" t="str">
        <f>VLOOKUP(InputData[[#This Row],[PRODUCT ID]],'Master Data'!A:F,3,0)</f>
        <v>Category04</v>
      </c>
      <c r="I51" t="str">
        <f>VLOOKUP(InputData[[#This Row],[PRODUCT ID]],'Master Data'!A:F,4,0)</f>
        <v>Ft</v>
      </c>
      <c r="J51">
        <f>VLOOKUP(InputData[[#This Row],[PRODUCT ID]],'Master Data'!A:F,5,0)</f>
        <v>148</v>
      </c>
      <c r="K51" s="7">
        <f>VLOOKUP(InputData[[#This Row],[PRODUCT ID]],'Master Data'!A:F,6,0)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c r="A52" s="3">
        <v>44254</v>
      </c>
      <c r="B52" s="4" t="s">
        <v>43</v>
      </c>
      <c r="C52" s="5">
        <v>11</v>
      </c>
      <c r="D52" s="5" t="s">
        <v>105</v>
      </c>
      <c r="E52" s="5" t="s">
        <v>106</v>
      </c>
      <c r="F52" s="6">
        <v>0</v>
      </c>
      <c r="G52" t="str">
        <f>VLOOKUP(InputData[[#This Row],[PRODUCT ID]],'Master Data'!A:F,2,0)</f>
        <v>Product18</v>
      </c>
      <c r="H52" t="str">
        <f>VLOOKUP(InputData[[#This Row],[PRODUCT ID]],'Master Data'!A:F,3,0)</f>
        <v>Category02</v>
      </c>
      <c r="I52" t="str">
        <f>VLOOKUP(InputData[[#This Row],[PRODUCT ID]],'Master Data'!A:F,4,0)</f>
        <v>No.</v>
      </c>
      <c r="J52">
        <f>VLOOKUP(InputData[[#This Row],[PRODUCT ID]],'Master Data'!A:F,5,0)</f>
        <v>37</v>
      </c>
      <c r="K52" s="7">
        <f>VLOOKUP(InputData[[#This Row],[PRODUCT ID]],'Master Data'!A:F,6,0)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c r="A53" s="3">
        <v>44258</v>
      </c>
      <c r="B53" s="4" t="s">
        <v>29</v>
      </c>
      <c r="C53" s="5">
        <v>1</v>
      </c>
      <c r="D53" s="5" t="s">
        <v>108</v>
      </c>
      <c r="E53" s="5" t="s">
        <v>106</v>
      </c>
      <c r="F53" s="6">
        <v>0</v>
      </c>
      <c r="G53" t="str">
        <f>VLOOKUP(InputData[[#This Row],[PRODUCT ID]],'Master Data'!A:F,2,0)</f>
        <v>Product11</v>
      </c>
      <c r="H53" t="str">
        <f>VLOOKUP(InputData[[#This Row],[PRODUCT ID]],'Master Data'!A:F,3,0)</f>
        <v>Category02</v>
      </c>
      <c r="I53" t="str">
        <f>VLOOKUP(InputData[[#This Row],[PRODUCT ID]],'Master Data'!A:F,4,0)</f>
        <v>Lt</v>
      </c>
      <c r="J53">
        <f>VLOOKUP(InputData[[#This Row],[PRODUCT ID]],'Master Data'!A:F,5,0)</f>
        <v>44</v>
      </c>
      <c r="K53" s="7">
        <f>VLOOKUP(InputData[[#This Row],[PRODUCT ID]],'Master Data'!A:F,6,0)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c r="A54" s="3">
        <v>44262</v>
      </c>
      <c r="B54" s="4" t="s">
        <v>50</v>
      </c>
      <c r="C54" s="5">
        <v>9</v>
      </c>
      <c r="D54" s="5" t="s">
        <v>108</v>
      </c>
      <c r="E54" s="5" t="s">
        <v>107</v>
      </c>
      <c r="F54" s="6">
        <v>0</v>
      </c>
      <c r="G54" t="str">
        <f>VLOOKUP(InputData[[#This Row],[PRODUCT ID]],'Master Data'!A:F,2,0)</f>
        <v>Product21</v>
      </c>
      <c r="H54" t="str">
        <f>VLOOKUP(InputData[[#This Row],[PRODUCT ID]],'Master Data'!A:F,3,0)</f>
        <v>Category03</v>
      </c>
      <c r="I54" t="str">
        <f>VLOOKUP(InputData[[#This Row],[PRODUCT ID]],'Master Data'!A:F,4,0)</f>
        <v>Ft</v>
      </c>
      <c r="J54">
        <f>VLOOKUP(InputData[[#This Row],[PRODUCT ID]],'Master Data'!A:F,5,0)</f>
        <v>126</v>
      </c>
      <c r="K54" s="7">
        <f>VLOOKUP(InputData[[#This Row],[PRODUCT ID]],'Master Data'!A:F,6,0)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c r="A55" s="3">
        <v>44263</v>
      </c>
      <c r="B55" s="4" t="s">
        <v>63</v>
      </c>
      <c r="C55" s="5">
        <v>6</v>
      </c>
      <c r="D55" s="5" t="s">
        <v>106</v>
      </c>
      <c r="E55" s="5" t="s">
        <v>107</v>
      </c>
      <c r="F55" s="6">
        <v>0</v>
      </c>
      <c r="G55" t="str">
        <f>VLOOKUP(InputData[[#This Row],[PRODUCT ID]],'Master Data'!A:F,2,0)</f>
        <v>Product27</v>
      </c>
      <c r="H55" t="str">
        <f>VLOOKUP(InputData[[#This Row],[PRODUCT ID]],'Master Data'!A:F,3,0)</f>
        <v>Category04</v>
      </c>
      <c r="I55" t="str">
        <f>VLOOKUP(InputData[[#This Row],[PRODUCT ID]],'Master Data'!A:F,4,0)</f>
        <v>Lt</v>
      </c>
      <c r="J55">
        <f>VLOOKUP(InputData[[#This Row],[PRODUCT ID]],'Master Data'!A:F,5,0)</f>
        <v>48</v>
      </c>
      <c r="K55" s="7">
        <f>VLOOKUP(InputData[[#This Row],[PRODUCT ID]],'Master Data'!A:F,6,0)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c r="A56" s="3">
        <v>44263</v>
      </c>
      <c r="B56" s="4" t="s">
        <v>98</v>
      </c>
      <c r="C56" s="5">
        <v>9</v>
      </c>
      <c r="D56" s="5" t="s">
        <v>106</v>
      </c>
      <c r="E56" s="5" t="s">
        <v>106</v>
      </c>
      <c r="F56" s="6">
        <v>0</v>
      </c>
      <c r="G56" t="str">
        <f>VLOOKUP(InputData[[#This Row],[PRODUCT ID]],'Master Data'!A:F,2,0)</f>
        <v>Product44</v>
      </c>
      <c r="H56" t="str">
        <f>VLOOKUP(InputData[[#This Row],[PRODUCT ID]],'Master Data'!A:F,3,0)</f>
        <v>Category05</v>
      </c>
      <c r="I56" t="str">
        <f>VLOOKUP(InputData[[#This Row],[PRODUCT ID]],'Master Data'!A:F,4,0)</f>
        <v>Kg</v>
      </c>
      <c r="J56">
        <f>VLOOKUP(InputData[[#This Row],[PRODUCT ID]],'Master Data'!A:F,5,0)</f>
        <v>76</v>
      </c>
      <c r="K56" s="7">
        <f>VLOOKUP(InputData[[#This Row],[PRODUCT ID]],'Master Data'!A:F,6,0)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c r="A57" s="3">
        <v>44264</v>
      </c>
      <c r="B57" s="4" t="s">
        <v>67</v>
      </c>
      <c r="C57" s="5">
        <v>6</v>
      </c>
      <c r="D57" s="5" t="s">
        <v>105</v>
      </c>
      <c r="E57" s="5" t="s">
        <v>106</v>
      </c>
      <c r="F57" s="6">
        <v>0</v>
      </c>
      <c r="G57" t="str">
        <f>VLOOKUP(InputData[[#This Row],[PRODUCT ID]],'Master Data'!A:F,2,0)</f>
        <v>Product29</v>
      </c>
      <c r="H57" t="str">
        <f>VLOOKUP(InputData[[#This Row],[PRODUCT ID]],'Master Data'!A:F,3,0)</f>
        <v>Category04</v>
      </c>
      <c r="I57" t="str">
        <f>VLOOKUP(InputData[[#This Row],[PRODUCT ID]],'Master Data'!A:F,4,0)</f>
        <v>Lt</v>
      </c>
      <c r="J57">
        <f>VLOOKUP(InputData[[#This Row],[PRODUCT ID]],'Master Data'!A:F,5,0)</f>
        <v>47</v>
      </c>
      <c r="K57" s="7">
        <f>VLOOKUP(InputData[[#This Row],[PRODUCT ID]],'Master Data'!A:F,6,0)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c r="A58" s="3">
        <v>44266</v>
      </c>
      <c r="B58" s="4" t="s">
        <v>58</v>
      </c>
      <c r="C58" s="5">
        <v>11</v>
      </c>
      <c r="D58" s="5" t="s">
        <v>108</v>
      </c>
      <c r="E58" s="5" t="s">
        <v>107</v>
      </c>
      <c r="F58" s="6">
        <v>0</v>
      </c>
      <c r="G58" t="str">
        <f>VLOOKUP(InputData[[#This Row],[PRODUCT ID]],'Master Data'!A:F,2,0)</f>
        <v>Product25</v>
      </c>
      <c r="H58" t="str">
        <f>VLOOKUP(InputData[[#This Row],[PRODUCT ID]],'Master Data'!A:F,3,0)</f>
        <v>Category03</v>
      </c>
      <c r="I58" t="str">
        <f>VLOOKUP(InputData[[#This Row],[PRODUCT ID]],'Master Data'!A:F,4,0)</f>
        <v>No.</v>
      </c>
      <c r="J58">
        <f>VLOOKUP(InputData[[#This Row],[PRODUCT ID]],'Master Data'!A:F,5,0)</f>
        <v>7</v>
      </c>
      <c r="K58" s="7">
        <f>VLOOKUP(InputData[[#This Row],[PRODUCT ID]],'Master Data'!A:F,6,0)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c r="A59" s="3">
        <v>44268</v>
      </c>
      <c r="B59" s="4" t="s">
        <v>65</v>
      </c>
      <c r="C59" s="5">
        <v>10</v>
      </c>
      <c r="D59" s="5" t="s">
        <v>105</v>
      </c>
      <c r="E59" s="5" t="s">
        <v>107</v>
      </c>
      <c r="F59" s="6">
        <v>0</v>
      </c>
      <c r="G59" t="str">
        <f>VLOOKUP(InputData[[#This Row],[PRODUCT ID]],'Master Data'!A:F,2,0)</f>
        <v>Product28</v>
      </c>
      <c r="H59" t="str">
        <f>VLOOKUP(InputData[[#This Row],[PRODUCT ID]],'Master Data'!A:F,3,0)</f>
        <v>Category04</v>
      </c>
      <c r="I59" t="str">
        <f>VLOOKUP(InputData[[#This Row],[PRODUCT ID]],'Master Data'!A:F,4,0)</f>
        <v>No.</v>
      </c>
      <c r="J59">
        <f>VLOOKUP(InputData[[#This Row],[PRODUCT ID]],'Master Data'!A:F,5,0)</f>
        <v>37</v>
      </c>
      <c r="K59" s="7">
        <f>VLOOKUP(InputData[[#This Row],[PRODUCT ID]],'Master Data'!A:F,6,0)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c r="A60" s="3">
        <v>44270</v>
      </c>
      <c r="B60" s="4" t="s">
        <v>88</v>
      </c>
      <c r="C60" s="5">
        <v>11</v>
      </c>
      <c r="D60" s="5" t="s">
        <v>106</v>
      </c>
      <c r="E60" s="5" t="s">
        <v>107</v>
      </c>
      <c r="F60" s="6">
        <v>0</v>
      </c>
      <c r="G60" t="str">
        <f>VLOOKUP(InputData[[#This Row],[PRODUCT ID]],'Master Data'!A:F,2,0)</f>
        <v>Product39</v>
      </c>
      <c r="H60" t="str">
        <f>VLOOKUP(InputData[[#This Row],[PRODUCT ID]],'Master Data'!A:F,3,0)</f>
        <v>Category05</v>
      </c>
      <c r="I60" t="str">
        <f>VLOOKUP(InputData[[#This Row],[PRODUCT ID]],'Master Data'!A:F,4,0)</f>
        <v>No.</v>
      </c>
      <c r="J60">
        <f>VLOOKUP(InputData[[#This Row],[PRODUCT ID]],'Master Data'!A:F,5,0)</f>
        <v>37</v>
      </c>
      <c r="K60" s="7">
        <f>VLOOKUP(InputData[[#This Row],[PRODUCT ID]],'Master Data'!A:F,6,0)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c r="A61" s="3">
        <v>44271</v>
      </c>
      <c r="B61" s="4" t="s">
        <v>31</v>
      </c>
      <c r="C61" s="5">
        <v>14</v>
      </c>
      <c r="D61" s="5" t="s">
        <v>108</v>
      </c>
      <c r="E61" s="5" t="s">
        <v>107</v>
      </c>
      <c r="F61" s="6">
        <v>0</v>
      </c>
      <c r="G61" t="str">
        <f>VLOOKUP(InputData[[#This Row],[PRODUCT ID]],'Master Data'!A:F,2,0)</f>
        <v>Product12</v>
      </c>
      <c r="H61" t="str">
        <f>VLOOKUP(InputData[[#This Row],[PRODUCT ID]],'Master Data'!A:F,3,0)</f>
        <v>Category02</v>
      </c>
      <c r="I61" t="str">
        <f>VLOOKUP(InputData[[#This Row],[PRODUCT ID]],'Master Data'!A:F,4,0)</f>
        <v>Kg</v>
      </c>
      <c r="J61">
        <f>VLOOKUP(InputData[[#This Row],[PRODUCT ID]],'Master Data'!A:F,5,0)</f>
        <v>73</v>
      </c>
      <c r="K61" s="7">
        <f>VLOOKUP(InputData[[#This Row],[PRODUCT ID]],'Master Data'!A:F,6,0)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c r="A62" s="3">
        <v>44273</v>
      </c>
      <c r="B62" s="4" t="s">
        <v>94</v>
      </c>
      <c r="C62" s="5">
        <v>8</v>
      </c>
      <c r="D62" s="5" t="s">
        <v>105</v>
      </c>
      <c r="E62" s="5" t="s">
        <v>107</v>
      </c>
      <c r="F62" s="6">
        <v>0</v>
      </c>
      <c r="G62" t="str">
        <f>VLOOKUP(InputData[[#This Row],[PRODUCT ID]],'Master Data'!A:F,2,0)</f>
        <v>Product42</v>
      </c>
      <c r="H62" t="str">
        <f>VLOOKUP(InputData[[#This Row],[PRODUCT ID]],'Master Data'!A:F,3,0)</f>
        <v>Category05</v>
      </c>
      <c r="I62" t="str">
        <f>VLOOKUP(InputData[[#This Row],[PRODUCT ID]],'Master Data'!A:F,4,0)</f>
        <v>Ft</v>
      </c>
      <c r="J62">
        <f>VLOOKUP(InputData[[#This Row],[PRODUCT ID]],'Master Data'!A:F,5,0)</f>
        <v>120</v>
      </c>
      <c r="K62" s="7">
        <f>VLOOKUP(InputData[[#This Row],[PRODUCT ID]],'Master Data'!A:F,6,0)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c r="A63" s="3">
        <v>44274</v>
      </c>
      <c r="B63" s="4" t="s">
        <v>65</v>
      </c>
      <c r="C63" s="5">
        <v>9</v>
      </c>
      <c r="D63" s="5" t="s">
        <v>106</v>
      </c>
      <c r="E63" s="5" t="s">
        <v>107</v>
      </c>
      <c r="F63" s="6">
        <v>0</v>
      </c>
      <c r="G63" t="str">
        <f>VLOOKUP(InputData[[#This Row],[PRODUCT ID]],'Master Data'!A:F,2,0)</f>
        <v>Product28</v>
      </c>
      <c r="H63" t="str">
        <f>VLOOKUP(InputData[[#This Row],[PRODUCT ID]],'Master Data'!A:F,3,0)</f>
        <v>Category04</v>
      </c>
      <c r="I63" t="str">
        <f>VLOOKUP(InputData[[#This Row],[PRODUCT ID]],'Master Data'!A:F,4,0)</f>
        <v>No.</v>
      </c>
      <c r="J63">
        <f>VLOOKUP(InputData[[#This Row],[PRODUCT ID]],'Master Data'!A:F,5,0)</f>
        <v>37</v>
      </c>
      <c r="K63" s="7">
        <f>VLOOKUP(InputData[[#This Row],[PRODUCT ID]],'Master Data'!A:F,6,0)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c r="A64" s="3">
        <v>44276</v>
      </c>
      <c r="B64" s="4" t="s">
        <v>47</v>
      </c>
      <c r="C64" s="5">
        <v>13</v>
      </c>
      <c r="D64" s="5" t="s">
        <v>106</v>
      </c>
      <c r="E64" s="5" t="s">
        <v>106</v>
      </c>
      <c r="F64" s="6">
        <v>0</v>
      </c>
      <c r="G64" t="str">
        <f>VLOOKUP(InputData[[#This Row],[PRODUCT ID]],'Master Data'!A:F,2,0)</f>
        <v>Product20</v>
      </c>
      <c r="H64" t="str">
        <f>VLOOKUP(InputData[[#This Row],[PRODUCT ID]],'Master Data'!A:F,3,0)</f>
        <v>Category03</v>
      </c>
      <c r="I64" t="str">
        <f>VLOOKUP(InputData[[#This Row],[PRODUCT ID]],'Master Data'!A:F,4,0)</f>
        <v>Lt</v>
      </c>
      <c r="J64">
        <f>VLOOKUP(InputData[[#This Row],[PRODUCT ID]],'Master Data'!A:F,5,0)</f>
        <v>61</v>
      </c>
      <c r="K64" s="7">
        <f>VLOOKUP(InputData[[#This Row],[PRODUCT ID]],'Master Data'!A:F,6,0)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c r="A65" s="3">
        <v>44276</v>
      </c>
      <c r="B65" s="4" t="s">
        <v>88</v>
      </c>
      <c r="C65" s="5">
        <v>7</v>
      </c>
      <c r="D65" s="5" t="s">
        <v>108</v>
      </c>
      <c r="E65" s="5" t="s">
        <v>106</v>
      </c>
      <c r="F65" s="6">
        <v>0</v>
      </c>
      <c r="G65" t="str">
        <f>VLOOKUP(InputData[[#This Row],[PRODUCT ID]],'Master Data'!A:F,2,0)</f>
        <v>Product39</v>
      </c>
      <c r="H65" t="str">
        <f>VLOOKUP(InputData[[#This Row],[PRODUCT ID]],'Master Data'!A:F,3,0)</f>
        <v>Category05</v>
      </c>
      <c r="I65" t="str">
        <f>VLOOKUP(InputData[[#This Row],[PRODUCT ID]],'Master Data'!A:F,4,0)</f>
        <v>No.</v>
      </c>
      <c r="J65">
        <f>VLOOKUP(InputData[[#This Row],[PRODUCT ID]],'Master Data'!A:F,5,0)</f>
        <v>37</v>
      </c>
      <c r="K65" s="7">
        <f>VLOOKUP(InputData[[#This Row],[PRODUCT ID]],'Master Data'!A:F,6,0)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c r="A66" s="3">
        <v>44277</v>
      </c>
      <c r="B66" s="4" t="s">
        <v>10</v>
      </c>
      <c r="C66" s="5">
        <v>8</v>
      </c>
      <c r="D66" s="5" t="s">
        <v>106</v>
      </c>
      <c r="E66" s="5" t="s">
        <v>106</v>
      </c>
      <c r="F66" s="6">
        <v>0</v>
      </c>
      <c r="G66" t="str">
        <f>VLOOKUP(InputData[[#This Row],[PRODUCT ID]],'Master Data'!A:F,2,0)</f>
        <v>Product02</v>
      </c>
      <c r="H66" t="str">
        <f>VLOOKUP(InputData[[#This Row],[PRODUCT ID]],'Master Data'!A:F,3,0)</f>
        <v>Category01</v>
      </c>
      <c r="I66" t="str">
        <f>VLOOKUP(InputData[[#This Row],[PRODUCT ID]],'Master Data'!A:F,4,0)</f>
        <v>Kg</v>
      </c>
      <c r="J66">
        <f>VLOOKUP(InputData[[#This Row],[PRODUCT ID]],'Master Data'!A:F,5,0)</f>
        <v>105</v>
      </c>
      <c r="K66" s="7">
        <f>VLOOKUP(InputData[[#This Row],[PRODUCT ID]],'Master Data'!A:F,6,0)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c r="A67" s="3">
        <v>44277</v>
      </c>
      <c r="B67" s="4" t="s">
        <v>31</v>
      </c>
      <c r="C67" s="5">
        <v>4</v>
      </c>
      <c r="D67" s="5" t="s">
        <v>106</v>
      </c>
      <c r="E67" s="5" t="s">
        <v>106</v>
      </c>
      <c r="F67" s="6">
        <v>0</v>
      </c>
      <c r="G67" t="str">
        <f>VLOOKUP(InputData[[#This Row],[PRODUCT ID]],'Master Data'!A:F,2,0)</f>
        <v>Product12</v>
      </c>
      <c r="H67" t="str">
        <f>VLOOKUP(InputData[[#This Row],[PRODUCT ID]],'Master Data'!A:F,3,0)</f>
        <v>Category02</v>
      </c>
      <c r="I67" t="str">
        <f>VLOOKUP(InputData[[#This Row],[PRODUCT ID]],'Master Data'!A:F,4,0)</f>
        <v>Kg</v>
      </c>
      <c r="J67">
        <f>VLOOKUP(InputData[[#This Row],[PRODUCT ID]],'Master Data'!A:F,5,0)</f>
        <v>73</v>
      </c>
      <c r="K67" s="7">
        <f>VLOOKUP(InputData[[#This Row],[PRODUCT ID]],'Master Data'!A:F,6,0)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c r="A68" s="3">
        <v>44280</v>
      </c>
      <c r="B68" s="4" t="s">
        <v>56</v>
      </c>
      <c r="C68" s="5">
        <v>14</v>
      </c>
      <c r="D68" s="5" t="s">
        <v>106</v>
      </c>
      <c r="E68" s="5" t="s">
        <v>107</v>
      </c>
      <c r="F68" s="6">
        <v>0</v>
      </c>
      <c r="G68" t="str">
        <f>VLOOKUP(InputData[[#This Row],[PRODUCT ID]],'Master Data'!A:F,2,0)</f>
        <v>Product24</v>
      </c>
      <c r="H68" t="str">
        <f>VLOOKUP(InputData[[#This Row],[PRODUCT ID]],'Master Data'!A:F,3,0)</f>
        <v>Category03</v>
      </c>
      <c r="I68" t="str">
        <f>VLOOKUP(InputData[[#This Row],[PRODUCT ID]],'Master Data'!A:F,4,0)</f>
        <v>Ft</v>
      </c>
      <c r="J68">
        <f>VLOOKUP(InputData[[#This Row],[PRODUCT ID]],'Master Data'!A:F,5,0)</f>
        <v>144</v>
      </c>
      <c r="K68" s="7">
        <f>VLOOKUP(InputData[[#This Row],[PRODUCT ID]],'Master Data'!A:F,6,0)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c r="A69" s="3">
        <v>44280</v>
      </c>
      <c r="B69" s="4" t="s">
        <v>18</v>
      </c>
      <c r="C69" s="5">
        <v>4</v>
      </c>
      <c r="D69" s="5" t="s">
        <v>108</v>
      </c>
      <c r="E69" s="5" t="s">
        <v>107</v>
      </c>
      <c r="F69" s="6">
        <v>0</v>
      </c>
      <c r="G69" t="str">
        <f>VLOOKUP(InputData[[#This Row],[PRODUCT ID]],'Master Data'!A:F,2,0)</f>
        <v>Product06</v>
      </c>
      <c r="H69" t="str">
        <f>VLOOKUP(InputData[[#This Row],[PRODUCT ID]],'Master Data'!A:F,3,0)</f>
        <v>Category01</v>
      </c>
      <c r="I69" t="str">
        <f>VLOOKUP(InputData[[#This Row],[PRODUCT ID]],'Master Data'!A:F,4,0)</f>
        <v>Kg</v>
      </c>
      <c r="J69">
        <f>VLOOKUP(InputData[[#This Row],[PRODUCT ID]],'Master Data'!A:F,5,0)</f>
        <v>75</v>
      </c>
      <c r="K69" s="7">
        <f>VLOOKUP(InputData[[#This Row],[PRODUCT ID]],'Master Data'!A:F,6,0)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c r="A70" s="3">
        <v>44280</v>
      </c>
      <c r="B70" s="4" t="s">
        <v>67</v>
      </c>
      <c r="C70" s="5">
        <v>8</v>
      </c>
      <c r="D70" s="5" t="s">
        <v>108</v>
      </c>
      <c r="E70" s="5" t="s">
        <v>107</v>
      </c>
      <c r="F70" s="6">
        <v>0</v>
      </c>
      <c r="G70" t="str">
        <f>VLOOKUP(InputData[[#This Row],[PRODUCT ID]],'Master Data'!A:F,2,0)</f>
        <v>Product29</v>
      </c>
      <c r="H70" t="str">
        <f>VLOOKUP(InputData[[#This Row],[PRODUCT ID]],'Master Data'!A:F,3,0)</f>
        <v>Category04</v>
      </c>
      <c r="I70" t="str">
        <f>VLOOKUP(InputData[[#This Row],[PRODUCT ID]],'Master Data'!A:F,4,0)</f>
        <v>Lt</v>
      </c>
      <c r="J70">
        <f>VLOOKUP(InputData[[#This Row],[PRODUCT ID]],'Master Data'!A:F,5,0)</f>
        <v>47</v>
      </c>
      <c r="K70" s="7">
        <f>VLOOKUP(InputData[[#This Row],[PRODUCT ID]],'Master Data'!A:F,6,0)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c r="A71" s="3">
        <v>44280</v>
      </c>
      <c r="B71" s="4" t="s">
        <v>86</v>
      </c>
      <c r="C71" s="5">
        <v>2</v>
      </c>
      <c r="D71" s="5" t="s">
        <v>108</v>
      </c>
      <c r="E71" s="5" t="s">
        <v>106</v>
      </c>
      <c r="F71" s="6">
        <v>0</v>
      </c>
      <c r="G71" t="str">
        <f>VLOOKUP(InputData[[#This Row],[PRODUCT ID]],'Master Data'!A:F,2,0)</f>
        <v>Product38</v>
      </c>
      <c r="H71" t="str">
        <f>VLOOKUP(InputData[[#This Row],[PRODUCT ID]],'Master Data'!A:F,3,0)</f>
        <v>Category05</v>
      </c>
      <c r="I71" t="str">
        <f>VLOOKUP(InputData[[#This Row],[PRODUCT ID]],'Master Data'!A:F,4,0)</f>
        <v>Kg</v>
      </c>
      <c r="J71">
        <f>VLOOKUP(InputData[[#This Row],[PRODUCT ID]],'Master Data'!A:F,5,0)</f>
        <v>72</v>
      </c>
      <c r="K71" s="7">
        <f>VLOOKUP(InputData[[#This Row],[PRODUCT ID]],'Master Data'!A:F,6,0)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c r="A72" s="3">
        <v>44281</v>
      </c>
      <c r="B72" s="4" t="s">
        <v>6</v>
      </c>
      <c r="C72" s="5">
        <v>4</v>
      </c>
      <c r="D72" s="5" t="s">
        <v>108</v>
      </c>
      <c r="E72" s="5" t="s">
        <v>107</v>
      </c>
      <c r="F72" s="6">
        <v>0</v>
      </c>
      <c r="G72" t="str">
        <f>VLOOKUP(InputData[[#This Row],[PRODUCT ID]],'Master Data'!A:F,2,0)</f>
        <v>Product01</v>
      </c>
      <c r="H72" t="str">
        <f>VLOOKUP(InputData[[#This Row],[PRODUCT ID]],'Master Data'!A:F,3,0)</f>
        <v>Category01</v>
      </c>
      <c r="I72" t="str">
        <f>VLOOKUP(InputData[[#This Row],[PRODUCT ID]],'Master Data'!A:F,4,0)</f>
        <v>Kg</v>
      </c>
      <c r="J72">
        <f>VLOOKUP(InputData[[#This Row],[PRODUCT ID]],'Master Data'!A:F,5,0)</f>
        <v>98</v>
      </c>
      <c r="K72" s="7">
        <f>VLOOKUP(InputData[[#This Row],[PRODUCT ID]],'Master Data'!A:F,6,0)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c r="A73" s="3">
        <v>44281</v>
      </c>
      <c r="B73" s="4" t="s">
        <v>94</v>
      </c>
      <c r="C73" s="5">
        <v>1</v>
      </c>
      <c r="D73" s="5" t="s">
        <v>108</v>
      </c>
      <c r="E73" s="5" t="s">
        <v>107</v>
      </c>
      <c r="F73" s="6">
        <v>0</v>
      </c>
      <c r="G73" t="str">
        <f>VLOOKUP(InputData[[#This Row],[PRODUCT ID]],'Master Data'!A:F,2,0)</f>
        <v>Product42</v>
      </c>
      <c r="H73" t="str">
        <f>VLOOKUP(InputData[[#This Row],[PRODUCT ID]],'Master Data'!A:F,3,0)</f>
        <v>Category05</v>
      </c>
      <c r="I73" t="str">
        <f>VLOOKUP(InputData[[#This Row],[PRODUCT ID]],'Master Data'!A:F,4,0)</f>
        <v>Ft</v>
      </c>
      <c r="J73">
        <f>VLOOKUP(InputData[[#This Row],[PRODUCT ID]],'Master Data'!A:F,5,0)</f>
        <v>120</v>
      </c>
      <c r="K73" s="7">
        <f>VLOOKUP(InputData[[#This Row],[PRODUCT ID]],'Master Data'!A:F,6,0)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c r="A74" s="3">
        <v>44281</v>
      </c>
      <c r="B74" s="4" t="s">
        <v>26</v>
      </c>
      <c r="C74" s="5">
        <v>9</v>
      </c>
      <c r="D74" s="5" t="s">
        <v>108</v>
      </c>
      <c r="E74" s="5" t="s">
        <v>106</v>
      </c>
      <c r="F74" s="6">
        <v>0</v>
      </c>
      <c r="G74" t="str">
        <f>VLOOKUP(InputData[[#This Row],[PRODUCT ID]],'Master Data'!A:F,2,0)</f>
        <v>Product10</v>
      </c>
      <c r="H74" t="str">
        <f>VLOOKUP(InputData[[#This Row],[PRODUCT ID]],'Master Data'!A:F,3,0)</f>
        <v>Category02</v>
      </c>
      <c r="I74" t="str">
        <f>VLOOKUP(InputData[[#This Row],[PRODUCT ID]],'Master Data'!A:F,4,0)</f>
        <v>Ft</v>
      </c>
      <c r="J74">
        <f>VLOOKUP(InputData[[#This Row],[PRODUCT ID]],'Master Data'!A:F,5,0)</f>
        <v>148</v>
      </c>
      <c r="K74" s="7">
        <f>VLOOKUP(InputData[[#This Row],[PRODUCT ID]],'Master Data'!A:F,6,0)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c r="A75" s="3">
        <v>44282</v>
      </c>
      <c r="B75" s="4" t="s">
        <v>69</v>
      </c>
      <c r="C75" s="5">
        <v>3</v>
      </c>
      <c r="D75" s="5" t="s">
        <v>108</v>
      </c>
      <c r="E75" s="5" t="s">
        <v>106</v>
      </c>
      <c r="F75" s="6">
        <v>0</v>
      </c>
      <c r="G75" t="str">
        <f>VLOOKUP(InputData[[#This Row],[PRODUCT ID]],'Master Data'!A:F,2,0)</f>
        <v>Product30</v>
      </c>
      <c r="H75" t="str">
        <f>VLOOKUP(InputData[[#This Row],[PRODUCT ID]],'Master Data'!A:F,3,0)</f>
        <v>Category04</v>
      </c>
      <c r="I75" t="str">
        <f>VLOOKUP(InputData[[#This Row],[PRODUCT ID]],'Master Data'!A:F,4,0)</f>
        <v>Ft</v>
      </c>
      <c r="J75">
        <f>VLOOKUP(InputData[[#This Row],[PRODUCT ID]],'Master Data'!A:F,5,0)</f>
        <v>148</v>
      </c>
      <c r="K75" s="7">
        <f>VLOOKUP(InputData[[#This Row],[PRODUCT ID]],'Master Data'!A:F,6,0)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c r="A76" s="3">
        <v>44283</v>
      </c>
      <c r="B76" s="4" t="s">
        <v>20</v>
      </c>
      <c r="C76" s="5">
        <v>8</v>
      </c>
      <c r="D76" s="5" t="s">
        <v>106</v>
      </c>
      <c r="E76" s="5" t="s">
        <v>107</v>
      </c>
      <c r="F76" s="6">
        <v>0</v>
      </c>
      <c r="G76" t="str">
        <f>VLOOKUP(InputData[[#This Row],[PRODUCT ID]],'Master Data'!A:F,2,0)</f>
        <v>Product07</v>
      </c>
      <c r="H76" t="str">
        <f>VLOOKUP(InputData[[#This Row],[PRODUCT ID]],'Master Data'!A:F,3,0)</f>
        <v>Category01</v>
      </c>
      <c r="I76" t="str">
        <f>VLOOKUP(InputData[[#This Row],[PRODUCT ID]],'Master Data'!A:F,4,0)</f>
        <v>Lt</v>
      </c>
      <c r="J76">
        <f>VLOOKUP(InputData[[#This Row],[PRODUCT ID]],'Master Data'!A:F,5,0)</f>
        <v>43</v>
      </c>
      <c r="K76" s="7">
        <f>VLOOKUP(InputData[[#This Row],[PRODUCT ID]],'Master Data'!A:F,6,0)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c r="A77" s="3">
        <v>44285</v>
      </c>
      <c r="B77" s="4" t="s">
        <v>86</v>
      </c>
      <c r="C77" s="5">
        <v>1</v>
      </c>
      <c r="D77" s="5" t="s">
        <v>106</v>
      </c>
      <c r="E77" s="5" t="s">
        <v>107</v>
      </c>
      <c r="F77" s="6">
        <v>0</v>
      </c>
      <c r="G77" t="str">
        <f>VLOOKUP(InputData[[#This Row],[PRODUCT ID]],'Master Data'!A:F,2,0)</f>
        <v>Product38</v>
      </c>
      <c r="H77" t="str">
        <f>VLOOKUP(InputData[[#This Row],[PRODUCT ID]],'Master Data'!A:F,3,0)</f>
        <v>Category05</v>
      </c>
      <c r="I77" t="str">
        <f>VLOOKUP(InputData[[#This Row],[PRODUCT ID]],'Master Data'!A:F,4,0)</f>
        <v>Kg</v>
      </c>
      <c r="J77">
        <f>VLOOKUP(InputData[[#This Row],[PRODUCT ID]],'Master Data'!A:F,5,0)</f>
        <v>72</v>
      </c>
      <c r="K77" s="7">
        <f>VLOOKUP(InputData[[#This Row],[PRODUCT ID]],'Master Data'!A:F,6,0)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c r="A78" s="3">
        <v>44286</v>
      </c>
      <c r="B78" s="4" t="s">
        <v>94</v>
      </c>
      <c r="C78" s="5">
        <v>3</v>
      </c>
      <c r="D78" s="5" t="s">
        <v>108</v>
      </c>
      <c r="E78" s="5" t="s">
        <v>107</v>
      </c>
      <c r="F78" s="6">
        <v>0</v>
      </c>
      <c r="G78" t="str">
        <f>VLOOKUP(InputData[[#This Row],[PRODUCT ID]],'Master Data'!A:F,2,0)</f>
        <v>Product42</v>
      </c>
      <c r="H78" t="str">
        <f>VLOOKUP(InputData[[#This Row],[PRODUCT ID]],'Master Data'!A:F,3,0)</f>
        <v>Category05</v>
      </c>
      <c r="I78" t="str">
        <f>VLOOKUP(InputData[[#This Row],[PRODUCT ID]],'Master Data'!A:F,4,0)</f>
        <v>Ft</v>
      </c>
      <c r="J78">
        <f>VLOOKUP(InputData[[#This Row],[PRODUCT ID]],'Master Data'!A:F,5,0)</f>
        <v>120</v>
      </c>
      <c r="K78" s="7">
        <f>VLOOKUP(InputData[[#This Row],[PRODUCT ID]],'Master Data'!A:F,6,0)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c r="A79" s="3">
        <v>44290</v>
      </c>
      <c r="B79" s="4" t="s">
        <v>90</v>
      </c>
      <c r="C79" s="5">
        <v>4</v>
      </c>
      <c r="D79" s="5" t="s">
        <v>108</v>
      </c>
      <c r="E79" s="5" t="s">
        <v>107</v>
      </c>
      <c r="F79" s="6">
        <v>0</v>
      </c>
      <c r="G79" t="str">
        <f>VLOOKUP(InputData[[#This Row],[PRODUCT ID]],'Master Data'!A:F,2,0)</f>
        <v>Product40</v>
      </c>
      <c r="H79" t="str">
        <f>VLOOKUP(InputData[[#This Row],[PRODUCT ID]],'Master Data'!A:F,3,0)</f>
        <v>Category05</v>
      </c>
      <c r="I79" t="str">
        <f>VLOOKUP(InputData[[#This Row],[PRODUCT ID]],'Master Data'!A:F,4,0)</f>
        <v>Kg</v>
      </c>
      <c r="J79">
        <f>VLOOKUP(InputData[[#This Row],[PRODUCT ID]],'Master Data'!A:F,5,0)</f>
        <v>90</v>
      </c>
      <c r="K79" s="7">
        <f>VLOOKUP(InputData[[#This Row],[PRODUCT ID]],'Master Data'!A:F,6,0)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c r="A80" s="3">
        <v>44290</v>
      </c>
      <c r="B80" s="4" t="s">
        <v>24</v>
      </c>
      <c r="C80" s="5">
        <v>9</v>
      </c>
      <c r="D80" s="5" t="s">
        <v>106</v>
      </c>
      <c r="E80" s="5" t="s">
        <v>107</v>
      </c>
      <c r="F80" s="6">
        <v>0</v>
      </c>
      <c r="G80" t="str">
        <f>VLOOKUP(InputData[[#This Row],[PRODUCT ID]],'Master Data'!A:F,2,0)</f>
        <v>Product09</v>
      </c>
      <c r="H80" t="str">
        <f>VLOOKUP(InputData[[#This Row],[PRODUCT ID]],'Master Data'!A:F,3,0)</f>
        <v>Category01</v>
      </c>
      <c r="I80" t="str">
        <f>VLOOKUP(InputData[[#This Row],[PRODUCT ID]],'Master Data'!A:F,4,0)</f>
        <v>No.</v>
      </c>
      <c r="J80">
        <f>VLOOKUP(InputData[[#This Row],[PRODUCT ID]],'Master Data'!A:F,5,0)</f>
        <v>6</v>
      </c>
      <c r="K80" s="7">
        <f>VLOOKUP(InputData[[#This Row],[PRODUCT ID]],'Master Data'!A:F,6,0)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c r="A81" s="3">
        <v>44291</v>
      </c>
      <c r="B81" s="4" t="s">
        <v>71</v>
      </c>
      <c r="C81" s="5">
        <v>15</v>
      </c>
      <c r="D81" s="5" t="s">
        <v>106</v>
      </c>
      <c r="E81" s="5" t="s">
        <v>106</v>
      </c>
      <c r="F81" s="6">
        <v>0</v>
      </c>
      <c r="G81" t="str">
        <f>VLOOKUP(InputData[[#This Row],[PRODUCT ID]],'Master Data'!A:F,2,0)</f>
        <v>Product31</v>
      </c>
      <c r="H81" t="str">
        <f>VLOOKUP(InputData[[#This Row],[PRODUCT ID]],'Master Data'!A:F,3,0)</f>
        <v>Category04</v>
      </c>
      <c r="I81" t="str">
        <f>VLOOKUP(InputData[[#This Row],[PRODUCT ID]],'Master Data'!A:F,4,0)</f>
        <v>Kg</v>
      </c>
      <c r="J81">
        <f>VLOOKUP(InputData[[#This Row],[PRODUCT ID]],'Master Data'!A:F,5,0)</f>
        <v>93</v>
      </c>
      <c r="K81" s="7">
        <f>VLOOKUP(InputData[[#This Row],[PRODUCT ID]],'Master Data'!A:F,6,0)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c r="A82" s="3">
        <v>44295</v>
      </c>
      <c r="B82" s="4" t="s">
        <v>16</v>
      </c>
      <c r="C82" s="5">
        <v>3</v>
      </c>
      <c r="D82" s="5" t="s">
        <v>106</v>
      </c>
      <c r="E82" s="5" t="s">
        <v>106</v>
      </c>
      <c r="F82" s="6">
        <v>0</v>
      </c>
      <c r="G82" t="str">
        <f>VLOOKUP(InputData[[#This Row],[PRODUCT ID]],'Master Data'!A:F,2,0)</f>
        <v>Product05</v>
      </c>
      <c r="H82" t="str">
        <f>VLOOKUP(InputData[[#This Row],[PRODUCT ID]],'Master Data'!A:F,3,0)</f>
        <v>Category01</v>
      </c>
      <c r="I82" t="str">
        <f>VLOOKUP(InputData[[#This Row],[PRODUCT ID]],'Master Data'!A:F,4,0)</f>
        <v>Ft</v>
      </c>
      <c r="J82">
        <f>VLOOKUP(InputData[[#This Row],[PRODUCT ID]],'Master Data'!A:F,5,0)</f>
        <v>133</v>
      </c>
      <c r="K82" s="7">
        <f>VLOOKUP(InputData[[#This Row],[PRODUCT ID]],'Master Data'!A:F,6,0)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c r="A83" s="3">
        <v>44296</v>
      </c>
      <c r="B83" s="4" t="s">
        <v>52</v>
      </c>
      <c r="C83" s="5">
        <v>14</v>
      </c>
      <c r="D83" s="5" t="s">
        <v>108</v>
      </c>
      <c r="E83" s="5" t="s">
        <v>106</v>
      </c>
      <c r="F83" s="6">
        <v>0</v>
      </c>
      <c r="G83" t="str">
        <f>VLOOKUP(InputData[[#This Row],[PRODUCT ID]],'Master Data'!A:F,2,0)</f>
        <v>Product22</v>
      </c>
      <c r="H83" t="str">
        <f>VLOOKUP(InputData[[#This Row],[PRODUCT ID]],'Master Data'!A:F,3,0)</f>
        <v>Category03</v>
      </c>
      <c r="I83" t="str">
        <f>VLOOKUP(InputData[[#This Row],[PRODUCT ID]],'Master Data'!A:F,4,0)</f>
        <v>Ft</v>
      </c>
      <c r="J83">
        <f>VLOOKUP(InputData[[#This Row],[PRODUCT ID]],'Master Data'!A:F,5,0)</f>
        <v>121</v>
      </c>
      <c r="K83" s="7">
        <f>VLOOKUP(InputData[[#This Row],[PRODUCT ID]],'Master Data'!A:F,6,0)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c r="A84" s="3">
        <v>44298</v>
      </c>
      <c r="B84" s="4" t="s">
        <v>83</v>
      </c>
      <c r="C84" s="5">
        <v>3</v>
      </c>
      <c r="D84" s="5" t="s">
        <v>108</v>
      </c>
      <c r="E84" s="5" t="s">
        <v>107</v>
      </c>
      <c r="F84" s="6">
        <v>0</v>
      </c>
      <c r="G84" t="str">
        <f>VLOOKUP(InputData[[#This Row],[PRODUCT ID]],'Master Data'!A:F,2,0)</f>
        <v>Product37</v>
      </c>
      <c r="H84" t="str">
        <f>VLOOKUP(InputData[[#This Row],[PRODUCT ID]],'Master Data'!A:F,3,0)</f>
        <v>Category05</v>
      </c>
      <c r="I84" t="str">
        <f>VLOOKUP(InputData[[#This Row],[PRODUCT ID]],'Master Data'!A:F,4,0)</f>
        <v>Kg</v>
      </c>
      <c r="J84">
        <f>VLOOKUP(InputData[[#This Row],[PRODUCT ID]],'Master Data'!A:F,5,0)</f>
        <v>67</v>
      </c>
      <c r="K84" s="7">
        <f>VLOOKUP(InputData[[#This Row],[PRODUCT ID]],'Master Data'!A:F,6,0)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c r="A85" s="3">
        <v>44298</v>
      </c>
      <c r="B85" s="4" t="s">
        <v>67</v>
      </c>
      <c r="C85" s="5">
        <v>4</v>
      </c>
      <c r="D85" s="5" t="s">
        <v>108</v>
      </c>
      <c r="E85" s="5" t="s">
        <v>106</v>
      </c>
      <c r="F85" s="6">
        <v>0</v>
      </c>
      <c r="G85" t="str">
        <f>VLOOKUP(InputData[[#This Row],[PRODUCT ID]],'Master Data'!A:F,2,0)</f>
        <v>Product29</v>
      </c>
      <c r="H85" t="str">
        <f>VLOOKUP(InputData[[#This Row],[PRODUCT ID]],'Master Data'!A:F,3,0)</f>
        <v>Category04</v>
      </c>
      <c r="I85" t="str">
        <f>VLOOKUP(InputData[[#This Row],[PRODUCT ID]],'Master Data'!A:F,4,0)</f>
        <v>Lt</v>
      </c>
      <c r="J85">
        <f>VLOOKUP(InputData[[#This Row],[PRODUCT ID]],'Master Data'!A:F,5,0)</f>
        <v>47</v>
      </c>
      <c r="K85" s="7">
        <f>VLOOKUP(InputData[[#This Row],[PRODUCT ID]],'Master Data'!A:F,6,0)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c r="A86" s="3">
        <v>44298</v>
      </c>
      <c r="B86" s="4" t="s">
        <v>63</v>
      </c>
      <c r="C86" s="5">
        <v>9</v>
      </c>
      <c r="D86" s="5" t="s">
        <v>108</v>
      </c>
      <c r="E86" s="5" t="s">
        <v>106</v>
      </c>
      <c r="F86" s="6">
        <v>0</v>
      </c>
      <c r="G86" t="str">
        <f>VLOOKUP(InputData[[#This Row],[PRODUCT ID]],'Master Data'!A:F,2,0)</f>
        <v>Product27</v>
      </c>
      <c r="H86" t="str">
        <f>VLOOKUP(InputData[[#This Row],[PRODUCT ID]],'Master Data'!A:F,3,0)</f>
        <v>Category04</v>
      </c>
      <c r="I86" t="str">
        <f>VLOOKUP(InputData[[#This Row],[PRODUCT ID]],'Master Data'!A:F,4,0)</f>
        <v>Lt</v>
      </c>
      <c r="J86">
        <f>VLOOKUP(InputData[[#This Row],[PRODUCT ID]],'Master Data'!A:F,5,0)</f>
        <v>48</v>
      </c>
      <c r="K86" s="7">
        <f>VLOOKUP(InputData[[#This Row],[PRODUCT ID]],'Master Data'!A:F,6,0)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c r="A87" s="3">
        <v>44298</v>
      </c>
      <c r="B87" s="4" t="s">
        <v>75</v>
      </c>
      <c r="C87" s="5">
        <v>13</v>
      </c>
      <c r="D87" s="5" t="s">
        <v>108</v>
      </c>
      <c r="E87" s="5" t="s">
        <v>107</v>
      </c>
      <c r="F87" s="6">
        <v>0</v>
      </c>
      <c r="G87" t="str">
        <f>VLOOKUP(InputData[[#This Row],[PRODUCT ID]],'Master Data'!A:F,2,0)</f>
        <v>Product33</v>
      </c>
      <c r="H87" t="str">
        <f>VLOOKUP(InputData[[#This Row],[PRODUCT ID]],'Master Data'!A:F,3,0)</f>
        <v>Category04</v>
      </c>
      <c r="I87" t="str">
        <f>VLOOKUP(InputData[[#This Row],[PRODUCT ID]],'Master Data'!A:F,4,0)</f>
        <v>Kg</v>
      </c>
      <c r="J87">
        <f>VLOOKUP(InputData[[#This Row],[PRODUCT ID]],'Master Data'!A:F,5,0)</f>
        <v>95</v>
      </c>
      <c r="K87" s="7">
        <f>VLOOKUP(InputData[[#This Row],[PRODUCT ID]],'Master Data'!A:F,6,0)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c r="A88" s="3">
        <v>44301</v>
      </c>
      <c r="B88" s="4" t="s">
        <v>41</v>
      </c>
      <c r="C88" s="5">
        <v>3</v>
      </c>
      <c r="D88" s="5" t="s">
        <v>108</v>
      </c>
      <c r="E88" s="5" t="s">
        <v>106</v>
      </c>
      <c r="F88" s="6">
        <v>0</v>
      </c>
      <c r="G88" t="str">
        <f>VLOOKUP(InputData[[#This Row],[PRODUCT ID]],'Master Data'!A:F,2,0)</f>
        <v>Product17</v>
      </c>
      <c r="H88" t="str">
        <f>VLOOKUP(InputData[[#This Row],[PRODUCT ID]],'Master Data'!A:F,3,0)</f>
        <v>Category02</v>
      </c>
      <c r="I88" t="str">
        <f>VLOOKUP(InputData[[#This Row],[PRODUCT ID]],'Master Data'!A:F,4,0)</f>
        <v>Ft</v>
      </c>
      <c r="J88">
        <f>VLOOKUP(InputData[[#This Row],[PRODUCT ID]],'Master Data'!A:F,5,0)</f>
        <v>134</v>
      </c>
      <c r="K88" s="7">
        <f>VLOOKUP(InputData[[#This Row],[PRODUCT ID]],'Master Data'!A:F,6,0)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c r="A89" s="3">
        <v>44302</v>
      </c>
      <c r="B89" s="4" t="s">
        <v>43</v>
      </c>
      <c r="C89" s="5">
        <v>15</v>
      </c>
      <c r="D89" s="5" t="s">
        <v>108</v>
      </c>
      <c r="E89" s="5" t="s">
        <v>107</v>
      </c>
      <c r="F89" s="6">
        <v>0</v>
      </c>
      <c r="G89" t="str">
        <f>VLOOKUP(InputData[[#This Row],[PRODUCT ID]],'Master Data'!A:F,2,0)</f>
        <v>Product18</v>
      </c>
      <c r="H89" t="str">
        <f>VLOOKUP(InputData[[#This Row],[PRODUCT ID]],'Master Data'!A:F,3,0)</f>
        <v>Category02</v>
      </c>
      <c r="I89" t="str">
        <f>VLOOKUP(InputData[[#This Row],[PRODUCT ID]],'Master Data'!A:F,4,0)</f>
        <v>No.</v>
      </c>
      <c r="J89">
        <f>VLOOKUP(InputData[[#This Row],[PRODUCT ID]],'Master Data'!A:F,5,0)</f>
        <v>37</v>
      </c>
      <c r="K89" s="7">
        <f>VLOOKUP(InputData[[#This Row],[PRODUCT ID]],'Master Data'!A:F,6,0)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c r="A90" s="3">
        <v>44304</v>
      </c>
      <c r="B90" s="4" t="s">
        <v>86</v>
      </c>
      <c r="C90" s="5">
        <v>9</v>
      </c>
      <c r="D90" s="5" t="s">
        <v>105</v>
      </c>
      <c r="E90" s="5" t="s">
        <v>106</v>
      </c>
      <c r="F90" s="6">
        <v>0</v>
      </c>
      <c r="G90" t="str">
        <f>VLOOKUP(InputData[[#This Row],[PRODUCT ID]],'Master Data'!A:F,2,0)</f>
        <v>Product38</v>
      </c>
      <c r="H90" t="str">
        <f>VLOOKUP(InputData[[#This Row],[PRODUCT ID]],'Master Data'!A:F,3,0)</f>
        <v>Category05</v>
      </c>
      <c r="I90" t="str">
        <f>VLOOKUP(InputData[[#This Row],[PRODUCT ID]],'Master Data'!A:F,4,0)</f>
        <v>Kg</v>
      </c>
      <c r="J90">
        <f>VLOOKUP(InputData[[#This Row],[PRODUCT ID]],'Master Data'!A:F,5,0)</f>
        <v>72</v>
      </c>
      <c r="K90" s="7">
        <f>VLOOKUP(InputData[[#This Row],[PRODUCT ID]],'Master Data'!A:F,6,0)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c r="A91" s="3">
        <v>44304</v>
      </c>
      <c r="B91" s="4" t="s">
        <v>45</v>
      </c>
      <c r="C91" s="5">
        <v>13</v>
      </c>
      <c r="D91" s="5" t="s">
        <v>108</v>
      </c>
      <c r="E91" s="5" t="s">
        <v>107</v>
      </c>
      <c r="F91" s="6">
        <v>0</v>
      </c>
      <c r="G91" t="str">
        <f>VLOOKUP(InputData[[#This Row],[PRODUCT ID]],'Master Data'!A:F,2,0)</f>
        <v>Product19</v>
      </c>
      <c r="H91" t="str">
        <f>VLOOKUP(InputData[[#This Row],[PRODUCT ID]],'Master Data'!A:F,3,0)</f>
        <v>Category02</v>
      </c>
      <c r="I91" t="str">
        <f>VLOOKUP(InputData[[#This Row],[PRODUCT ID]],'Master Data'!A:F,4,0)</f>
        <v>Ft</v>
      </c>
      <c r="J91">
        <f>VLOOKUP(InputData[[#This Row],[PRODUCT ID]],'Master Data'!A:F,5,0)</f>
        <v>150</v>
      </c>
      <c r="K91" s="7">
        <f>VLOOKUP(InputData[[#This Row],[PRODUCT ID]],'Master Data'!A:F,6,0)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c r="A92" s="3">
        <v>44309</v>
      </c>
      <c r="B92" s="4" t="s">
        <v>94</v>
      </c>
      <c r="C92" s="5">
        <v>6</v>
      </c>
      <c r="D92" s="5" t="s">
        <v>108</v>
      </c>
      <c r="E92" s="5" t="s">
        <v>106</v>
      </c>
      <c r="F92" s="6">
        <v>0</v>
      </c>
      <c r="G92" t="str">
        <f>VLOOKUP(InputData[[#This Row],[PRODUCT ID]],'Master Data'!A:F,2,0)</f>
        <v>Product42</v>
      </c>
      <c r="H92" t="str">
        <f>VLOOKUP(InputData[[#This Row],[PRODUCT ID]],'Master Data'!A:F,3,0)</f>
        <v>Category05</v>
      </c>
      <c r="I92" t="str">
        <f>VLOOKUP(InputData[[#This Row],[PRODUCT ID]],'Master Data'!A:F,4,0)</f>
        <v>Ft</v>
      </c>
      <c r="J92">
        <f>VLOOKUP(InputData[[#This Row],[PRODUCT ID]],'Master Data'!A:F,5,0)</f>
        <v>120</v>
      </c>
      <c r="K92" s="7">
        <f>VLOOKUP(InputData[[#This Row],[PRODUCT ID]],'Master Data'!A:F,6,0)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c r="A93" s="3">
        <v>44309</v>
      </c>
      <c r="B93" s="4" t="s">
        <v>65</v>
      </c>
      <c r="C93" s="5">
        <v>10</v>
      </c>
      <c r="D93" s="5" t="s">
        <v>108</v>
      </c>
      <c r="E93" s="5" t="s">
        <v>106</v>
      </c>
      <c r="F93" s="6">
        <v>0</v>
      </c>
      <c r="G93" t="str">
        <f>VLOOKUP(InputData[[#This Row],[PRODUCT ID]],'Master Data'!A:F,2,0)</f>
        <v>Product28</v>
      </c>
      <c r="H93" t="str">
        <f>VLOOKUP(InputData[[#This Row],[PRODUCT ID]],'Master Data'!A:F,3,0)</f>
        <v>Category04</v>
      </c>
      <c r="I93" t="str">
        <f>VLOOKUP(InputData[[#This Row],[PRODUCT ID]],'Master Data'!A:F,4,0)</f>
        <v>No.</v>
      </c>
      <c r="J93">
        <f>VLOOKUP(InputData[[#This Row],[PRODUCT ID]],'Master Data'!A:F,5,0)</f>
        <v>37</v>
      </c>
      <c r="K93" s="7">
        <f>VLOOKUP(InputData[[#This Row],[PRODUCT ID]],'Master Data'!A:F,6,0)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c r="A94" s="3">
        <v>44310</v>
      </c>
      <c r="B94" s="4" t="s">
        <v>69</v>
      </c>
      <c r="C94" s="5">
        <v>2</v>
      </c>
      <c r="D94" s="5" t="s">
        <v>106</v>
      </c>
      <c r="E94" s="5" t="s">
        <v>106</v>
      </c>
      <c r="F94" s="6">
        <v>0</v>
      </c>
      <c r="G94" t="str">
        <f>VLOOKUP(InputData[[#This Row],[PRODUCT ID]],'Master Data'!A:F,2,0)</f>
        <v>Product30</v>
      </c>
      <c r="H94" t="str">
        <f>VLOOKUP(InputData[[#This Row],[PRODUCT ID]],'Master Data'!A:F,3,0)</f>
        <v>Category04</v>
      </c>
      <c r="I94" t="str">
        <f>VLOOKUP(InputData[[#This Row],[PRODUCT ID]],'Master Data'!A:F,4,0)</f>
        <v>Ft</v>
      </c>
      <c r="J94">
        <f>VLOOKUP(InputData[[#This Row],[PRODUCT ID]],'Master Data'!A:F,5,0)</f>
        <v>148</v>
      </c>
      <c r="K94" s="7">
        <f>VLOOKUP(InputData[[#This Row],[PRODUCT ID]],'Master Data'!A:F,6,0)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c r="A95" s="3">
        <v>44312</v>
      </c>
      <c r="B95" s="4" t="s">
        <v>83</v>
      </c>
      <c r="C95" s="5">
        <v>3</v>
      </c>
      <c r="D95" s="5" t="s">
        <v>108</v>
      </c>
      <c r="E95" s="5" t="s">
        <v>106</v>
      </c>
      <c r="F95" s="6">
        <v>0</v>
      </c>
      <c r="G95" t="str">
        <f>VLOOKUP(InputData[[#This Row],[PRODUCT ID]],'Master Data'!A:F,2,0)</f>
        <v>Product37</v>
      </c>
      <c r="H95" t="str">
        <f>VLOOKUP(InputData[[#This Row],[PRODUCT ID]],'Master Data'!A:F,3,0)</f>
        <v>Category05</v>
      </c>
      <c r="I95" t="str">
        <f>VLOOKUP(InputData[[#This Row],[PRODUCT ID]],'Master Data'!A:F,4,0)</f>
        <v>Kg</v>
      </c>
      <c r="J95">
        <f>VLOOKUP(InputData[[#This Row],[PRODUCT ID]],'Master Data'!A:F,5,0)</f>
        <v>67</v>
      </c>
      <c r="K95" s="7">
        <f>VLOOKUP(InputData[[#This Row],[PRODUCT ID]],'Master Data'!A:F,6,0)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c r="A96" s="3">
        <v>44315</v>
      </c>
      <c r="B96" s="4" t="s">
        <v>69</v>
      </c>
      <c r="C96" s="5">
        <v>7</v>
      </c>
      <c r="D96" s="5" t="s">
        <v>108</v>
      </c>
      <c r="E96" s="5" t="s">
        <v>106</v>
      </c>
      <c r="F96" s="6">
        <v>0</v>
      </c>
      <c r="G96" t="str">
        <f>VLOOKUP(InputData[[#This Row],[PRODUCT ID]],'Master Data'!A:F,2,0)</f>
        <v>Product30</v>
      </c>
      <c r="H96" t="str">
        <f>VLOOKUP(InputData[[#This Row],[PRODUCT ID]],'Master Data'!A:F,3,0)</f>
        <v>Category04</v>
      </c>
      <c r="I96" t="str">
        <f>VLOOKUP(InputData[[#This Row],[PRODUCT ID]],'Master Data'!A:F,4,0)</f>
        <v>Ft</v>
      </c>
      <c r="J96">
        <f>VLOOKUP(InputData[[#This Row],[PRODUCT ID]],'Master Data'!A:F,5,0)</f>
        <v>148</v>
      </c>
      <c r="K96" s="7">
        <f>VLOOKUP(InputData[[#This Row],[PRODUCT ID]],'Master Data'!A:F,6,0)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c r="A97" s="3">
        <v>44316</v>
      </c>
      <c r="B97" s="4" t="s">
        <v>67</v>
      </c>
      <c r="C97" s="5">
        <v>1</v>
      </c>
      <c r="D97" s="5" t="s">
        <v>108</v>
      </c>
      <c r="E97" s="5" t="s">
        <v>106</v>
      </c>
      <c r="F97" s="6">
        <v>0</v>
      </c>
      <c r="G97" t="str">
        <f>VLOOKUP(InputData[[#This Row],[PRODUCT ID]],'Master Data'!A:F,2,0)</f>
        <v>Product29</v>
      </c>
      <c r="H97" t="str">
        <f>VLOOKUP(InputData[[#This Row],[PRODUCT ID]],'Master Data'!A:F,3,0)</f>
        <v>Category04</v>
      </c>
      <c r="I97" t="str">
        <f>VLOOKUP(InputData[[#This Row],[PRODUCT ID]],'Master Data'!A:F,4,0)</f>
        <v>Lt</v>
      </c>
      <c r="J97">
        <f>VLOOKUP(InputData[[#This Row],[PRODUCT ID]],'Master Data'!A:F,5,0)</f>
        <v>47</v>
      </c>
      <c r="K97" s="7">
        <f>VLOOKUP(InputData[[#This Row],[PRODUCT ID]],'Master Data'!A:F,6,0)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c r="A98" s="3">
        <v>44317</v>
      </c>
      <c r="B98" s="4" t="s">
        <v>43</v>
      </c>
      <c r="C98" s="5">
        <v>3</v>
      </c>
      <c r="D98" s="5" t="s">
        <v>106</v>
      </c>
      <c r="E98" s="5" t="s">
        <v>107</v>
      </c>
      <c r="F98" s="6">
        <v>0</v>
      </c>
      <c r="G98" t="str">
        <f>VLOOKUP(InputData[[#This Row],[PRODUCT ID]],'Master Data'!A:F,2,0)</f>
        <v>Product18</v>
      </c>
      <c r="H98" t="str">
        <f>VLOOKUP(InputData[[#This Row],[PRODUCT ID]],'Master Data'!A:F,3,0)</f>
        <v>Category02</v>
      </c>
      <c r="I98" t="str">
        <f>VLOOKUP(InputData[[#This Row],[PRODUCT ID]],'Master Data'!A:F,4,0)</f>
        <v>No.</v>
      </c>
      <c r="J98">
        <f>VLOOKUP(InputData[[#This Row],[PRODUCT ID]],'Master Data'!A:F,5,0)</f>
        <v>37</v>
      </c>
      <c r="K98" s="7">
        <f>VLOOKUP(InputData[[#This Row],[PRODUCT ID]],'Master Data'!A:F,6,0)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c r="A99" s="3">
        <v>44317</v>
      </c>
      <c r="B99" s="4" t="s">
        <v>94</v>
      </c>
      <c r="C99" s="5">
        <v>1</v>
      </c>
      <c r="D99" s="5" t="s">
        <v>106</v>
      </c>
      <c r="E99" s="5" t="s">
        <v>107</v>
      </c>
      <c r="F99" s="6">
        <v>0</v>
      </c>
      <c r="G99" t="str">
        <f>VLOOKUP(InputData[[#This Row],[PRODUCT ID]],'Master Data'!A:F,2,0)</f>
        <v>Product42</v>
      </c>
      <c r="H99" t="str">
        <f>VLOOKUP(InputData[[#This Row],[PRODUCT ID]],'Master Data'!A:F,3,0)</f>
        <v>Category05</v>
      </c>
      <c r="I99" t="str">
        <f>VLOOKUP(InputData[[#This Row],[PRODUCT ID]],'Master Data'!A:F,4,0)</f>
        <v>Ft</v>
      </c>
      <c r="J99">
        <f>VLOOKUP(InputData[[#This Row],[PRODUCT ID]],'Master Data'!A:F,5,0)</f>
        <v>120</v>
      </c>
      <c r="K99" s="7">
        <f>VLOOKUP(InputData[[#This Row],[PRODUCT ID]],'Master Data'!A:F,6,0)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c r="A100" s="3">
        <v>44319</v>
      </c>
      <c r="B100" s="4" t="s">
        <v>77</v>
      </c>
      <c r="C100" s="5">
        <v>3</v>
      </c>
      <c r="D100" s="5" t="s">
        <v>106</v>
      </c>
      <c r="E100" s="5" t="s">
        <v>106</v>
      </c>
      <c r="F100" s="6">
        <v>0</v>
      </c>
      <c r="G100" t="str">
        <f>VLOOKUP(InputData[[#This Row],[PRODUCT ID]],'Master Data'!A:F,2,0)</f>
        <v>Product34</v>
      </c>
      <c r="H100" t="str">
        <f>VLOOKUP(InputData[[#This Row],[PRODUCT ID]],'Master Data'!A:F,3,0)</f>
        <v>Category04</v>
      </c>
      <c r="I100" t="str">
        <f>VLOOKUP(InputData[[#This Row],[PRODUCT ID]],'Master Data'!A:F,4,0)</f>
        <v>Lt</v>
      </c>
      <c r="J100">
        <f>VLOOKUP(InputData[[#This Row],[PRODUCT ID]],'Master Data'!A:F,5,0)</f>
        <v>55</v>
      </c>
      <c r="K100" s="7">
        <f>VLOOKUP(InputData[[#This Row],[PRODUCT ID]],'Master Data'!A:F,6,0)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c r="A101" s="3">
        <v>44320</v>
      </c>
      <c r="B101" s="4" t="s">
        <v>37</v>
      </c>
      <c r="C101" s="5">
        <v>13</v>
      </c>
      <c r="D101" s="5" t="s">
        <v>106</v>
      </c>
      <c r="E101" s="5" t="s">
        <v>106</v>
      </c>
      <c r="F101" s="6">
        <v>0</v>
      </c>
      <c r="G101" t="str">
        <f>VLOOKUP(InputData[[#This Row],[PRODUCT ID]],'Master Data'!A:F,2,0)</f>
        <v>Product15</v>
      </c>
      <c r="H101" t="str">
        <f>VLOOKUP(InputData[[#This Row],[PRODUCT ID]],'Master Data'!A:F,3,0)</f>
        <v>Category02</v>
      </c>
      <c r="I101" t="str">
        <f>VLOOKUP(InputData[[#This Row],[PRODUCT ID]],'Master Data'!A:F,4,0)</f>
        <v>No.</v>
      </c>
      <c r="J101">
        <f>VLOOKUP(InputData[[#This Row],[PRODUCT ID]],'Master Data'!A:F,5,0)</f>
        <v>12</v>
      </c>
      <c r="K101" s="7">
        <f>VLOOKUP(InputData[[#This Row],[PRODUCT ID]],'Master Data'!A:F,6,0)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c r="A102" s="3">
        <v>44320</v>
      </c>
      <c r="B102" s="4" t="s">
        <v>35</v>
      </c>
      <c r="C102" s="5">
        <v>4</v>
      </c>
      <c r="D102" s="5" t="s">
        <v>108</v>
      </c>
      <c r="E102" s="5" t="s">
        <v>107</v>
      </c>
      <c r="F102" s="6">
        <v>0</v>
      </c>
      <c r="G102" t="str">
        <f>VLOOKUP(InputData[[#This Row],[PRODUCT ID]],'Master Data'!A:F,2,0)</f>
        <v>Product14</v>
      </c>
      <c r="H102" t="str">
        <f>VLOOKUP(InputData[[#This Row],[PRODUCT ID]],'Master Data'!A:F,3,0)</f>
        <v>Category02</v>
      </c>
      <c r="I102" t="str">
        <f>VLOOKUP(InputData[[#This Row],[PRODUCT ID]],'Master Data'!A:F,4,0)</f>
        <v>Kg</v>
      </c>
      <c r="J102">
        <f>VLOOKUP(InputData[[#This Row],[PRODUCT ID]],'Master Data'!A:F,5,0)</f>
        <v>112</v>
      </c>
      <c r="K102" s="7">
        <f>VLOOKUP(InputData[[#This Row],[PRODUCT ID]],'Master Data'!A:F,6,0)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c r="A103" s="3">
        <v>44321</v>
      </c>
      <c r="B103" s="4" t="s">
        <v>24</v>
      </c>
      <c r="C103" s="5">
        <v>13</v>
      </c>
      <c r="D103" s="5" t="s">
        <v>108</v>
      </c>
      <c r="E103" s="5" t="s">
        <v>107</v>
      </c>
      <c r="F103" s="6">
        <v>0</v>
      </c>
      <c r="G103" t="str">
        <f>VLOOKUP(InputData[[#This Row],[PRODUCT ID]],'Master Data'!A:F,2,0)</f>
        <v>Product09</v>
      </c>
      <c r="H103" t="str">
        <f>VLOOKUP(InputData[[#This Row],[PRODUCT ID]],'Master Data'!A:F,3,0)</f>
        <v>Category01</v>
      </c>
      <c r="I103" t="str">
        <f>VLOOKUP(InputData[[#This Row],[PRODUCT ID]],'Master Data'!A:F,4,0)</f>
        <v>No.</v>
      </c>
      <c r="J103">
        <f>VLOOKUP(InputData[[#This Row],[PRODUCT ID]],'Master Data'!A:F,5,0)</f>
        <v>6</v>
      </c>
      <c r="K103" s="7">
        <f>VLOOKUP(InputData[[#This Row],[PRODUCT ID]],'Master Data'!A:F,6,0)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c r="A104" s="3">
        <v>44322</v>
      </c>
      <c r="B104" s="4" t="s">
        <v>22</v>
      </c>
      <c r="C104" s="5">
        <v>15</v>
      </c>
      <c r="D104" s="5" t="s">
        <v>108</v>
      </c>
      <c r="E104" s="5" t="s">
        <v>106</v>
      </c>
      <c r="F104" s="6">
        <v>0</v>
      </c>
      <c r="G104" t="str">
        <f>VLOOKUP(InputData[[#This Row],[PRODUCT ID]],'Master Data'!A:F,2,0)</f>
        <v>Product08</v>
      </c>
      <c r="H104" t="str">
        <f>VLOOKUP(InputData[[#This Row],[PRODUCT ID]],'Master Data'!A:F,3,0)</f>
        <v>Category01</v>
      </c>
      <c r="I104" t="str">
        <f>VLOOKUP(InputData[[#This Row],[PRODUCT ID]],'Master Data'!A:F,4,0)</f>
        <v>Kg</v>
      </c>
      <c r="J104">
        <f>VLOOKUP(InputData[[#This Row],[PRODUCT ID]],'Master Data'!A:F,5,0)</f>
        <v>83</v>
      </c>
      <c r="K104" s="7">
        <f>VLOOKUP(InputData[[#This Row],[PRODUCT ID]],'Master Data'!A:F,6,0)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c r="A105" s="3">
        <v>44322</v>
      </c>
      <c r="B105" s="4" t="s">
        <v>24</v>
      </c>
      <c r="C105" s="5">
        <v>6</v>
      </c>
      <c r="D105" s="5" t="s">
        <v>106</v>
      </c>
      <c r="E105" s="5" t="s">
        <v>106</v>
      </c>
      <c r="F105" s="6">
        <v>0</v>
      </c>
      <c r="G105" t="str">
        <f>VLOOKUP(InputData[[#This Row],[PRODUCT ID]],'Master Data'!A:F,2,0)</f>
        <v>Product09</v>
      </c>
      <c r="H105" t="str">
        <f>VLOOKUP(InputData[[#This Row],[PRODUCT ID]],'Master Data'!A:F,3,0)</f>
        <v>Category01</v>
      </c>
      <c r="I105" t="str">
        <f>VLOOKUP(InputData[[#This Row],[PRODUCT ID]],'Master Data'!A:F,4,0)</f>
        <v>No.</v>
      </c>
      <c r="J105">
        <f>VLOOKUP(InputData[[#This Row],[PRODUCT ID]],'Master Data'!A:F,5,0)</f>
        <v>6</v>
      </c>
      <c r="K105" s="7">
        <f>VLOOKUP(InputData[[#This Row],[PRODUCT ID]],'Master Data'!A:F,6,0)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c r="A106" s="3">
        <v>44323</v>
      </c>
      <c r="B106" s="4" t="s">
        <v>43</v>
      </c>
      <c r="C106" s="5">
        <v>1</v>
      </c>
      <c r="D106" s="5" t="s">
        <v>108</v>
      </c>
      <c r="E106" s="5" t="s">
        <v>107</v>
      </c>
      <c r="F106" s="6">
        <v>0</v>
      </c>
      <c r="G106" t="str">
        <f>VLOOKUP(InputData[[#This Row],[PRODUCT ID]],'Master Data'!A:F,2,0)</f>
        <v>Product18</v>
      </c>
      <c r="H106" t="str">
        <f>VLOOKUP(InputData[[#This Row],[PRODUCT ID]],'Master Data'!A:F,3,0)</f>
        <v>Category02</v>
      </c>
      <c r="I106" t="str">
        <f>VLOOKUP(InputData[[#This Row],[PRODUCT ID]],'Master Data'!A:F,4,0)</f>
        <v>No.</v>
      </c>
      <c r="J106">
        <f>VLOOKUP(InputData[[#This Row],[PRODUCT ID]],'Master Data'!A:F,5,0)</f>
        <v>37</v>
      </c>
      <c r="K106" s="7">
        <f>VLOOKUP(InputData[[#This Row],[PRODUCT ID]],'Master Data'!A:F,6,0)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c r="A107" s="3">
        <v>44325</v>
      </c>
      <c r="B107" s="4" t="s">
        <v>39</v>
      </c>
      <c r="C107" s="5">
        <v>6</v>
      </c>
      <c r="D107" s="5" t="s">
        <v>106</v>
      </c>
      <c r="E107" s="5" t="s">
        <v>106</v>
      </c>
      <c r="F107" s="6">
        <v>0</v>
      </c>
      <c r="G107" t="str">
        <f>VLOOKUP(InputData[[#This Row],[PRODUCT ID]],'Master Data'!A:F,2,0)</f>
        <v>Product16</v>
      </c>
      <c r="H107" t="str">
        <f>VLOOKUP(InputData[[#This Row],[PRODUCT ID]],'Master Data'!A:F,3,0)</f>
        <v>Category02</v>
      </c>
      <c r="I107" t="str">
        <f>VLOOKUP(InputData[[#This Row],[PRODUCT ID]],'Master Data'!A:F,4,0)</f>
        <v>No.</v>
      </c>
      <c r="J107">
        <f>VLOOKUP(InputData[[#This Row],[PRODUCT ID]],'Master Data'!A:F,5,0)</f>
        <v>13</v>
      </c>
      <c r="K107" s="7">
        <f>VLOOKUP(InputData[[#This Row],[PRODUCT ID]],'Master Data'!A:F,6,0)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c r="A108" s="3">
        <v>44325</v>
      </c>
      <c r="B108" s="4" t="s">
        <v>65</v>
      </c>
      <c r="C108" s="5">
        <v>8</v>
      </c>
      <c r="D108" s="5" t="s">
        <v>108</v>
      </c>
      <c r="E108" s="5" t="s">
        <v>107</v>
      </c>
      <c r="F108" s="6">
        <v>0</v>
      </c>
      <c r="G108" t="str">
        <f>VLOOKUP(InputData[[#This Row],[PRODUCT ID]],'Master Data'!A:F,2,0)</f>
        <v>Product28</v>
      </c>
      <c r="H108" t="str">
        <f>VLOOKUP(InputData[[#This Row],[PRODUCT ID]],'Master Data'!A:F,3,0)</f>
        <v>Category04</v>
      </c>
      <c r="I108" t="str">
        <f>VLOOKUP(InputData[[#This Row],[PRODUCT ID]],'Master Data'!A:F,4,0)</f>
        <v>No.</v>
      </c>
      <c r="J108">
        <f>VLOOKUP(InputData[[#This Row],[PRODUCT ID]],'Master Data'!A:F,5,0)</f>
        <v>37</v>
      </c>
      <c r="K108" s="7">
        <f>VLOOKUP(InputData[[#This Row],[PRODUCT ID]],'Master Data'!A:F,6,0)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c r="A109" s="3">
        <v>44328</v>
      </c>
      <c r="B109" s="4" t="s">
        <v>39</v>
      </c>
      <c r="C109" s="5">
        <v>3</v>
      </c>
      <c r="D109" s="5" t="s">
        <v>108</v>
      </c>
      <c r="E109" s="5" t="s">
        <v>106</v>
      </c>
      <c r="F109" s="6">
        <v>0</v>
      </c>
      <c r="G109" t="str">
        <f>VLOOKUP(InputData[[#This Row],[PRODUCT ID]],'Master Data'!A:F,2,0)</f>
        <v>Product16</v>
      </c>
      <c r="H109" t="str">
        <f>VLOOKUP(InputData[[#This Row],[PRODUCT ID]],'Master Data'!A:F,3,0)</f>
        <v>Category02</v>
      </c>
      <c r="I109" t="str">
        <f>VLOOKUP(InputData[[#This Row],[PRODUCT ID]],'Master Data'!A:F,4,0)</f>
        <v>No.</v>
      </c>
      <c r="J109">
        <f>VLOOKUP(InputData[[#This Row],[PRODUCT ID]],'Master Data'!A:F,5,0)</f>
        <v>13</v>
      </c>
      <c r="K109" s="7">
        <f>VLOOKUP(InputData[[#This Row],[PRODUCT ID]],'Master Data'!A:F,6,0)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c r="A110" s="3">
        <v>44328</v>
      </c>
      <c r="B110" s="4" t="s">
        <v>79</v>
      </c>
      <c r="C110" s="5">
        <v>15</v>
      </c>
      <c r="D110" s="5" t="s">
        <v>108</v>
      </c>
      <c r="E110" s="5" t="s">
        <v>106</v>
      </c>
      <c r="F110" s="6">
        <v>0</v>
      </c>
      <c r="G110" t="str">
        <f>VLOOKUP(InputData[[#This Row],[PRODUCT ID]],'Master Data'!A:F,2,0)</f>
        <v>Product35</v>
      </c>
      <c r="H110" t="str">
        <f>VLOOKUP(InputData[[#This Row],[PRODUCT ID]],'Master Data'!A:F,3,0)</f>
        <v>Category04</v>
      </c>
      <c r="I110" t="str">
        <f>VLOOKUP(InputData[[#This Row],[PRODUCT ID]],'Master Data'!A:F,4,0)</f>
        <v>No.</v>
      </c>
      <c r="J110">
        <f>VLOOKUP(InputData[[#This Row],[PRODUCT ID]],'Master Data'!A:F,5,0)</f>
        <v>5</v>
      </c>
      <c r="K110" s="7">
        <f>VLOOKUP(InputData[[#This Row],[PRODUCT ID]],'Master Data'!A:F,6,0)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c r="A111" s="3">
        <v>44329</v>
      </c>
      <c r="B111" s="4" t="s">
        <v>67</v>
      </c>
      <c r="C111" s="5">
        <v>4</v>
      </c>
      <c r="D111" s="5" t="s">
        <v>108</v>
      </c>
      <c r="E111" s="5" t="s">
        <v>106</v>
      </c>
      <c r="F111" s="6">
        <v>0</v>
      </c>
      <c r="G111" t="str">
        <f>VLOOKUP(InputData[[#This Row],[PRODUCT ID]],'Master Data'!A:F,2,0)</f>
        <v>Product29</v>
      </c>
      <c r="H111" t="str">
        <f>VLOOKUP(InputData[[#This Row],[PRODUCT ID]],'Master Data'!A:F,3,0)</f>
        <v>Category04</v>
      </c>
      <c r="I111" t="str">
        <f>VLOOKUP(InputData[[#This Row],[PRODUCT ID]],'Master Data'!A:F,4,0)</f>
        <v>Lt</v>
      </c>
      <c r="J111">
        <f>VLOOKUP(InputData[[#This Row],[PRODUCT ID]],'Master Data'!A:F,5,0)</f>
        <v>47</v>
      </c>
      <c r="K111" s="7">
        <f>VLOOKUP(InputData[[#This Row],[PRODUCT ID]],'Master Data'!A:F,6,0)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c r="A112" s="3">
        <v>44336</v>
      </c>
      <c r="B112" s="4" t="s">
        <v>94</v>
      </c>
      <c r="C112" s="5">
        <v>2</v>
      </c>
      <c r="D112" s="5" t="s">
        <v>106</v>
      </c>
      <c r="E112" s="5" t="s">
        <v>107</v>
      </c>
      <c r="F112" s="6">
        <v>0</v>
      </c>
      <c r="G112" t="str">
        <f>VLOOKUP(InputData[[#This Row],[PRODUCT ID]],'Master Data'!A:F,2,0)</f>
        <v>Product42</v>
      </c>
      <c r="H112" t="str">
        <f>VLOOKUP(InputData[[#This Row],[PRODUCT ID]],'Master Data'!A:F,3,0)</f>
        <v>Category05</v>
      </c>
      <c r="I112" t="str">
        <f>VLOOKUP(InputData[[#This Row],[PRODUCT ID]],'Master Data'!A:F,4,0)</f>
        <v>Ft</v>
      </c>
      <c r="J112">
        <f>VLOOKUP(InputData[[#This Row],[PRODUCT ID]],'Master Data'!A:F,5,0)</f>
        <v>120</v>
      </c>
      <c r="K112" s="7">
        <f>VLOOKUP(InputData[[#This Row],[PRODUCT ID]],'Master Data'!A:F,6,0)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c r="A113" s="3">
        <v>44339</v>
      </c>
      <c r="B113" s="4" t="s">
        <v>90</v>
      </c>
      <c r="C113" s="5">
        <v>11</v>
      </c>
      <c r="D113" s="5" t="s">
        <v>108</v>
      </c>
      <c r="E113" s="5" t="s">
        <v>106</v>
      </c>
      <c r="F113" s="6">
        <v>0</v>
      </c>
      <c r="G113" t="str">
        <f>VLOOKUP(InputData[[#This Row],[PRODUCT ID]],'Master Data'!A:F,2,0)</f>
        <v>Product40</v>
      </c>
      <c r="H113" t="str">
        <f>VLOOKUP(InputData[[#This Row],[PRODUCT ID]],'Master Data'!A:F,3,0)</f>
        <v>Category05</v>
      </c>
      <c r="I113" t="str">
        <f>VLOOKUP(InputData[[#This Row],[PRODUCT ID]],'Master Data'!A:F,4,0)</f>
        <v>Kg</v>
      </c>
      <c r="J113">
        <f>VLOOKUP(InputData[[#This Row],[PRODUCT ID]],'Master Data'!A:F,5,0)</f>
        <v>90</v>
      </c>
      <c r="K113" s="7">
        <f>VLOOKUP(InputData[[#This Row],[PRODUCT ID]],'Master Data'!A:F,6,0)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c r="A114" s="3">
        <v>44346</v>
      </c>
      <c r="B114" s="4" t="s">
        <v>54</v>
      </c>
      <c r="C114" s="5">
        <v>13</v>
      </c>
      <c r="D114" s="5" t="s">
        <v>106</v>
      </c>
      <c r="E114" s="5" t="s">
        <v>106</v>
      </c>
      <c r="F114" s="6">
        <v>0</v>
      </c>
      <c r="G114" t="str">
        <f>VLOOKUP(InputData[[#This Row],[PRODUCT ID]],'Master Data'!A:F,2,0)</f>
        <v>Product23</v>
      </c>
      <c r="H114" t="str">
        <f>VLOOKUP(InputData[[#This Row],[PRODUCT ID]],'Master Data'!A:F,3,0)</f>
        <v>Category03</v>
      </c>
      <c r="I114" t="str">
        <f>VLOOKUP(InputData[[#This Row],[PRODUCT ID]],'Master Data'!A:F,4,0)</f>
        <v>Ft</v>
      </c>
      <c r="J114">
        <f>VLOOKUP(InputData[[#This Row],[PRODUCT ID]],'Master Data'!A:F,5,0)</f>
        <v>141</v>
      </c>
      <c r="K114" s="7">
        <f>VLOOKUP(InputData[[#This Row],[PRODUCT ID]],'Master Data'!A:F,6,0)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c r="A115" s="3">
        <v>44346</v>
      </c>
      <c r="B115" s="4" t="s">
        <v>33</v>
      </c>
      <c r="C115" s="5">
        <v>6</v>
      </c>
      <c r="D115" s="5" t="s">
        <v>106</v>
      </c>
      <c r="E115" s="5" t="s">
        <v>107</v>
      </c>
      <c r="F115" s="6">
        <v>0</v>
      </c>
      <c r="G115" t="str">
        <f>VLOOKUP(InputData[[#This Row],[PRODUCT ID]],'Master Data'!A:F,2,0)</f>
        <v>Product13</v>
      </c>
      <c r="H115" t="str">
        <f>VLOOKUP(InputData[[#This Row],[PRODUCT ID]],'Master Data'!A:F,3,0)</f>
        <v>Category02</v>
      </c>
      <c r="I115" t="str">
        <f>VLOOKUP(InputData[[#This Row],[PRODUCT ID]],'Master Data'!A:F,4,0)</f>
        <v>Kg</v>
      </c>
      <c r="J115">
        <f>VLOOKUP(InputData[[#This Row],[PRODUCT ID]],'Master Data'!A:F,5,0)</f>
        <v>112</v>
      </c>
      <c r="K115" s="7">
        <f>VLOOKUP(InputData[[#This Row],[PRODUCT ID]],'Master Data'!A:F,6,0)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c r="A116" s="3">
        <v>44350</v>
      </c>
      <c r="B116" s="4" t="s">
        <v>50</v>
      </c>
      <c r="C116" s="5">
        <v>10</v>
      </c>
      <c r="D116" s="5" t="s">
        <v>108</v>
      </c>
      <c r="E116" s="5" t="s">
        <v>107</v>
      </c>
      <c r="F116" s="6">
        <v>0</v>
      </c>
      <c r="G116" t="str">
        <f>VLOOKUP(InputData[[#This Row],[PRODUCT ID]],'Master Data'!A:F,2,0)</f>
        <v>Product21</v>
      </c>
      <c r="H116" t="str">
        <f>VLOOKUP(InputData[[#This Row],[PRODUCT ID]],'Master Data'!A:F,3,0)</f>
        <v>Category03</v>
      </c>
      <c r="I116" t="str">
        <f>VLOOKUP(InputData[[#This Row],[PRODUCT ID]],'Master Data'!A:F,4,0)</f>
        <v>Ft</v>
      </c>
      <c r="J116">
        <f>VLOOKUP(InputData[[#This Row],[PRODUCT ID]],'Master Data'!A:F,5,0)</f>
        <v>126</v>
      </c>
      <c r="K116" s="7">
        <f>VLOOKUP(InputData[[#This Row],[PRODUCT ID]],'Master Data'!A:F,6,0)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c r="A117" s="3">
        <v>44351</v>
      </c>
      <c r="B117" s="4" t="s">
        <v>47</v>
      </c>
      <c r="C117" s="5">
        <v>8</v>
      </c>
      <c r="D117" s="5" t="s">
        <v>105</v>
      </c>
      <c r="E117" s="5" t="s">
        <v>106</v>
      </c>
      <c r="F117" s="6">
        <v>0</v>
      </c>
      <c r="G117" t="str">
        <f>VLOOKUP(InputData[[#This Row],[PRODUCT ID]],'Master Data'!A:F,2,0)</f>
        <v>Product20</v>
      </c>
      <c r="H117" t="str">
        <f>VLOOKUP(InputData[[#This Row],[PRODUCT ID]],'Master Data'!A:F,3,0)</f>
        <v>Category03</v>
      </c>
      <c r="I117" t="str">
        <f>VLOOKUP(InputData[[#This Row],[PRODUCT ID]],'Master Data'!A:F,4,0)</f>
        <v>Lt</v>
      </c>
      <c r="J117">
        <f>VLOOKUP(InputData[[#This Row],[PRODUCT ID]],'Master Data'!A:F,5,0)</f>
        <v>61</v>
      </c>
      <c r="K117" s="7">
        <f>VLOOKUP(InputData[[#This Row],[PRODUCT ID]],'Master Data'!A:F,6,0)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c r="A118" s="3">
        <v>44351</v>
      </c>
      <c r="B118" s="4" t="s">
        <v>47</v>
      </c>
      <c r="C118" s="5">
        <v>12</v>
      </c>
      <c r="D118" s="5" t="s">
        <v>106</v>
      </c>
      <c r="E118" s="5" t="s">
        <v>107</v>
      </c>
      <c r="F118" s="6">
        <v>0</v>
      </c>
      <c r="G118" t="str">
        <f>VLOOKUP(InputData[[#This Row],[PRODUCT ID]],'Master Data'!A:F,2,0)</f>
        <v>Product20</v>
      </c>
      <c r="H118" t="str">
        <f>VLOOKUP(InputData[[#This Row],[PRODUCT ID]],'Master Data'!A:F,3,0)</f>
        <v>Category03</v>
      </c>
      <c r="I118" t="str">
        <f>VLOOKUP(InputData[[#This Row],[PRODUCT ID]],'Master Data'!A:F,4,0)</f>
        <v>Lt</v>
      </c>
      <c r="J118">
        <f>VLOOKUP(InputData[[#This Row],[PRODUCT ID]],'Master Data'!A:F,5,0)</f>
        <v>61</v>
      </c>
      <c r="K118" s="7">
        <f>VLOOKUP(InputData[[#This Row],[PRODUCT ID]],'Master Data'!A:F,6,0)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c r="A119" s="3">
        <v>44352</v>
      </c>
      <c r="B119" s="4" t="s">
        <v>52</v>
      </c>
      <c r="C119" s="5">
        <v>15</v>
      </c>
      <c r="D119" s="5" t="s">
        <v>105</v>
      </c>
      <c r="E119" s="5" t="s">
        <v>106</v>
      </c>
      <c r="F119" s="6">
        <v>0</v>
      </c>
      <c r="G119" t="str">
        <f>VLOOKUP(InputData[[#This Row],[PRODUCT ID]],'Master Data'!A:F,2,0)</f>
        <v>Product22</v>
      </c>
      <c r="H119" t="str">
        <f>VLOOKUP(InputData[[#This Row],[PRODUCT ID]],'Master Data'!A:F,3,0)</f>
        <v>Category03</v>
      </c>
      <c r="I119" t="str">
        <f>VLOOKUP(InputData[[#This Row],[PRODUCT ID]],'Master Data'!A:F,4,0)</f>
        <v>Ft</v>
      </c>
      <c r="J119">
        <f>VLOOKUP(InputData[[#This Row],[PRODUCT ID]],'Master Data'!A:F,5,0)</f>
        <v>121</v>
      </c>
      <c r="K119" s="7">
        <f>VLOOKUP(InputData[[#This Row],[PRODUCT ID]],'Master Data'!A:F,6,0)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c r="A120" s="3">
        <v>44352</v>
      </c>
      <c r="B120" s="4" t="s">
        <v>79</v>
      </c>
      <c r="C120" s="5">
        <v>10</v>
      </c>
      <c r="D120" s="5" t="s">
        <v>108</v>
      </c>
      <c r="E120" s="5" t="s">
        <v>106</v>
      </c>
      <c r="F120" s="6">
        <v>0</v>
      </c>
      <c r="G120" t="str">
        <f>VLOOKUP(InputData[[#This Row],[PRODUCT ID]],'Master Data'!A:F,2,0)</f>
        <v>Product35</v>
      </c>
      <c r="H120" t="str">
        <f>VLOOKUP(InputData[[#This Row],[PRODUCT ID]],'Master Data'!A:F,3,0)</f>
        <v>Category04</v>
      </c>
      <c r="I120" t="str">
        <f>VLOOKUP(InputData[[#This Row],[PRODUCT ID]],'Master Data'!A:F,4,0)</f>
        <v>No.</v>
      </c>
      <c r="J120">
        <f>VLOOKUP(InputData[[#This Row],[PRODUCT ID]],'Master Data'!A:F,5,0)</f>
        <v>5</v>
      </c>
      <c r="K120" s="7">
        <f>VLOOKUP(InputData[[#This Row],[PRODUCT ID]],'Master Data'!A:F,6,0)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c r="A121" s="3">
        <v>44353</v>
      </c>
      <c r="B121" s="4" t="s">
        <v>75</v>
      </c>
      <c r="C121" s="5">
        <v>6</v>
      </c>
      <c r="D121" s="5" t="s">
        <v>108</v>
      </c>
      <c r="E121" s="5" t="s">
        <v>106</v>
      </c>
      <c r="F121" s="6">
        <v>0</v>
      </c>
      <c r="G121" t="str">
        <f>VLOOKUP(InputData[[#This Row],[PRODUCT ID]],'Master Data'!A:F,2,0)</f>
        <v>Product33</v>
      </c>
      <c r="H121" t="str">
        <f>VLOOKUP(InputData[[#This Row],[PRODUCT ID]],'Master Data'!A:F,3,0)</f>
        <v>Category04</v>
      </c>
      <c r="I121" t="str">
        <f>VLOOKUP(InputData[[#This Row],[PRODUCT ID]],'Master Data'!A:F,4,0)</f>
        <v>Kg</v>
      </c>
      <c r="J121">
        <f>VLOOKUP(InputData[[#This Row],[PRODUCT ID]],'Master Data'!A:F,5,0)</f>
        <v>95</v>
      </c>
      <c r="K121" s="7">
        <f>VLOOKUP(InputData[[#This Row],[PRODUCT ID]],'Master Data'!A:F,6,0)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c r="A122" s="3">
        <v>44355</v>
      </c>
      <c r="B122" s="4" t="s">
        <v>65</v>
      </c>
      <c r="C122" s="5">
        <v>11</v>
      </c>
      <c r="D122" s="5" t="s">
        <v>108</v>
      </c>
      <c r="E122" s="5" t="s">
        <v>106</v>
      </c>
      <c r="F122" s="6">
        <v>0</v>
      </c>
      <c r="G122" t="str">
        <f>VLOOKUP(InputData[[#This Row],[PRODUCT ID]],'Master Data'!A:F,2,0)</f>
        <v>Product28</v>
      </c>
      <c r="H122" t="str">
        <f>VLOOKUP(InputData[[#This Row],[PRODUCT ID]],'Master Data'!A:F,3,0)</f>
        <v>Category04</v>
      </c>
      <c r="I122" t="str">
        <f>VLOOKUP(InputData[[#This Row],[PRODUCT ID]],'Master Data'!A:F,4,0)</f>
        <v>No.</v>
      </c>
      <c r="J122">
        <f>VLOOKUP(InputData[[#This Row],[PRODUCT ID]],'Master Data'!A:F,5,0)</f>
        <v>37</v>
      </c>
      <c r="K122" s="7">
        <f>VLOOKUP(InputData[[#This Row],[PRODUCT ID]],'Master Data'!A:F,6,0)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c r="A123" s="3">
        <v>44355</v>
      </c>
      <c r="B123" s="4" t="s">
        <v>14</v>
      </c>
      <c r="C123" s="5">
        <v>11</v>
      </c>
      <c r="D123" s="5" t="s">
        <v>105</v>
      </c>
      <c r="E123" s="5" t="s">
        <v>107</v>
      </c>
      <c r="F123" s="6">
        <v>0</v>
      </c>
      <c r="G123" t="str">
        <f>VLOOKUP(InputData[[#This Row],[PRODUCT ID]],'Master Data'!A:F,2,0)</f>
        <v>Product04</v>
      </c>
      <c r="H123" t="str">
        <f>VLOOKUP(InputData[[#This Row],[PRODUCT ID]],'Master Data'!A:F,3,0)</f>
        <v>Category01</v>
      </c>
      <c r="I123" t="str">
        <f>VLOOKUP(InputData[[#This Row],[PRODUCT ID]],'Master Data'!A:F,4,0)</f>
        <v>Lt</v>
      </c>
      <c r="J123">
        <f>VLOOKUP(InputData[[#This Row],[PRODUCT ID]],'Master Data'!A:F,5,0)</f>
        <v>44</v>
      </c>
      <c r="K123" s="7">
        <f>VLOOKUP(InputData[[#This Row],[PRODUCT ID]],'Master Data'!A:F,6,0)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c r="A124" s="3">
        <v>44356</v>
      </c>
      <c r="B124" s="4" t="s">
        <v>6</v>
      </c>
      <c r="C124" s="5">
        <v>7</v>
      </c>
      <c r="D124" s="5" t="s">
        <v>108</v>
      </c>
      <c r="E124" s="5" t="s">
        <v>106</v>
      </c>
      <c r="F124" s="6">
        <v>0</v>
      </c>
      <c r="G124" t="str">
        <f>VLOOKUP(InputData[[#This Row],[PRODUCT ID]],'Master Data'!A:F,2,0)</f>
        <v>Product01</v>
      </c>
      <c r="H124" t="str">
        <f>VLOOKUP(InputData[[#This Row],[PRODUCT ID]],'Master Data'!A:F,3,0)</f>
        <v>Category01</v>
      </c>
      <c r="I124" t="str">
        <f>VLOOKUP(InputData[[#This Row],[PRODUCT ID]],'Master Data'!A:F,4,0)</f>
        <v>Kg</v>
      </c>
      <c r="J124">
        <f>VLOOKUP(InputData[[#This Row],[PRODUCT ID]],'Master Data'!A:F,5,0)</f>
        <v>98</v>
      </c>
      <c r="K124" s="7">
        <f>VLOOKUP(InputData[[#This Row],[PRODUCT ID]],'Master Data'!A:F,6,0)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c r="A125" s="3">
        <v>44358</v>
      </c>
      <c r="B125" s="4" t="s">
        <v>73</v>
      </c>
      <c r="C125" s="5">
        <v>12</v>
      </c>
      <c r="D125" s="5" t="s">
        <v>105</v>
      </c>
      <c r="E125" s="5" t="s">
        <v>107</v>
      </c>
      <c r="F125" s="6">
        <v>0</v>
      </c>
      <c r="G125" t="str">
        <f>VLOOKUP(InputData[[#This Row],[PRODUCT ID]],'Master Data'!A:F,2,0)</f>
        <v>Product32</v>
      </c>
      <c r="H125" t="str">
        <f>VLOOKUP(InputData[[#This Row],[PRODUCT ID]],'Master Data'!A:F,3,0)</f>
        <v>Category04</v>
      </c>
      <c r="I125" t="str">
        <f>VLOOKUP(InputData[[#This Row],[PRODUCT ID]],'Master Data'!A:F,4,0)</f>
        <v>Kg</v>
      </c>
      <c r="J125">
        <f>VLOOKUP(InputData[[#This Row],[PRODUCT ID]],'Master Data'!A:F,5,0)</f>
        <v>89</v>
      </c>
      <c r="K125" s="7">
        <f>VLOOKUP(InputData[[#This Row],[PRODUCT ID]],'Master Data'!A:F,6,0)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c r="A126" s="3">
        <v>44359</v>
      </c>
      <c r="B126" s="4" t="s">
        <v>92</v>
      </c>
      <c r="C126" s="5">
        <v>6</v>
      </c>
      <c r="D126" s="5" t="s">
        <v>108</v>
      </c>
      <c r="E126" s="5" t="s">
        <v>106</v>
      </c>
      <c r="F126" s="6">
        <v>0</v>
      </c>
      <c r="G126" t="str">
        <f>VLOOKUP(InputData[[#This Row],[PRODUCT ID]],'Master Data'!A:F,2,0)</f>
        <v>Product41</v>
      </c>
      <c r="H126" t="str">
        <f>VLOOKUP(InputData[[#This Row],[PRODUCT ID]],'Master Data'!A:F,3,0)</f>
        <v>Category05</v>
      </c>
      <c r="I126" t="str">
        <f>VLOOKUP(InputData[[#This Row],[PRODUCT ID]],'Master Data'!A:F,4,0)</f>
        <v>Ft</v>
      </c>
      <c r="J126">
        <f>VLOOKUP(InputData[[#This Row],[PRODUCT ID]],'Master Data'!A:F,5,0)</f>
        <v>138</v>
      </c>
      <c r="K126" s="7">
        <f>VLOOKUP(InputData[[#This Row],[PRODUCT ID]],'Master Data'!A:F,6,0)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c r="A127" s="3">
        <v>44361</v>
      </c>
      <c r="B127" s="4" t="s">
        <v>58</v>
      </c>
      <c r="C127" s="5">
        <v>10</v>
      </c>
      <c r="D127" s="5" t="s">
        <v>106</v>
      </c>
      <c r="E127" s="5" t="s">
        <v>107</v>
      </c>
      <c r="F127" s="6">
        <v>0</v>
      </c>
      <c r="G127" t="str">
        <f>VLOOKUP(InputData[[#This Row],[PRODUCT ID]],'Master Data'!A:F,2,0)</f>
        <v>Product25</v>
      </c>
      <c r="H127" t="str">
        <f>VLOOKUP(InputData[[#This Row],[PRODUCT ID]],'Master Data'!A:F,3,0)</f>
        <v>Category03</v>
      </c>
      <c r="I127" t="str">
        <f>VLOOKUP(InputData[[#This Row],[PRODUCT ID]],'Master Data'!A:F,4,0)</f>
        <v>No.</v>
      </c>
      <c r="J127">
        <f>VLOOKUP(InputData[[#This Row],[PRODUCT ID]],'Master Data'!A:F,5,0)</f>
        <v>7</v>
      </c>
      <c r="K127" s="7">
        <f>VLOOKUP(InputData[[#This Row],[PRODUCT ID]],'Master Data'!A:F,6,0)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c r="A128" s="3">
        <v>44363</v>
      </c>
      <c r="B128" s="4" t="s">
        <v>45</v>
      </c>
      <c r="C128" s="5">
        <v>5</v>
      </c>
      <c r="D128" s="5" t="s">
        <v>105</v>
      </c>
      <c r="E128" s="5" t="s">
        <v>107</v>
      </c>
      <c r="F128" s="6">
        <v>0</v>
      </c>
      <c r="G128" t="str">
        <f>VLOOKUP(InputData[[#This Row],[PRODUCT ID]],'Master Data'!A:F,2,0)</f>
        <v>Product19</v>
      </c>
      <c r="H128" t="str">
        <f>VLOOKUP(InputData[[#This Row],[PRODUCT ID]],'Master Data'!A:F,3,0)</f>
        <v>Category02</v>
      </c>
      <c r="I128" t="str">
        <f>VLOOKUP(InputData[[#This Row],[PRODUCT ID]],'Master Data'!A:F,4,0)</f>
        <v>Ft</v>
      </c>
      <c r="J128">
        <f>VLOOKUP(InputData[[#This Row],[PRODUCT ID]],'Master Data'!A:F,5,0)</f>
        <v>150</v>
      </c>
      <c r="K128" s="7">
        <f>VLOOKUP(InputData[[#This Row],[PRODUCT ID]],'Master Data'!A:F,6,0)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c r="A129" s="3">
        <v>44363</v>
      </c>
      <c r="B129" s="4" t="s">
        <v>37</v>
      </c>
      <c r="C129" s="5">
        <v>12</v>
      </c>
      <c r="D129" s="5" t="s">
        <v>106</v>
      </c>
      <c r="E129" s="5" t="s">
        <v>107</v>
      </c>
      <c r="F129" s="6">
        <v>0</v>
      </c>
      <c r="G129" t="str">
        <f>VLOOKUP(InputData[[#This Row],[PRODUCT ID]],'Master Data'!A:F,2,0)</f>
        <v>Product15</v>
      </c>
      <c r="H129" t="str">
        <f>VLOOKUP(InputData[[#This Row],[PRODUCT ID]],'Master Data'!A:F,3,0)</f>
        <v>Category02</v>
      </c>
      <c r="I129" t="str">
        <f>VLOOKUP(InputData[[#This Row],[PRODUCT ID]],'Master Data'!A:F,4,0)</f>
        <v>No.</v>
      </c>
      <c r="J129">
        <f>VLOOKUP(InputData[[#This Row],[PRODUCT ID]],'Master Data'!A:F,5,0)</f>
        <v>12</v>
      </c>
      <c r="K129" s="7">
        <f>VLOOKUP(InputData[[#This Row],[PRODUCT ID]],'Master Data'!A:F,6,0)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c r="A130" s="3">
        <v>44363</v>
      </c>
      <c r="B130" s="4" t="s">
        <v>88</v>
      </c>
      <c r="C130" s="5">
        <v>11</v>
      </c>
      <c r="D130" s="5" t="s">
        <v>108</v>
      </c>
      <c r="E130" s="5" t="s">
        <v>107</v>
      </c>
      <c r="F130" s="6">
        <v>0</v>
      </c>
      <c r="G130" t="str">
        <f>VLOOKUP(InputData[[#This Row],[PRODUCT ID]],'Master Data'!A:F,2,0)</f>
        <v>Product39</v>
      </c>
      <c r="H130" t="str">
        <f>VLOOKUP(InputData[[#This Row],[PRODUCT ID]],'Master Data'!A:F,3,0)</f>
        <v>Category05</v>
      </c>
      <c r="I130" t="str">
        <f>VLOOKUP(InputData[[#This Row],[PRODUCT ID]],'Master Data'!A:F,4,0)</f>
        <v>No.</v>
      </c>
      <c r="J130">
        <f>VLOOKUP(InputData[[#This Row],[PRODUCT ID]],'Master Data'!A:F,5,0)</f>
        <v>37</v>
      </c>
      <c r="K130" s="7">
        <f>VLOOKUP(InputData[[#This Row],[PRODUCT ID]],'Master Data'!A:F,6,0)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c r="A131" s="3">
        <v>44365</v>
      </c>
      <c r="B131" s="4" t="s">
        <v>58</v>
      </c>
      <c r="C131" s="5">
        <v>13</v>
      </c>
      <c r="D131" s="5" t="s">
        <v>108</v>
      </c>
      <c r="E131" s="5" t="s">
        <v>107</v>
      </c>
      <c r="F131" s="6">
        <v>0</v>
      </c>
      <c r="G131" t="str">
        <f>VLOOKUP(InputData[[#This Row],[PRODUCT ID]],'Master Data'!A:F,2,0)</f>
        <v>Product25</v>
      </c>
      <c r="H131" t="str">
        <f>VLOOKUP(InputData[[#This Row],[PRODUCT ID]],'Master Data'!A:F,3,0)</f>
        <v>Category03</v>
      </c>
      <c r="I131" t="str">
        <f>VLOOKUP(InputData[[#This Row],[PRODUCT ID]],'Master Data'!A:F,4,0)</f>
        <v>No.</v>
      </c>
      <c r="J131">
        <f>VLOOKUP(InputData[[#This Row],[PRODUCT ID]],'Master Data'!A:F,5,0)</f>
        <v>7</v>
      </c>
      <c r="K131" s="7">
        <f>VLOOKUP(InputData[[#This Row],[PRODUCT ID]],'Master Data'!A:F,6,0)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c r="A132" s="3">
        <v>44366</v>
      </c>
      <c r="B132" s="4" t="s">
        <v>92</v>
      </c>
      <c r="C132" s="5">
        <v>5</v>
      </c>
      <c r="D132" s="5" t="s">
        <v>108</v>
      </c>
      <c r="E132" s="5" t="s">
        <v>106</v>
      </c>
      <c r="F132" s="6">
        <v>0</v>
      </c>
      <c r="G132" t="str">
        <f>VLOOKUP(InputData[[#This Row],[PRODUCT ID]],'Master Data'!A:F,2,0)</f>
        <v>Product41</v>
      </c>
      <c r="H132" t="str">
        <f>VLOOKUP(InputData[[#This Row],[PRODUCT ID]],'Master Data'!A:F,3,0)</f>
        <v>Category05</v>
      </c>
      <c r="I132" t="str">
        <f>VLOOKUP(InputData[[#This Row],[PRODUCT ID]],'Master Data'!A:F,4,0)</f>
        <v>Ft</v>
      </c>
      <c r="J132">
        <f>VLOOKUP(InputData[[#This Row],[PRODUCT ID]],'Master Data'!A:F,5,0)</f>
        <v>138</v>
      </c>
      <c r="K132" s="7">
        <f>VLOOKUP(InputData[[#This Row],[PRODUCT ID]],'Master Data'!A:F,6,0)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c r="A133" s="3">
        <v>44367</v>
      </c>
      <c r="B133" s="4" t="s">
        <v>39</v>
      </c>
      <c r="C133" s="5">
        <v>1</v>
      </c>
      <c r="D133" s="5" t="s">
        <v>105</v>
      </c>
      <c r="E133" s="5" t="s">
        <v>107</v>
      </c>
      <c r="F133" s="6">
        <v>0</v>
      </c>
      <c r="G133" t="str">
        <f>VLOOKUP(InputData[[#This Row],[PRODUCT ID]],'Master Data'!A:F,2,0)</f>
        <v>Product16</v>
      </c>
      <c r="H133" t="str">
        <f>VLOOKUP(InputData[[#This Row],[PRODUCT ID]],'Master Data'!A:F,3,0)</f>
        <v>Category02</v>
      </c>
      <c r="I133" t="str">
        <f>VLOOKUP(InputData[[#This Row],[PRODUCT ID]],'Master Data'!A:F,4,0)</f>
        <v>No.</v>
      </c>
      <c r="J133">
        <f>VLOOKUP(InputData[[#This Row],[PRODUCT ID]],'Master Data'!A:F,5,0)</f>
        <v>13</v>
      </c>
      <c r="K133" s="7">
        <f>VLOOKUP(InputData[[#This Row],[PRODUCT ID]],'Master Data'!A:F,6,0)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c r="A134" s="3">
        <v>44370</v>
      </c>
      <c r="B134" s="4" t="s">
        <v>39</v>
      </c>
      <c r="C134" s="5">
        <v>4</v>
      </c>
      <c r="D134" s="5" t="s">
        <v>108</v>
      </c>
      <c r="E134" s="5" t="s">
        <v>106</v>
      </c>
      <c r="F134" s="6">
        <v>0</v>
      </c>
      <c r="G134" t="str">
        <f>VLOOKUP(InputData[[#This Row],[PRODUCT ID]],'Master Data'!A:F,2,0)</f>
        <v>Product16</v>
      </c>
      <c r="H134" t="str">
        <f>VLOOKUP(InputData[[#This Row],[PRODUCT ID]],'Master Data'!A:F,3,0)</f>
        <v>Category02</v>
      </c>
      <c r="I134" t="str">
        <f>VLOOKUP(InputData[[#This Row],[PRODUCT ID]],'Master Data'!A:F,4,0)</f>
        <v>No.</v>
      </c>
      <c r="J134">
        <f>VLOOKUP(InputData[[#This Row],[PRODUCT ID]],'Master Data'!A:F,5,0)</f>
        <v>13</v>
      </c>
      <c r="K134" s="7">
        <f>VLOOKUP(InputData[[#This Row],[PRODUCT ID]],'Master Data'!A:F,6,0)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c r="A135" s="3">
        <v>44371</v>
      </c>
      <c r="B135" s="4" t="s">
        <v>29</v>
      </c>
      <c r="C135" s="5">
        <v>13</v>
      </c>
      <c r="D135" s="5" t="s">
        <v>108</v>
      </c>
      <c r="E135" s="5" t="s">
        <v>106</v>
      </c>
      <c r="F135" s="6">
        <v>0</v>
      </c>
      <c r="G135" t="str">
        <f>VLOOKUP(InputData[[#This Row],[PRODUCT ID]],'Master Data'!A:F,2,0)</f>
        <v>Product11</v>
      </c>
      <c r="H135" t="str">
        <f>VLOOKUP(InputData[[#This Row],[PRODUCT ID]],'Master Data'!A:F,3,0)</f>
        <v>Category02</v>
      </c>
      <c r="I135" t="str">
        <f>VLOOKUP(InputData[[#This Row],[PRODUCT ID]],'Master Data'!A:F,4,0)</f>
        <v>Lt</v>
      </c>
      <c r="J135">
        <f>VLOOKUP(InputData[[#This Row],[PRODUCT ID]],'Master Data'!A:F,5,0)</f>
        <v>44</v>
      </c>
      <c r="K135" s="7">
        <f>VLOOKUP(InputData[[#This Row],[PRODUCT ID]],'Master Data'!A:F,6,0)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c r="A136" s="3">
        <v>44373</v>
      </c>
      <c r="B136" s="4" t="s">
        <v>24</v>
      </c>
      <c r="C136" s="5">
        <v>7</v>
      </c>
      <c r="D136" s="5" t="s">
        <v>106</v>
      </c>
      <c r="E136" s="5" t="s">
        <v>106</v>
      </c>
      <c r="F136" s="6">
        <v>0</v>
      </c>
      <c r="G136" t="str">
        <f>VLOOKUP(InputData[[#This Row],[PRODUCT ID]],'Master Data'!A:F,2,0)</f>
        <v>Product09</v>
      </c>
      <c r="H136" t="str">
        <f>VLOOKUP(InputData[[#This Row],[PRODUCT ID]],'Master Data'!A:F,3,0)</f>
        <v>Category01</v>
      </c>
      <c r="I136" t="str">
        <f>VLOOKUP(InputData[[#This Row],[PRODUCT ID]],'Master Data'!A:F,4,0)</f>
        <v>No.</v>
      </c>
      <c r="J136">
        <f>VLOOKUP(InputData[[#This Row],[PRODUCT ID]],'Master Data'!A:F,5,0)</f>
        <v>6</v>
      </c>
      <c r="K136" s="7">
        <f>VLOOKUP(InputData[[#This Row],[PRODUCT ID]],'Master Data'!A:F,6,0)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c r="A137" s="3">
        <v>44374</v>
      </c>
      <c r="B137" s="4" t="s">
        <v>16</v>
      </c>
      <c r="C137" s="5">
        <v>11</v>
      </c>
      <c r="D137" s="5" t="s">
        <v>108</v>
      </c>
      <c r="E137" s="5" t="s">
        <v>107</v>
      </c>
      <c r="F137" s="6">
        <v>0</v>
      </c>
      <c r="G137" t="str">
        <f>VLOOKUP(InputData[[#This Row],[PRODUCT ID]],'Master Data'!A:F,2,0)</f>
        <v>Product05</v>
      </c>
      <c r="H137" t="str">
        <f>VLOOKUP(InputData[[#This Row],[PRODUCT ID]],'Master Data'!A:F,3,0)</f>
        <v>Category01</v>
      </c>
      <c r="I137" t="str">
        <f>VLOOKUP(InputData[[#This Row],[PRODUCT ID]],'Master Data'!A:F,4,0)</f>
        <v>Ft</v>
      </c>
      <c r="J137">
        <f>VLOOKUP(InputData[[#This Row],[PRODUCT ID]],'Master Data'!A:F,5,0)</f>
        <v>133</v>
      </c>
      <c r="K137" s="7">
        <f>VLOOKUP(InputData[[#This Row],[PRODUCT ID]],'Master Data'!A:F,6,0)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c r="A138" s="3">
        <v>44375</v>
      </c>
      <c r="B138" s="4" t="s">
        <v>50</v>
      </c>
      <c r="C138" s="5">
        <v>2</v>
      </c>
      <c r="D138" s="5" t="s">
        <v>106</v>
      </c>
      <c r="E138" s="5" t="s">
        <v>107</v>
      </c>
      <c r="F138" s="6">
        <v>0</v>
      </c>
      <c r="G138" t="str">
        <f>VLOOKUP(InputData[[#This Row],[PRODUCT ID]],'Master Data'!A:F,2,0)</f>
        <v>Product21</v>
      </c>
      <c r="H138" t="str">
        <f>VLOOKUP(InputData[[#This Row],[PRODUCT ID]],'Master Data'!A:F,3,0)</f>
        <v>Category03</v>
      </c>
      <c r="I138" t="str">
        <f>VLOOKUP(InputData[[#This Row],[PRODUCT ID]],'Master Data'!A:F,4,0)</f>
        <v>Ft</v>
      </c>
      <c r="J138">
        <f>VLOOKUP(InputData[[#This Row],[PRODUCT ID]],'Master Data'!A:F,5,0)</f>
        <v>126</v>
      </c>
      <c r="K138" s="7">
        <f>VLOOKUP(InputData[[#This Row],[PRODUCT ID]],'Master Data'!A:F,6,0)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c r="A139" s="3">
        <v>44375</v>
      </c>
      <c r="B139" s="4" t="s">
        <v>79</v>
      </c>
      <c r="C139" s="5">
        <v>7</v>
      </c>
      <c r="D139" s="5" t="s">
        <v>106</v>
      </c>
      <c r="E139" s="5" t="s">
        <v>106</v>
      </c>
      <c r="F139" s="6">
        <v>0</v>
      </c>
      <c r="G139" t="str">
        <f>VLOOKUP(InputData[[#This Row],[PRODUCT ID]],'Master Data'!A:F,2,0)</f>
        <v>Product35</v>
      </c>
      <c r="H139" t="str">
        <f>VLOOKUP(InputData[[#This Row],[PRODUCT ID]],'Master Data'!A:F,3,0)</f>
        <v>Category04</v>
      </c>
      <c r="I139" t="str">
        <f>VLOOKUP(InputData[[#This Row],[PRODUCT ID]],'Master Data'!A:F,4,0)</f>
        <v>No.</v>
      </c>
      <c r="J139">
        <f>VLOOKUP(InputData[[#This Row],[PRODUCT ID]],'Master Data'!A:F,5,0)</f>
        <v>5</v>
      </c>
      <c r="K139" s="7">
        <f>VLOOKUP(InputData[[#This Row],[PRODUCT ID]],'Master Data'!A:F,6,0)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c r="A140" s="3">
        <v>44376</v>
      </c>
      <c r="B140" s="4" t="s">
        <v>35</v>
      </c>
      <c r="C140" s="5">
        <v>4</v>
      </c>
      <c r="D140" s="5" t="s">
        <v>108</v>
      </c>
      <c r="E140" s="5" t="s">
        <v>106</v>
      </c>
      <c r="F140" s="6">
        <v>0</v>
      </c>
      <c r="G140" t="str">
        <f>VLOOKUP(InputData[[#This Row],[PRODUCT ID]],'Master Data'!A:F,2,0)</f>
        <v>Product14</v>
      </c>
      <c r="H140" t="str">
        <f>VLOOKUP(InputData[[#This Row],[PRODUCT ID]],'Master Data'!A:F,3,0)</f>
        <v>Category02</v>
      </c>
      <c r="I140" t="str">
        <f>VLOOKUP(InputData[[#This Row],[PRODUCT ID]],'Master Data'!A:F,4,0)</f>
        <v>Kg</v>
      </c>
      <c r="J140">
        <f>VLOOKUP(InputData[[#This Row],[PRODUCT ID]],'Master Data'!A:F,5,0)</f>
        <v>112</v>
      </c>
      <c r="K140" s="7">
        <f>VLOOKUP(InputData[[#This Row],[PRODUCT ID]],'Master Data'!A:F,6,0)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c r="A141" s="3">
        <v>44378</v>
      </c>
      <c r="B141" s="4" t="s">
        <v>16</v>
      </c>
      <c r="C141" s="5">
        <v>11</v>
      </c>
      <c r="D141" s="5" t="s">
        <v>108</v>
      </c>
      <c r="E141" s="5" t="s">
        <v>107</v>
      </c>
      <c r="F141" s="6">
        <v>0</v>
      </c>
      <c r="G141" t="str">
        <f>VLOOKUP(InputData[[#This Row],[PRODUCT ID]],'Master Data'!A:F,2,0)</f>
        <v>Product05</v>
      </c>
      <c r="H141" t="str">
        <f>VLOOKUP(InputData[[#This Row],[PRODUCT ID]],'Master Data'!A:F,3,0)</f>
        <v>Category01</v>
      </c>
      <c r="I141" t="str">
        <f>VLOOKUP(InputData[[#This Row],[PRODUCT ID]],'Master Data'!A:F,4,0)</f>
        <v>Ft</v>
      </c>
      <c r="J141">
        <f>VLOOKUP(InputData[[#This Row],[PRODUCT ID]],'Master Data'!A:F,5,0)</f>
        <v>133</v>
      </c>
      <c r="K141" s="7">
        <f>VLOOKUP(InputData[[#This Row],[PRODUCT ID]],'Master Data'!A:F,6,0)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c r="A142" s="3">
        <v>44379</v>
      </c>
      <c r="B142" s="4" t="s">
        <v>26</v>
      </c>
      <c r="C142" s="5">
        <v>11</v>
      </c>
      <c r="D142" s="5" t="s">
        <v>108</v>
      </c>
      <c r="E142" s="5" t="s">
        <v>107</v>
      </c>
      <c r="F142" s="6">
        <v>0</v>
      </c>
      <c r="G142" t="str">
        <f>VLOOKUP(InputData[[#This Row],[PRODUCT ID]],'Master Data'!A:F,2,0)</f>
        <v>Product10</v>
      </c>
      <c r="H142" t="str">
        <f>VLOOKUP(InputData[[#This Row],[PRODUCT ID]],'Master Data'!A:F,3,0)</f>
        <v>Category02</v>
      </c>
      <c r="I142" t="str">
        <f>VLOOKUP(InputData[[#This Row],[PRODUCT ID]],'Master Data'!A:F,4,0)</f>
        <v>Ft</v>
      </c>
      <c r="J142">
        <f>VLOOKUP(InputData[[#This Row],[PRODUCT ID]],'Master Data'!A:F,5,0)</f>
        <v>148</v>
      </c>
      <c r="K142" s="7">
        <f>VLOOKUP(InputData[[#This Row],[PRODUCT ID]],'Master Data'!A:F,6,0)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c r="A143" s="3">
        <v>44380</v>
      </c>
      <c r="B143" s="4" t="s">
        <v>75</v>
      </c>
      <c r="C143" s="5">
        <v>9</v>
      </c>
      <c r="D143" s="5" t="s">
        <v>106</v>
      </c>
      <c r="E143" s="5" t="s">
        <v>107</v>
      </c>
      <c r="F143" s="6">
        <v>0</v>
      </c>
      <c r="G143" t="str">
        <f>VLOOKUP(InputData[[#This Row],[PRODUCT ID]],'Master Data'!A:F,2,0)</f>
        <v>Product33</v>
      </c>
      <c r="H143" t="str">
        <f>VLOOKUP(InputData[[#This Row],[PRODUCT ID]],'Master Data'!A:F,3,0)</f>
        <v>Category04</v>
      </c>
      <c r="I143" t="str">
        <f>VLOOKUP(InputData[[#This Row],[PRODUCT ID]],'Master Data'!A:F,4,0)</f>
        <v>Kg</v>
      </c>
      <c r="J143">
        <f>VLOOKUP(InputData[[#This Row],[PRODUCT ID]],'Master Data'!A:F,5,0)</f>
        <v>95</v>
      </c>
      <c r="K143" s="7">
        <f>VLOOKUP(InputData[[#This Row],[PRODUCT ID]],'Master Data'!A:F,6,0)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c r="A144" s="3">
        <v>44380</v>
      </c>
      <c r="B144" s="4" t="s">
        <v>12</v>
      </c>
      <c r="C144" s="5">
        <v>8</v>
      </c>
      <c r="D144" s="5" t="s">
        <v>106</v>
      </c>
      <c r="E144" s="5" t="s">
        <v>107</v>
      </c>
      <c r="F144" s="6">
        <v>0</v>
      </c>
      <c r="G144" t="str">
        <f>VLOOKUP(InputData[[#This Row],[PRODUCT ID]],'Master Data'!A:F,2,0)</f>
        <v>Product03</v>
      </c>
      <c r="H144" t="str">
        <f>VLOOKUP(InputData[[#This Row],[PRODUCT ID]],'Master Data'!A:F,3,0)</f>
        <v>Category01</v>
      </c>
      <c r="I144" t="str">
        <f>VLOOKUP(InputData[[#This Row],[PRODUCT ID]],'Master Data'!A:F,4,0)</f>
        <v>Kg</v>
      </c>
      <c r="J144">
        <f>VLOOKUP(InputData[[#This Row],[PRODUCT ID]],'Master Data'!A:F,5,0)</f>
        <v>71</v>
      </c>
      <c r="K144" s="7">
        <f>VLOOKUP(InputData[[#This Row],[PRODUCT ID]],'Master Data'!A:F,6,0)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c r="A145" s="3">
        <v>44382</v>
      </c>
      <c r="B145" s="4" t="s">
        <v>10</v>
      </c>
      <c r="C145" s="5">
        <v>8</v>
      </c>
      <c r="D145" s="5" t="s">
        <v>108</v>
      </c>
      <c r="E145" s="5" t="s">
        <v>106</v>
      </c>
      <c r="F145" s="6">
        <v>0</v>
      </c>
      <c r="G145" t="str">
        <f>VLOOKUP(InputData[[#This Row],[PRODUCT ID]],'Master Data'!A:F,2,0)</f>
        <v>Product02</v>
      </c>
      <c r="H145" t="str">
        <f>VLOOKUP(InputData[[#This Row],[PRODUCT ID]],'Master Data'!A:F,3,0)</f>
        <v>Category01</v>
      </c>
      <c r="I145" t="str">
        <f>VLOOKUP(InputData[[#This Row],[PRODUCT ID]],'Master Data'!A:F,4,0)</f>
        <v>Kg</v>
      </c>
      <c r="J145">
        <f>VLOOKUP(InputData[[#This Row],[PRODUCT ID]],'Master Data'!A:F,5,0)</f>
        <v>105</v>
      </c>
      <c r="K145" s="7">
        <f>VLOOKUP(InputData[[#This Row],[PRODUCT ID]],'Master Data'!A:F,6,0)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c r="A146" s="3">
        <v>44383</v>
      </c>
      <c r="B146" s="4" t="s">
        <v>92</v>
      </c>
      <c r="C146" s="5">
        <v>15</v>
      </c>
      <c r="D146" s="5" t="s">
        <v>108</v>
      </c>
      <c r="E146" s="5" t="s">
        <v>107</v>
      </c>
      <c r="F146" s="6">
        <v>0</v>
      </c>
      <c r="G146" t="str">
        <f>VLOOKUP(InputData[[#This Row],[PRODUCT ID]],'Master Data'!A:F,2,0)</f>
        <v>Product41</v>
      </c>
      <c r="H146" t="str">
        <f>VLOOKUP(InputData[[#This Row],[PRODUCT ID]],'Master Data'!A:F,3,0)</f>
        <v>Category05</v>
      </c>
      <c r="I146" t="str">
        <f>VLOOKUP(InputData[[#This Row],[PRODUCT ID]],'Master Data'!A:F,4,0)</f>
        <v>Ft</v>
      </c>
      <c r="J146">
        <f>VLOOKUP(InputData[[#This Row],[PRODUCT ID]],'Master Data'!A:F,5,0)</f>
        <v>138</v>
      </c>
      <c r="K146" s="7">
        <f>VLOOKUP(InputData[[#This Row],[PRODUCT ID]],'Master Data'!A:F,6,0)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c r="A147" s="3">
        <v>44385</v>
      </c>
      <c r="B147" s="4" t="s">
        <v>14</v>
      </c>
      <c r="C147" s="5">
        <v>10</v>
      </c>
      <c r="D147" s="5" t="s">
        <v>108</v>
      </c>
      <c r="E147" s="5" t="s">
        <v>106</v>
      </c>
      <c r="F147" s="6">
        <v>0</v>
      </c>
      <c r="G147" t="str">
        <f>VLOOKUP(InputData[[#This Row],[PRODUCT ID]],'Master Data'!A:F,2,0)</f>
        <v>Product04</v>
      </c>
      <c r="H147" t="str">
        <f>VLOOKUP(InputData[[#This Row],[PRODUCT ID]],'Master Data'!A:F,3,0)</f>
        <v>Category01</v>
      </c>
      <c r="I147" t="str">
        <f>VLOOKUP(InputData[[#This Row],[PRODUCT ID]],'Master Data'!A:F,4,0)</f>
        <v>Lt</v>
      </c>
      <c r="J147">
        <f>VLOOKUP(InputData[[#This Row],[PRODUCT ID]],'Master Data'!A:F,5,0)</f>
        <v>44</v>
      </c>
      <c r="K147" s="7">
        <f>VLOOKUP(InputData[[#This Row],[PRODUCT ID]],'Master Data'!A:F,6,0)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c r="A148" s="3">
        <v>44387</v>
      </c>
      <c r="B148" s="4" t="s">
        <v>77</v>
      </c>
      <c r="C148" s="5">
        <v>6</v>
      </c>
      <c r="D148" s="5" t="s">
        <v>105</v>
      </c>
      <c r="E148" s="5" t="s">
        <v>107</v>
      </c>
      <c r="F148" s="6">
        <v>0</v>
      </c>
      <c r="G148" t="str">
        <f>VLOOKUP(InputData[[#This Row],[PRODUCT ID]],'Master Data'!A:F,2,0)</f>
        <v>Product34</v>
      </c>
      <c r="H148" t="str">
        <f>VLOOKUP(InputData[[#This Row],[PRODUCT ID]],'Master Data'!A:F,3,0)</f>
        <v>Category04</v>
      </c>
      <c r="I148" t="str">
        <f>VLOOKUP(InputData[[#This Row],[PRODUCT ID]],'Master Data'!A:F,4,0)</f>
        <v>Lt</v>
      </c>
      <c r="J148">
        <f>VLOOKUP(InputData[[#This Row],[PRODUCT ID]],'Master Data'!A:F,5,0)</f>
        <v>55</v>
      </c>
      <c r="K148" s="7">
        <f>VLOOKUP(InputData[[#This Row],[PRODUCT ID]],'Master Data'!A:F,6,0)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c r="A149" s="3">
        <v>44388</v>
      </c>
      <c r="B149" s="4" t="s">
        <v>24</v>
      </c>
      <c r="C149" s="5">
        <v>4</v>
      </c>
      <c r="D149" s="5" t="s">
        <v>105</v>
      </c>
      <c r="E149" s="5" t="s">
        <v>106</v>
      </c>
      <c r="F149" s="6">
        <v>0</v>
      </c>
      <c r="G149" t="str">
        <f>VLOOKUP(InputData[[#This Row],[PRODUCT ID]],'Master Data'!A:F,2,0)</f>
        <v>Product09</v>
      </c>
      <c r="H149" t="str">
        <f>VLOOKUP(InputData[[#This Row],[PRODUCT ID]],'Master Data'!A:F,3,0)</f>
        <v>Category01</v>
      </c>
      <c r="I149" t="str">
        <f>VLOOKUP(InputData[[#This Row],[PRODUCT ID]],'Master Data'!A:F,4,0)</f>
        <v>No.</v>
      </c>
      <c r="J149">
        <f>VLOOKUP(InputData[[#This Row],[PRODUCT ID]],'Master Data'!A:F,5,0)</f>
        <v>6</v>
      </c>
      <c r="K149" s="7">
        <f>VLOOKUP(InputData[[#This Row],[PRODUCT ID]],'Master Data'!A:F,6,0)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c r="A150" s="3">
        <v>44390</v>
      </c>
      <c r="B150" s="4" t="s">
        <v>45</v>
      </c>
      <c r="C150" s="5">
        <v>1</v>
      </c>
      <c r="D150" s="5" t="s">
        <v>108</v>
      </c>
      <c r="E150" s="5" t="s">
        <v>107</v>
      </c>
      <c r="F150" s="6">
        <v>0</v>
      </c>
      <c r="G150" t="str">
        <f>VLOOKUP(InputData[[#This Row],[PRODUCT ID]],'Master Data'!A:F,2,0)</f>
        <v>Product19</v>
      </c>
      <c r="H150" t="str">
        <f>VLOOKUP(InputData[[#This Row],[PRODUCT ID]],'Master Data'!A:F,3,0)</f>
        <v>Category02</v>
      </c>
      <c r="I150" t="str">
        <f>VLOOKUP(InputData[[#This Row],[PRODUCT ID]],'Master Data'!A:F,4,0)</f>
        <v>Ft</v>
      </c>
      <c r="J150">
        <f>VLOOKUP(InputData[[#This Row],[PRODUCT ID]],'Master Data'!A:F,5,0)</f>
        <v>150</v>
      </c>
      <c r="K150" s="7">
        <f>VLOOKUP(InputData[[#This Row],[PRODUCT ID]],'Master Data'!A:F,6,0)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c r="A151" s="3">
        <v>44393</v>
      </c>
      <c r="B151" s="4" t="s">
        <v>54</v>
      </c>
      <c r="C151" s="5">
        <v>8</v>
      </c>
      <c r="D151" s="5" t="s">
        <v>105</v>
      </c>
      <c r="E151" s="5" t="s">
        <v>107</v>
      </c>
      <c r="F151" s="6">
        <v>0</v>
      </c>
      <c r="G151" t="str">
        <f>VLOOKUP(InputData[[#This Row],[PRODUCT ID]],'Master Data'!A:F,2,0)</f>
        <v>Product23</v>
      </c>
      <c r="H151" t="str">
        <f>VLOOKUP(InputData[[#This Row],[PRODUCT ID]],'Master Data'!A:F,3,0)</f>
        <v>Category03</v>
      </c>
      <c r="I151" t="str">
        <f>VLOOKUP(InputData[[#This Row],[PRODUCT ID]],'Master Data'!A:F,4,0)</f>
        <v>Ft</v>
      </c>
      <c r="J151">
        <f>VLOOKUP(InputData[[#This Row],[PRODUCT ID]],'Master Data'!A:F,5,0)</f>
        <v>141</v>
      </c>
      <c r="K151" s="7">
        <f>VLOOKUP(InputData[[#This Row],[PRODUCT ID]],'Master Data'!A:F,6,0)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c r="A152" s="3">
        <v>44395</v>
      </c>
      <c r="B152" s="4" t="s">
        <v>63</v>
      </c>
      <c r="C152" s="5">
        <v>14</v>
      </c>
      <c r="D152" s="5" t="s">
        <v>106</v>
      </c>
      <c r="E152" s="5" t="s">
        <v>106</v>
      </c>
      <c r="F152" s="6">
        <v>0</v>
      </c>
      <c r="G152" t="str">
        <f>VLOOKUP(InputData[[#This Row],[PRODUCT ID]],'Master Data'!A:F,2,0)</f>
        <v>Product27</v>
      </c>
      <c r="H152" t="str">
        <f>VLOOKUP(InputData[[#This Row],[PRODUCT ID]],'Master Data'!A:F,3,0)</f>
        <v>Category04</v>
      </c>
      <c r="I152" t="str">
        <f>VLOOKUP(InputData[[#This Row],[PRODUCT ID]],'Master Data'!A:F,4,0)</f>
        <v>Lt</v>
      </c>
      <c r="J152">
        <f>VLOOKUP(InputData[[#This Row],[PRODUCT ID]],'Master Data'!A:F,5,0)</f>
        <v>48</v>
      </c>
      <c r="K152" s="7">
        <f>VLOOKUP(InputData[[#This Row],[PRODUCT ID]],'Master Data'!A:F,6,0)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c r="A153" s="3">
        <v>44397</v>
      </c>
      <c r="B153" s="4" t="s">
        <v>86</v>
      </c>
      <c r="C153" s="5">
        <v>11</v>
      </c>
      <c r="D153" s="5" t="s">
        <v>106</v>
      </c>
      <c r="E153" s="5" t="s">
        <v>106</v>
      </c>
      <c r="F153" s="6">
        <v>0</v>
      </c>
      <c r="G153" t="str">
        <f>VLOOKUP(InputData[[#This Row],[PRODUCT ID]],'Master Data'!A:F,2,0)</f>
        <v>Product38</v>
      </c>
      <c r="H153" t="str">
        <f>VLOOKUP(InputData[[#This Row],[PRODUCT ID]],'Master Data'!A:F,3,0)</f>
        <v>Category05</v>
      </c>
      <c r="I153" t="str">
        <f>VLOOKUP(InputData[[#This Row],[PRODUCT ID]],'Master Data'!A:F,4,0)</f>
        <v>Kg</v>
      </c>
      <c r="J153">
        <f>VLOOKUP(InputData[[#This Row],[PRODUCT ID]],'Master Data'!A:F,5,0)</f>
        <v>72</v>
      </c>
      <c r="K153" s="7">
        <f>VLOOKUP(InputData[[#This Row],[PRODUCT ID]],'Master Data'!A:F,6,0)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c r="A154" s="3">
        <v>44397</v>
      </c>
      <c r="B154" s="4" t="s">
        <v>96</v>
      </c>
      <c r="C154" s="5">
        <v>5</v>
      </c>
      <c r="D154" s="5" t="s">
        <v>108</v>
      </c>
      <c r="E154" s="5" t="s">
        <v>106</v>
      </c>
      <c r="F154" s="6">
        <v>0</v>
      </c>
      <c r="G154" t="str">
        <f>VLOOKUP(InputData[[#This Row],[PRODUCT ID]],'Master Data'!A:F,2,0)</f>
        <v>Product43</v>
      </c>
      <c r="H154" t="str">
        <f>VLOOKUP(InputData[[#This Row],[PRODUCT ID]],'Master Data'!A:F,3,0)</f>
        <v>Category05</v>
      </c>
      <c r="I154" t="str">
        <f>VLOOKUP(InputData[[#This Row],[PRODUCT ID]],'Master Data'!A:F,4,0)</f>
        <v>Kg</v>
      </c>
      <c r="J154">
        <f>VLOOKUP(InputData[[#This Row],[PRODUCT ID]],'Master Data'!A:F,5,0)</f>
        <v>67</v>
      </c>
      <c r="K154" s="7">
        <f>VLOOKUP(InputData[[#This Row],[PRODUCT ID]],'Master Data'!A:F,6,0)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c r="A155" s="3">
        <v>44398</v>
      </c>
      <c r="B155" s="4" t="s">
        <v>67</v>
      </c>
      <c r="C155" s="5">
        <v>15</v>
      </c>
      <c r="D155" s="5" t="s">
        <v>108</v>
      </c>
      <c r="E155" s="5" t="s">
        <v>106</v>
      </c>
      <c r="F155" s="6">
        <v>0</v>
      </c>
      <c r="G155" t="str">
        <f>VLOOKUP(InputData[[#This Row],[PRODUCT ID]],'Master Data'!A:F,2,0)</f>
        <v>Product29</v>
      </c>
      <c r="H155" t="str">
        <f>VLOOKUP(InputData[[#This Row],[PRODUCT ID]],'Master Data'!A:F,3,0)</f>
        <v>Category04</v>
      </c>
      <c r="I155" t="str">
        <f>VLOOKUP(InputData[[#This Row],[PRODUCT ID]],'Master Data'!A:F,4,0)</f>
        <v>Lt</v>
      </c>
      <c r="J155">
        <f>VLOOKUP(InputData[[#This Row],[PRODUCT ID]],'Master Data'!A:F,5,0)</f>
        <v>47</v>
      </c>
      <c r="K155" s="7">
        <f>VLOOKUP(InputData[[#This Row],[PRODUCT ID]],'Master Data'!A:F,6,0)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c r="A156" s="3">
        <v>44399</v>
      </c>
      <c r="B156" s="4" t="s">
        <v>60</v>
      </c>
      <c r="C156" s="5">
        <v>3</v>
      </c>
      <c r="D156" s="5" t="s">
        <v>105</v>
      </c>
      <c r="E156" s="5" t="s">
        <v>107</v>
      </c>
      <c r="F156" s="6">
        <v>0</v>
      </c>
      <c r="G156" t="str">
        <f>VLOOKUP(InputData[[#This Row],[PRODUCT ID]],'Master Data'!A:F,2,0)</f>
        <v>Product26</v>
      </c>
      <c r="H156" t="str">
        <f>VLOOKUP(InputData[[#This Row],[PRODUCT ID]],'Master Data'!A:F,3,0)</f>
        <v>Category04</v>
      </c>
      <c r="I156" t="str">
        <f>VLOOKUP(InputData[[#This Row],[PRODUCT ID]],'Master Data'!A:F,4,0)</f>
        <v>No.</v>
      </c>
      <c r="J156">
        <f>VLOOKUP(InputData[[#This Row],[PRODUCT ID]],'Master Data'!A:F,5,0)</f>
        <v>18</v>
      </c>
      <c r="K156" s="7">
        <f>VLOOKUP(InputData[[#This Row],[PRODUCT ID]],'Master Data'!A:F,6,0)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c r="A157" s="3">
        <v>44399</v>
      </c>
      <c r="B157" s="4" t="s">
        <v>56</v>
      </c>
      <c r="C157" s="5">
        <v>14</v>
      </c>
      <c r="D157" s="5" t="s">
        <v>106</v>
      </c>
      <c r="E157" s="5" t="s">
        <v>107</v>
      </c>
      <c r="F157" s="6">
        <v>0</v>
      </c>
      <c r="G157" t="str">
        <f>VLOOKUP(InputData[[#This Row],[PRODUCT ID]],'Master Data'!A:F,2,0)</f>
        <v>Product24</v>
      </c>
      <c r="H157" t="str">
        <f>VLOOKUP(InputData[[#This Row],[PRODUCT ID]],'Master Data'!A:F,3,0)</f>
        <v>Category03</v>
      </c>
      <c r="I157" t="str">
        <f>VLOOKUP(InputData[[#This Row],[PRODUCT ID]],'Master Data'!A:F,4,0)</f>
        <v>Ft</v>
      </c>
      <c r="J157">
        <f>VLOOKUP(InputData[[#This Row],[PRODUCT ID]],'Master Data'!A:F,5,0)</f>
        <v>144</v>
      </c>
      <c r="K157" s="7">
        <f>VLOOKUP(InputData[[#This Row],[PRODUCT ID]],'Master Data'!A:F,6,0)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c r="A158" s="3">
        <v>44400</v>
      </c>
      <c r="B158" s="4" t="s">
        <v>81</v>
      </c>
      <c r="C158" s="5">
        <v>7</v>
      </c>
      <c r="D158" s="5" t="s">
        <v>105</v>
      </c>
      <c r="E158" s="5" t="s">
        <v>106</v>
      </c>
      <c r="F158" s="6">
        <v>0</v>
      </c>
      <c r="G158" t="str">
        <f>VLOOKUP(InputData[[#This Row],[PRODUCT ID]],'Master Data'!A:F,2,0)</f>
        <v>Product36</v>
      </c>
      <c r="H158" t="str">
        <f>VLOOKUP(InputData[[#This Row],[PRODUCT ID]],'Master Data'!A:F,3,0)</f>
        <v>Category04</v>
      </c>
      <c r="I158" t="str">
        <f>VLOOKUP(InputData[[#This Row],[PRODUCT ID]],'Master Data'!A:F,4,0)</f>
        <v>Kg</v>
      </c>
      <c r="J158">
        <f>VLOOKUP(InputData[[#This Row],[PRODUCT ID]],'Master Data'!A:F,5,0)</f>
        <v>90</v>
      </c>
      <c r="K158" s="7">
        <f>VLOOKUP(InputData[[#This Row],[PRODUCT ID]],'Master Data'!A:F,6,0)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c r="A159" s="3">
        <v>44400</v>
      </c>
      <c r="B159" s="4" t="s">
        <v>83</v>
      </c>
      <c r="C159" s="5">
        <v>8</v>
      </c>
      <c r="D159" s="5" t="s">
        <v>108</v>
      </c>
      <c r="E159" s="5" t="s">
        <v>106</v>
      </c>
      <c r="F159" s="6">
        <v>0</v>
      </c>
      <c r="G159" t="str">
        <f>VLOOKUP(InputData[[#This Row],[PRODUCT ID]],'Master Data'!A:F,2,0)</f>
        <v>Product37</v>
      </c>
      <c r="H159" t="str">
        <f>VLOOKUP(InputData[[#This Row],[PRODUCT ID]],'Master Data'!A:F,3,0)</f>
        <v>Category05</v>
      </c>
      <c r="I159" t="str">
        <f>VLOOKUP(InputData[[#This Row],[PRODUCT ID]],'Master Data'!A:F,4,0)</f>
        <v>Kg</v>
      </c>
      <c r="J159">
        <f>VLOOKUP(InputData[[#This Row],[PRODUCT ID]],'Master Data'!A:F,5,0)</f>
        <v>67</v>
      </c>
      <c r="K159" s="7">
        <f>VLOOKUP(InputData[[#This Row],[PRODUCT ID]],'Master Data'!A:F,6,0)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c r="A160" s="3">
        <v>44401</v>
      </c>
      <c r="B160" s="4" t="s">
        <v>24</v>
      </c>
      <c r="C160" s="5">
        <v>4</v>
      </c>
      <c r="D160" s="5" t="s">
        <v>106</v>
      </c>
      <c r="E160" s="5" t="s">
        <v>107</v>
      </c>
      <c r="F160" s="6">
        <v>0</v>
      </c>
      <c r="G160" t="str">
        <f>VLOOKUP(InputData[[#This Row],[PRODUCT ID]],'Master Data'!A:F,2,0)</f>
        <v>Product09</v>
      </c>
      <c r="H160" t="str">
        <f>VLOOKUP(InputData[[#This Row],[PRODUCT ID]],'Master Data'!A:F,3,0)</f>
        <v>Category01</v>
      </c>
      <c r="I160" t="str">
        <f>VLOOKUP(InputData[[#This Row],[PRODUCT ID]],'Master Data'!A:F,4,0)</f>
        <v>No.</v>
      </c>
      <c r="J160">
        <f>VLOOKUP(InputData[[#This Row],[PRODUCT ID]],'Master Data'!A:F,5,0)</f>
        <v>6</v>
      </c>
      <c r="K160" s="7">
        <f>VLOOKUP(InputData[[#This Row],[PRODUCT ID]],'Master Data'!A:F,6,0)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c r="A161" s="3">
        <v>44406</v>
      </c>
      <c r="B161" s="4" t="s">
        <v>98</v>
      </c>
      <c r="C161" s="5">
        <v>15</v>
      </c>
      <c r="D161" s="5" t="s">
        <v>106</v>
      </c>
      <c r="E161" s="5" t="s">
        <v>107</v>
      </c>
      <c r="F161" s="6">
        <v>0</v>
      </c>
      <c r="G161" t="str">
        <f>VLOOKUP(InputData[[#This Row],[PRODUCT ID]],'Master Data'!A:F,2,0)</f>
        <v>Product44</v>
      </c>
      <c r="H161" t="str">
        <f>VLOOKUP(InputData[[#This Row],[PRODUCT ID]],'Master Data'!A:F,3,0)</f>
        <v>Category05</v>
      </c>
      <c r="I161" t="str">
        <f>VLOOKUP(InputData[[#This Row],[PRODUCT ID]],'Master Data'!A:F,4,0)</f>
        <v>Kg</v>
      </c>
      <c r="J161">
        <f>VLOOKUP(InputData[[#This Row],[PRODUCT ID]],'Master Data'!A:F,5,0)</f>
        <v>76</v>
      </c>
      <c r="K161" s="7">
        <f>VLOOKUP(InputData[[#This Row],[PRODUCT ID]],'Master Data'!A:F,6,0)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c r="A162" s="3">
        <v>44409</v>
      </c>
      <c r="B162" s="4" t="s">
        <v>6</v>
      </c>
      <c r="C162" s="5">
        <v>11</v>
      </c>
      <c r="D162" s="5" t="s">
        <v>108</v>
      </c>
      <c r="E162" s="5" t="s">
        <v>107</v>
      </c>
      <c r="F162" s="6">
        <v>0</v>
      </c>
      <c r="G162" t="str">
        <f>VLOOKUP(InputData[[#This Row],[PRODUCT ID]],'Master Data'!A:F,2,0)</f>
        <v>Product01</v>
      </c>
      <c r="H162" t="str">
        <f>VLOOKUP(InputData[[#This Row],[PRODUCT ID]],'Master Data'!A:F,3,0)</f>
        <v>Category01</v>
      </c>
      <c r="I162" t="str">
        <f>VLOOKUP(InputData[[#This Row],[PRODUCT ID]],'Master Data'!A:F,4,0)</f>
        <v>Kg</v>
      </c>
      <c r="J162">
        <f>VLOOKUP(InputData[[#This Row],[PRODUCT ID]],'Master Data'!A:F,5,0)</f>
        <v>98</v>
      </c>
      <c r="K162" s="7">
        <f>VLOOKUP(InputData[[#This Row],[PRODUCT ID]],'Master Data'!A:F,6,0)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c r="A163" s="3">
        <v>44410</v>
      </c>
      <c r="B163" s="4" t="s">
        <v>54</v>
      </c>
      <c r="C163" s="5">
        <v>3</v>
      </c>
      <c r="D163" s="5" t="s">
        <v>108</v>
      </c>
      <c r="E163" s="5" t="s">
        <v>106</v>
      </c>
      <c r="F163" s="6">
        <v>0</v>
      </c>
      <c r="G163" t="str">
        <f>VLOOKUP(InputData[[#This Row],[PRODUCT ID]],'Master Data'!A:F,2,0)</f>
        <v>Product23</v>
      </c>
      <c r="H163" t="str">
        <f>VLOOKUP(InputData[[#This Row],[PRODUCT ID]],'Master Data'!A:F,3,0)</f>
        <v>Category03</v>
      </c>
      <c r="I163" t="str">
        <f>VLOOKUP(InputData[[#This Row],[PRODUCT ID]],'Master Data'!A:F,4,0)</f>
        <v>Ft</v>
      </c>
      <c r="J163">
        <f>VLOOKUP(InputData[[#This Row],[PRODUCT ID]],'Master Data'!A:F,5,0)</f>
        <v>141</v>
      </c>
      <c r="K163" s="7">
        <f>VLOOKUP(InputData[[#This Row],[PRODUCT ID]],'Master Data'!A:F,6,0)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c r="A164" s="3">
        <v>44411</v>
      </c>
      <c r="B164" s="4" t="s">
        <v>52</v>
      </c>
      <c r="C164" s="5">
        <v>13</v>
      </c>
      <c r="D164" s="5" t="s">
        <v>106</v>
      </c>
      <c r="E164" s="5" t="s">
        <v>106</v>
      </c>
      <c r="F164" s="6">
        <v>0</v>
      </c>
      <c r="G164" t="str">
        <f>VLOOKUP(InputData[[#This Row],[PRODUCT ID]],'Master Data'!A:F,2,0)</f>
        <v>Product22</v>
      </c>
      <c r="H164" t="str">
        <f>VLOOKUP(InputData[[#This Row],[PRODUCT ID]],'Master Data'!A:F,3,0)</f>
        <v>Category03</v>
      </c>
      <c r="I164" t="str">
        <f>VLOOKUP(InputData[[#This Row],[PRODUCT ID]],'Master Data'!A:F,4,0)</f>
        <v>Ft</v>
      </c>
      <c r="J164">
        <f>VLOOKUP(InputData[[#This Row],[PRODUCT ID]],'Master Data'!A:F,5,0)</f>
        <v>121</v>
      </c>
      <c r="K164" s="7">
        <f>VLOOKUP(InputData[[#This Row],[PRODUCT ID]],'Master Data'!A:F,6,0)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c r="A165" s="3">
        <v>44411</v>
      </c>
      <c r="B165" s="4" t="s">
        <v>77</v>
      </c>
      <c r="C165" s="5">
        <v>12</v>
      </c>
      <c r="D165" s="5" t="s">
        <v>106</v>
      </c>
      <c r="E165" s="5" t="s">
        <v>106</v>
      </c>
      <c r="F165" s="6">
        <v>0</v>
      </c>
      <c r="G165" t="str">
        <f>VLOOKUP(InputData[[#This Row],[PRODUCT ID]],'Master Data'!A:F,2,0)</f>
        <v>Product34</v>
      </c>
      <c r="H165" t="str">
        <f>VLOOKUP(InputData[[#This Row],[PRODUCT ID]],'Master Data'!A:F,3,0)</f>
        <v>Category04</v>
      </c>
      <c r="I165" t="str">
        <f>VLOOKUP(InputData[[#This Row],[PRODUCT ID]],'Master Data'!A:F,4,0)</f>
        <v>Lt</v>
      </c>
      <c r="J165">
        <f>VLOOKUP(InputData[[#This Row],[PRODUCT ID]],'Master Data'!A:F,5,0)</f>
        <v>55</v>
      </c>
      <c r="K165" s="7">
        <f>VLOOKUP(InputData[[#This Row],[PRODUCT ID]],'Master Data'!A:F,6,0)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c r="A166" s="3">
        <v>44413</v>
      </c>
      <c r="B166" s="4" t="s">
        <v>65</v>
      </c>
      <c r="C166" s="5">
        <v>14</v>
      </c>
      <c r="D166" s="5" t="s">
        <v>108</v>
      </c>
      <c r="E166" s="5" t="s">
        <v>107</v>
      </c>
      <c r="F166" s="6">
        <v>0</v>
      </c>
      <c r="G166" t="str">
        <f>VLOOKUP(InputData[[#This Row],[PRODUCT ID]],'Master Data'!A:F,2,0)</f>
        <v>Product28</v>
      </c>
      <c r="H166" t="str">
        <f>VLOOKUP(InputData[[#This Row],[PRODUCT ID]],'Master Data'!A:F,3,0)</f>
        <v>Category04</v>
      </c>
      <c r="I166" t="str">
        <f>VLOOKUP(InputData[[#This Row],[PRODUCT ID]],'Master Data'!A:F,4,0)</f>
        <v>No.</v>
      </c>
      <c r="J166">
        <f>VLOOKUP(InputData[[#This Row],[PRODUCT ID]],'Master Data'!A:F,5,0)</f>
        <v>37</v>
      </c>
      <c r="K166" s="7">
        <f>VLOOKUP(InputData[[#This Row],[PRODUCT ID]],'Master Data'!A:F,6,0)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c r="A167" s="3">
        <v>44414</v>
      </c>
      <c r="B167" s="4" t="s">
        <v>83</v>
      </c>
      <c r="C167" s="5">
        <v>1</v>
      </c>
      <c r="D167" s="5" t="s">
        <v>105</v>
      </c>
      <c r="E167" s="5" t="s">
        <v>107</v>
      </c>
      <c r="F167" s="6">
        <v>0</v>
      </c>
      <c r="G167" t="str">
        <f>VLOOKUP(InputData[[#This Row],[PRODUCT ID]],'Master Data'!A:F,2,0)</f>
        <v>Product37</v>
      </c>
      <c r="H167" t="str">
        <f>VLOOKUP(InputData[[#This Row],[PRODUCT ID]],'Master Data'!A:F,3,0)</f>
        <v>Category05</v>
      </c>
      <c r="I167" t="str">
        <f>VLOOKUP(InputData[[#This Row],[PRODUCT ID]],'Master Data'!A:F,4,0)</f>
        <v>Kg</v>
      </c>
      <c r="J167">
        <f>VLOOKUP(InputData[[#This Row],[PRODUCT ID]],'Master Data'!A:F,5,0)</f>
        <v>67</v>
      </c>
      <c r="K167" s="7">
        <f>VLOOKUP(InputData[[#This Row],[PRODUCT ID]],'Master Data'!A:F,6,0)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c r="A168" s="3">
        <v>44418</v>
      </c>
      <c r="B168" s="4" t="s">
        <v>16</v>
      </c>
      <c r="C168" s="5">
        <v>4</v>
      </c>
      <c r="D168" s="5" t="s">
        <v>105</v>
      </c>
      <c r="E168" s="5" t="s">
        <v>107</v>
      </c>
      <c r="F168" s="6">
        <v>0</v>
      </c>
      <c r="G168" t="str">
        <f>VLOOKUP(InputData[[#This Row],[PRODUCT ID]],'Master Data'!A:F,2,0)</f>
        <v>Product05</v>
      </c>
      <c r="H168" t="str">
        <f>VLOOKUP(InputData[[#This Row],[PRODUCT ID]],'Master Data'!A:F,3,0)</f>
        <v>Category01</v>
      </c>
      <c r="I168" t="str">
        <f>VLOOKUP(InputData[[#This Row],[PRODUCT ID]],'Master Data'!A:F,4,0)</f>
        <v>Ft</v>
      </c>
      <c r="J168">
        <f>VLOOKUP(InputData[[#This Row],[PRODUCT ID]],'Master Data'!A:F,5,0)</f>
        <v>133</v>
      </c>
      <c r="K168" s="7">
        <f>VLOOKUP(InputData[[#This Row],[PRODUCT ID]],'Master Data'!A:F,6,0)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c r="A169" s="3">
        <v>44418</v>
      </c>
      <c r="B169" s="4" t="s">
        <v>98</v>
      </c>
      <c r="C169" s="5">
        <v>10</v>
      </c>
      <c r="D169" s="5" t="s">
        <v>106</v>
      </c>
      <c r="E169" s="5" t="s">
        <v>107</v>
      </c>
      <c r="F169" s="6">
        <v>0</v>
      </c>
      <c r="G169" t="str">
        <f>VLOOKUP(InputData[[#This Row],[PRODUCT ID]],'Master Data'!A:F,2,0)</f>
        <v>Product44</v>
      </c>
      <c r="H169" t="str">
        <f>VLOOKUP(InputData[[#This Row],[PRODUCT ID]],'Master Data'!A:F,3,0)</f>
        <v>Category05</v>
      </c>
      <c r="I169" t="str">
        <f>VLOOKUP(InputData[[#This Row],[PRODUCT ID]],'Master Data'!A:F,4,0)</f>
        <v>Kg</v>
      </c>
      <c r="J169">
        <f>VLOOKUP(InputData[[#This Row],[PRODUCT ID]],'Master Data'!A:F,5,0)</f>
        <v>76</v>
      </c>
      <c r="K169" s="7">
        <f>VLOOKUP(InputData[[#This Row],[PRODUCT ID]],'Master Data'!A:F,6,0)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c r="A170" s="3">
        <v>44418</v>
      </c>
      <c r="B170" s="4" t="s">
        <v>18</v>
      </c>
      <c r="C170" s="5">
        <v>6</v>
      </c>
      <c r="D170" s="5" t="s">
        <v>108</v>
      </c>
      <c r="E170" s="5" t="s">
        <v>107</v>
      </c>
      <c r="F170" s="6">
        <v>0</v>
      </c>
      <c r="G170" t="str">
        <f>VLOOKUP(InputData[[#This Row],[PRODUCT ID]],'Master Data'!A:F,2,0)</f>
        <v>Product06</v>
      </c>
      <c r="H170" t="str">
        <f>VLOOKUP(InputData[[#This Row],[PRODUCT ID]],'Master Data'!A:F,3,0)</f>
        <v>Category01</v>
      </c>
      <c r="I170" t="str">
        <f>VLOOKUP(InputData[[#This Row],[PRODUCT ID]],'Master Data'!A:F,4,0)</f>
        <v>Kg</v>
      </c>
      <c r="J170">
        <f>VLOOKUP(InputData[[#This Row],[PRODUCT ID]],'Master Data'!A:F,5,0)</f>
        <v>75</v>
      </c>
      <c r="K170" s="7">
        <f>VLOOKUP(InputData[[#This Row],[PRODUCT ID]],'Master Data'!A:F,6,0)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c r="A171" s="3">
        <v>44419</v>
      </c>
      <c r="B171" s="4" t="s">
        <v>54</v>
      </c>
      <c r="C171" s="5">
        <v>4</v>
      </c>
      <c r="D171" s="5" t="s">
        <v>108</v>
      </c>
      <c r="E171" s="5" t="s">
        <v>106</v>
      </c>
      <c r="F171" s="6">
        <v>0</v>
      </c>
      <c r="G171" t="str">
        <f>VLOOKUP(InputData[[#This Row],[PRODUCT ID]],'Master Data'!A:F,2,0)</f>
        <v>Product23</v>
      </c>
      <c r="H171" t="str">
        <f>VLOOKUP(InputData[[#This Row],[PRODUCT ID]],'Master Data'!A:F,3,0)</f>
        <v>Category03</v>
      </c>
      <c r="I171" t="str">
        <f>VLOOKUP(InputData[[#This Row],[PRODUCT ID]],'Master Data'!A:F,4,0)</f>
        <v>Ft</v>
      </c>
      <c r="J171">
        <f>VLOOKUP(InputData[[#This Row],[PRODUCT ID]],'Master Data'!A:F,5,0)</f>
        <v>141</v>
      </c>
      <c r="K171" s="7">
        <f>VLOOKUP(InputData[[#This Row],[PRODUCT ID]],'Master Data'!A:F,6,0)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c r="A172" s="3">
        <v>44421</v>
      </c>
      <c r="B172" s="4" t="s">
        <v>29</v>
      </c>
      <c r="C172" s="5">
        <v>13</v>
      </c>
      <c r="D172" s="5" t="s">
        <v>108</v>
      </c>
      <c r="E172" s="5" t="s">
        <v>106</v>
      </c>
      <c r="F172" s="6">
        <v>0</v>
      </c>
      <c r="G172" t="str">
        <f>VLOOKUP(InputData[[#This Row],[PRODUCT ID]],'Master Data'!A:F,2,0)</f>
        <v>Product11</v>
      </c>
      <c r="H172" t="str">
        <f>VLOOKUP(InputData[[#This Row],[PRODUCT ID]],'Master Data'!A:F,3,0)</f>
        <v>Category02</v>
      </c>
      <c r="I172" t="str">
        <f>VLOOKUP(InputData[[#This Row],[PRODUCT ID]],'Master Data'!A:F,4,0)</f>
        <v>Lt</v>
      </c>
      <c r="J172">
        <f>VLOOKUP(InputData[[#This Row],[PRODUCT ID]],'Master Data'!A:F,5,0)</f>
        <v>44</v>
      </c>
      <c r="K172" s="7">
        <f>VLOOKUP(InputData[[#This Row],[PRODUCT ID]],'Master Data'!A:F,6,0)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c r="A173" s="3">
        <v>44421</v>
      </c>
      <c r="B173" s="4" t="s">
        <v>63</v>
      </c>
      <c r="C173" s="5">
        <v>9</v>
      </c>
      <c r="D173" s="5" t="s">
        <v>108</v>
      </c>
      <c r="E173" s="5" t="s">
        <v>106</v>
      </c>
      <c r="F173" s="6">
        <v>0</v>
      </c>
      <c r="G173" t="str">
        <f>VLOOKUP(InputData[[#This Row],[PRODUCT ID]],'Master Data'!A:F,2,0)</f>
        <v>Product27</v>
      </c>
      <c r="H173" t="str">
        <f>VLOOKUP(InputData[[#This Row],[PRODUCT ID]],'Master Data'!A:F,3,0)</f>
        <v>Category04</v>
      </c>
      <c r="I173" t="str">
        <f>VLOOKUP(InputData[[#This Row],[PRODUCT ID]],'Master Data'!A:F,4,0)</f>
        <v>Lt</v>
      </c>
      <c r="J173">
        <f>VLOOKUP(InputData[[#This Row],[PRODUCT ID]],'Master Data'!A:F,5,0)</f>
        <v>48</v>
      </c>
      <c r="K173" s="7">
        <f>VLOOKUP(InputData[[#This Row],[PRODUCT ID]],'Master Data'!A:F,6,0)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c r="A174" s="3">
        <v>44424</v>
      </c>
      <c r="B174" s="4" t="s">
        <v>12</v>
      </c>
      <c r="C174" s="5">
        <v>3</v>
      </c>
      <c r="D174" s="5" t="s">
        <v>106</v>
      </c>
      <c r="E174" s="5" t="s">
        <v>106</v>
      </c>
      <c r="F174" s="6">
        <v>0</v>
      </c>
      <c r="G174" t="str">
        <f>VLOOKUP(InputData[[#This Row],[PRODUCT ID]],'Master Data'!A:F,2,0)</f>
        <v>Product03</v>
      </c>
      <c r="H174" t="str">
        <f>VLOOKUP(InputData[[#This Row],[PRODUCT ID]],'Master Data'!A:F,3,0)</f>
        <v>Category01</v>
      </c>
      <c r="I174" t="str">
        <f>VLOOKUP(InputData[[#This Row],[PRODUCT ID]],'Master Data'!A:F,4,0)</f>
        <v>Kg</v>
      </c>
      <c r="J174">
        <f>VLOOKUP(InputData[[#This Row],[PRODUCT ID]],'Master Data'!A:F,5,0)</f>
        <v>71</v>
      </c>
      <c r="K174" s="7">
        <f>VLOOKUP(InputData[[#This Row],[PRODUCT ID]],'Master Data'!A:F,6,0)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c r="A175" s="3">
        <v>44426</v>
      </c>
      <c r="B175" s="4" t="s">
        <v>58</v>
      </c>
      <c r="C175" s="5">
        <v>6</v>
      </c>
      <c r="D175" s="5" t="s">
        <v>108</v>
      </c>
      <c r="E175" s="5" t="s">
        <v>106</v>
      </c>
      <c r="F175" s="6">
        <v>0</v>
      </c>
      <c r="G175" t="str">
        <f>VLOOKUP(InputData[[#This Row],[PRODUCT ID]],'Master Data'!A:F,2,0)</f>
        <v>Product25</v>
      </c>
      <c r="H175" t="str">
        <f>VLOOKUP(InputData[[#This Row],[PRODUCT ID]],'Master Data'!A:F,3,0)</f>
        <v>Category03</v>
      </c>
      <c r="I175" t="str">
        <f>VLOOKUP(InputData[[#This Row],[PRODUCT ID]],'Master Data'!A:F,4,0)</f>
        <v>No.</v>
      </c>
      <c r="J175">
        <f>VLOOKUP(InputData[[#This Row],[PRODUCT ID]],'Master Data'!A:F,5,0)</f>
        <v>7</v>
      </c>
      <c r="K175" s="7">
        <f>VLOOKUP(InputData[[#This Row],[PRODUCT ID]],'Master Data'!A:F,6,0)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c r="A176" s="3">
        <v>44428</v>
      </c>
      <c r="B176" s="4" t="s">
        <v>47</v>
      </c>
      <c r="C176" s="5">
        <v>15</v>
      </c>
      <c r="D176" s="5" t="s">
        <v>108</v>
      </c>
      <c r="E176" s="5" t="s">
        <v>107</v>
      </c>
      <c r="F176" s="6">
        <v>0</v>
      </c>
      <c r="G176" t="str">
        <f>VLOOKUP(InputData[[#This Row],[PRODUCT ID]],'Master Data'!A:F,2,0)</f>
        <v>Product20</v>
      </c>
      <c r="H176" t="str">
        <f>VLOOKUP(InputData[[#This Row],[PRODUCT ID]],'Master Data'!A:F,3,0)</f>
        <v>Category03</v>
      </c>
      <c r="I176" t="str">
        <f>VLOOKUP(InputData[[#This Row],[PRODUCT ID]],'Master Data'!A:F,4,0)</f>
        <v>Lt</v>
      </c>
      <c r="J176">
        <f>VLOOKUP(InputData[[#This Row],[PRODUCT ID]],'Master Data'!A:F,5,0)</f>
        <v>61</v>
      </c>
      <c r="K176" s="7">
        <f>VLOOKUP(InputData[[#This Row],[PRODUCT ID]],'Master Data'!A:F,6,0)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c r="A177" s="3">
        <v>44428</v>
      </c>
      <c r="B177" s="4" t="s">
        <v>71</v>
      </c>
      <c r="C177" s="5">
        <v>9</v>
      </c>
      <c r="D177" s="5" t="s">
        <v>108</v>
      </c>
      <c r="E177" s="5" t="s">
        <v>106</v>
      </c>
      <c r="F177" s="6">
        <v>0</v>
      </c>
      <c r="G177" t="str">
        <f>VLOOKUP(InputData[[#This Row],[PRODUCT ID]],'Master Data'!A:F,2,0)</f>
        <v>Product31</v>
      </c>
      <c r="H177" t="str">
        <f>VLOOKUP(InputData[[#This Row],[PRODUCT ID]],'Master Data'!A:F,3,0)</f>
        <v>Category04</v>
      </c>
      <c r="I177" t="str">
        <f>VLOOKUP(InputData[[#This Row],[PRODUCT ID]],'Master Data'!A:F,4,0)</f>
        <v>Kg</v>
      </c>
      <c r="J177">
        <f>VLOOKUP(InputData[[#This Row],[PRODUCT ID]],'Master Data'!A:F,5,0)</f>
        <v>93</v>
      </c>
      <c r="K177" s="7">
        <f>VLOOKUP(InputData[[#This Row],[PRODUCT ID]],'Master Data'!A:F,6,0)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c r="A178" s="3">
        <v>44428</v>
      </c>
      <c r="B178" s="4" t="s">
        <v>65</v>
      </c>
      <c r="C178" s="5">
        <v>13</v>
      </c>
      <c r="D178" s="5" t="s">
        <v>108</v>
      </c>
      <c r="E178" s="5" t="s">
        <v>106</v>
      </c>
      <c r="F178" s="6">
        <v>0</v>
      </c>
      <c r="G178" t="str">
        <f>VLOOKUP(InputData[[#This Row],[PRODUCT ID]],'Master Data'!A:F,2,0)</f>
        <v>Product28</v>
      </c>
      <c r="H178" t="str">
        <f>VLOOKUP(InputData[[#This Row],[PRODUCT ID]],'Master Data'!A:F,3,0)</f>
        <v>Category04</v>
      </c>
      <c r="I178" t="str">
        <f>VLOOKUP(InputData[[#This Row],[PRODUCT ID]],'Master Data'!A:F,4,0)</f>
        <v>No.</v>
      </c>
      <c r="J178">
        <f>VLOOKUP(InputData[[#This Row],[PRODUCT ID]],'Master Data'!A:F,5,0)</f>
        <v>37</v>
      </c>
      <c r="K178" s="7">
        <f>VLOOKUP(InputData[[#This Row],[PRODUCT ID]],'Master Data'!A:F,6,0)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c r="A179" s="3">
        <v>44434</v>
      </c>
      <c r="B179" s="4" t="s">
        <v>88</v>
      </c>
      <c r="C179" s="5">
        <v>4</v>
      </c>
      <c r="D179" s="5" t="s">
        <v>108</v>
      </c>
      <c r="E179" s="5" t="s">
        <v>106</v>
      </c>
      <c r="F179" s="6">
        <v>0</v>
      </c>
      <c r="G179" t="str">
        <f>VLOOKUP(InputData[[#This Row],[PRODUCT ID]],'Master Data'!A:F,2,0)</f>
        <v>Product39</v>
      </c>
      <c r="H179" t="str">
        <f>VLOOKUP(InputData[[#This Row],[PRODUCT ID]],'Master Data'!A:F,3,0)</f>
        <v>Category05</v>
      </c>
      <c r="I179" t="str">
        <f>VLOOKUP(InputData[[#This Row],[PRODUCT ID]],'Master Data'!A:F,4,0)</f>
        <v>No.</v>
      </c>
      <c r="J179">
        <f>VLOOKUP(InputData[[#This Row],[PRODUCT ID]],'Master Data'!A:F,5,0)</f>
        <v>37</v>
      </c>
      <c r="K179" s="7">
        <f>VLOOKUP(InputData[[#This Row],[PRODUCT ID]],'Master Data'!A:F,6,0)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c r="A180" s="3">
        <v>44437</v>
      </c>
      <c r="B180" s="4" t="s">
        <v>77</v>
      </c>
      <c r="C180" s="5">
        <v>12</v>
      </c>
      <c r="D180" s="5" t="s">
        <v>105</v>
      </c>
      <c r="E180" s="5" t="s">
        <v>106</v>
      </c>
      <c r="F180" s="6">
        <v>0</v>
      </c>
      <c r="G180" t="str">
        <f>VLOOKUP(InputData[[#This Row],[PRODUCT ID]],'Master Data'!A:F,2,0)</f>
        <v>Product34</v>
      </c>
      <c r="H180" t="str">
        <f>VLOOKUP(InputData[[#This Row],[PRODUCT ID]],'Master Data'!A:F,3,0)</f>
        <v>Category04</v>
      </c>
      <c r="I180" t="str">
        <f>VLOOKUP(InputData[[#This Row],[PRODUCT ID]],'Master Data'!A:F,4,0)</f>
        <v>Lt</v>
      </c>
      <c r="J180">
        <f>VLOOKUP(InputData[[#This Row],[PRODUCT ID]],'Master Data'!A:F,5,0)</f>
        <v>55</v>
      </c>
      <c r="K180" s="7">
        <f>VLOOKUP(InputData[[#This Row],[PRODUCT ID]],'Master Data'!A:F,6,0)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c r="A181" s="3">
        <v>44438</v>
      </c>
      <c r="B181" s="4" t="s">
        <v>33</v>
      </c>
      <c r="C181" s="5">
        <v>13</v>
      </c>
      <c r="D181" s="5" t="s">
        <v>108</v>
      </c>
      <c r="E181" s="5" t="s">
        <v>106</v>
      </c>
      <c r="F181" s="6">
        <v>0</v>
      </c>
      <c r="G181" t="str">
        <f>VLOOKUP(InputData[[#This Row],[PRODUCT ID]],'Master Data'!A:F,2,0)</f>
        <v>Product13</v>
      </c>
      <c r="H181" t="str">
        <f>VLOOKUP(InputData[[#This Row],[PRODUCT ID]],'Master Data'!A:F,3,0)</f>
        <v>Category02</v>
      </c>
      <c r="I181" t="str">
        <f>VLOOKUP(InputData[[#This Row],[PRODUCT ID]],'Master Data'!A:F,4,0)</f>
        <v>Kg</v>
      </c>
      <c r="J181">
        <f>VLOOKUP(InputData[[#This Row],[PRODUCT ID]],'Master Data'!A:F,5,0)</f>
        <v>112</v>
      </c>
      <c r="K181" s="7">
        <f>VLOOKUP(InputData[[#This Row],[PRODUCT ID]],'Master Data'!A:F,6,0)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c r="A182" s="3">
        <v>44439</v>
      </c>
      <c r="B182" s="4" t="s">
        <v>6</v>
      </c>
      <c r="C182" s="5">
        <v>2</v>
      </c>
      <c r="D182" s="5" t="s">
        <v>108</v>
      </c>
      <c r="E182" s="5" t="s">
        <v>106</v>
      </c>
      <c r="F182" s="6">
        <v>0</v>
      </c>
      <c r="G182" t="str">
        <f>VLOOKUP(InputData[[#This Row],[PRODUCT ID]],'Master Data'!A:F,2,0)</f>
        <v>Product01</v>
      </c>
      <c r="H182" t="str">
        <f>VLOOKUP(InputData[[#This Row],[PRODUCT ID]],'Master Data'!A:F,3,0)</f>
        <v>Category01</v>
      </c>
      <c r="I182" t="str">
        <f>VLOOKUP(InputData[[#This Row],[PRODUCT ID]],'Master Data'!A:F,4,0)</f>
        <v>Kg</v>
      </c>
      <c r="J182">
        <f>VLOOKUP(InputData[[#This Row],[PRODUCT ID]],'Master Data'!A:F,5,0)</f>
        <v>98</v>
      </c>
      <c r="K182" s="7">
        <f>VLOOKUP(InputData[[#This Row],[PRODUCT ID]],'Master Data'!A:F,6,0)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c r="A183" s="3">
        <v>44439</v>
      </c>
      <c r="B183" s="4" t="s">
        <v>79</v>
      </c>
      <c r="C183" s="5">
        <v>11</v>
      </c>
      <c r="D183" s="5" t="s">
        <v>108</v>
      </c>
      <c r="E183" s="5" t="s">
        <v>106</v>
      </c>
      <c r="F183" s="6">
        <v>0</v>
      </c>
      <c r="G183" t="str">
        <f>VLOOKUP(InputData[[#This Row],[PRODUCT ID]],'Master Data'!A:F,2,0)</f>
        <v>Product35</v>
      </c>
      <c r="H183" t="str">
        <f>VLOOKUP(InputData[[#This Row],[PRODUCT ID]],'Master Data'!A:F,3,0)</f>
        <v>Category04</v>
      </c>
      <c r="I183" t="str">
        <f>VLOOKUP(InputData[[#This Row],[PRODUCT ID]],'Master Data'!A:F,4,0)</f>
        <v>No.</v>
      </c>
      <c r="J183">
        <f>VLOOKUP(InputData[[#This Row],[PRODUCT ID]],'Master Data'!A:F,5,0)</f>
        <v>5</v>
      </c>
      <c r="K183" s="7">
        <f>VLOOKUP(InputData[[#This Row],[PRODUCT ID]],'Master Data'!A:F,6,0)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c r="A184" s="3">
        <v>44440</v>
      </c>
      <c r="B184" s="4" t="s">
        <v>56</v>
      </c>
      <c r="C184" s="5">
        <v>1</v>
      </c>
      <c r="D184" s="5" t="s">
        <v>105</v>
      </c>
      <c r="E184" s="5" t="s">
        <v>107</v>
      </c>
      <c r="F184" s="6">
        <v>0</v>
      </c>
      <c r="G184" t="str">
        <f>VLOOKUP(InputData[[#This Row],[PRODUCT ID]],'Master Data'!A:F,2,0)</f>
        <v>Product24</v>
      </c>
      <c r="H184" t="str">
        <f>VLOOKUP(InputData[[#This Row],[PRODUCT ID]],'Master Data'!A:F,3,0)</f>
        <v>Category03</v>
      </c>
      <c r="I184" t="str">
        <f>VLOOKUP(InputData[[#This Row],[PRODUCT ID]],'Master Data'!A:F,4,0)</f>
        <v>Ft</v>
      </c>
      <c r="J184">
        <f>VLOOKUP(InputData[[#This Row],[PRODUCT ID]],'Master Data'!A:F,5,0)</f>
        <v>144</v>
      </c>
      <c r="K184" s="7">
        <f>VLOOKUP(InputData[[#This Row],[PRODUCT ID]],'Master Data'!A:F,6,0)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c r="A185" s="3">
        <v>44440</v>
      </c>
      <c r="B185" s="4" t="s">
        <v>12</v>
      </c>
      <c r="C185" s="5">
        <v>14</v>
      </c>
      <c r="D185" s="5" t="s">
        <v>106</v>
      </c>
      <c r="E185" s="5" t="s">
        <v>106</v>
      </c>
      <c r="F185" s="6">
        <v>0</v>
      </c>
      <c r="G185" t="str">
        <f>VLOOKUP(InputData[[#This Row],[PRODUCT ID]],'Master Data'!A:F,2,0)</f>
        <v>Product03</v>
      </c>
      <c r="H185" t="str">
        <f>VLOOKUP(InputData[[#This Row],[PRODUCT ID]],'Master Data'!A:F,3,0)</f>
        <v>Category01</v>
      </c>
      <c r="I185" t="str">
        <f>VLOOKUP(InputData[[#This Row],[PRODUCT ID]],'Master Data'!A:F,4,0)</f>
        <v>Kg</v>
      </c>
      <c r="J185">
        <f>VLOOKUP(InputData[[#This Row],[PRODUCT ID]],'Master Data'!A:F,5,0)</f>
        <v>71</v>
      </c>
      <c r="K185" s="7">
        <f>VLOOKUP(InputData[[#This Row],[PRODUCT ID]],'Master Data'!A:F,6,0)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c r="A186" s="3">
        <v>44442</v>
      </c>
      <c r="B186" s="4" t="s">
        <v>92</v>
      </c>
      <c r="C186" s="5">
        <v>8</v>
      </c>
      <c r="D186" s="5" t="s">
        <v>108</v>
      </c>
      <c r="E186" s="5" t="s">
        <v>106</v>
      </c>
      <c r="F186" s="6">
        <v>0</v>
      </c>
      <c r="G186" t="str">
        <f>VLOOKUP(InputData[[#This Row],[PRODUCT ID]],'Master Data'!A:F,2,0)</f>
        <v>Product41</v>
      </c>
      <c r="H186" t="str">
        <f>VLOOKUP(InputData[[#This Row],[PRODUCT ID]],'Master Data'!A:F,3,0)</f>
        <v>Category05</v>
      </c>
      <c r="I186" t="str">
        <f>VLOOKUP(InputData[[#This Row],[PRODUCT ID]],'Master Data'!A:F,4,0)</f>
        <v>Ft</v>
      </c>
      <c r="J186">
        <f>VLOOKUP(InputData[[#This Row],[PRODUCT ID]],'Master Data'!A:F,5,0)</f>
        <v>138</v>
      </c>
      <c r="K186" s="7">
        <f>VLOOKUP(InputData[[#This Row],[PRODUCT ID]],'Master Data'!A:F,6,0)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c r="A187" s="3">
        <v>44443</v>
      </c>
      <c r="B187" s="4" t="s">
        <v>65</v>
      </c>
      <c r="C187" s="5">
        <v>7</v>
      </c>
      <c r="D187" s="5" t="s">
        <v>108</v>
      </c>
      <c r="E187" s="5" t="s">
        <v>106</v>
      </c>
      <c r="F187" s="6">
        <v>0</v>
      </c>
      <c r="G187" t="str">
        <f>VLOOKUP(InputData[[#This Row],[PRODUCT ID]],'Master Data'!A:F,2,0)</f>
        <v>Product28</v>
      </c>
      <c r="H187" t="str">
        <f>VLOOKUP(InputData[[#This Row],[PRODUCT ID]],'Master Data'!A:F,3,0)</f>
        <v>Category04</v>
      </c>
      <c r="I187" t="str">
        <f>VLOOKUP(InputData[[#This Row],[PRODUCT ID]],'Master Data'!A:F,4,0)</f>
        <v>No.</v>
      </c>
      <c r="J187">
        <f>VLOOKUP(InputData[[#This Row],[PRODUCT ID]],'Master Data'!A:F,5,0)</f>
        <v>37</v>
      </c>
      <c r="K187" s="7">
        <f>VLOOKUP(InputData[[#This Row],[PRODUCT ID]],'Master Data'!A:F,6,0)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c r="A188" s="3">
        <v>44443</v>
      </c>
      <c r="B188" s="4" t="s">
        <v>54</v>
      </c>
      <c r="C188" s="5">
        <v>15</v>
      </c>
      <c r="D188" s="5" t="s">
        <v>108</v>
      </c>
      <c r="E188" s="5" t="s">
        <v>106</v>
      </c>
      <c r="F188" s="6">
        <v>0</v>
      </c>
      <c r="G188" t="str">
        <f>VLOOKUP(InputData[[#This Row],[PRODUCT ID]],'Master Data'!A:F,2,0)</f>
        <v>Product23</v>
      </c>
      <c r="H188" t="str">
        <f>VLOOKUP(InputData[[#This Row],[PRODUCT ID]],'Master Data'!A:F,3,0)</f>
        <v>Category03</v>
      </c>
      <c r="I188" t="str">
        <f>VLOOKUP(InputData[[#This Row],[PRODUCT ID]],'Master Data'!A:F,4,0)</f>
        <v>Ft</v>
      </c>
      <c r="J188">
        <f>VLOOKUP(InputData[[#This Row],[PRODUCT ID]],'Master Data'!A:F,5,0)</f>
        <v>141</v>
      </c>
      <c r="K188" s="7">
        <f>VLOOKUP(InputData[[#This Row],[PRODUCT ID]],'Master Data'!A:F,6,0)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c r="A189" s="3">
        <v>44444</v>
      </c>
      <c r="B189" s="4" t="s">
        <v>73</v>
      </c>
      <c r="C189" s="5">
        <v>1</v>
      </c>
      <c r="D189" s="5" t="s">
        <v>108</v>
      </c>
      <c r="E189" s="5" t="s">
        <v>107</v>
      </c>
      <c r="F189" s="6">
        <v>0</v>
      </c>
      <c r="G189" t="str">
        <f>VLOOKUP(InputData[[#This Row],[PRODUCT ID]],'Master Data'!A:F,2,0)</f>
        <v>Product32</v>
      </c>
      <c r="H189" t="str">
        <f>VLOOKUP(InputData[[#This Row],[PRODUCT ID]],'Master Data'!A:F,3,0)</f>
        <v>Category04</v>
      </c>
      <c r="I189" t="str">
        <f>VLOOKUP(InputData[[#This Row],[PRODUCT ID]],'Master Data'!A:F,4,0)</f>
        <v>Kg</v>
      </c>
      <c r="J189">
        <f>VLOOKUP(InputData[[#This Row],[PRODUCT ID]],'Master Data'!A:F,5,0)</f>
        <v>89</v>
      </c>
      <c r="K189" s="7">
        <f>VLOOKUP(InputData[[#This Row],[PRODUCT ID]],'Master Data'!A:F,6,0)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c r="A190" s="3">
        <v>44446</v>
      </c>
      <c r="B190" s="4" t="s">
        <v>45</v>
      </c>
      <c r="C190" s="5">
        <v>5</v>
      </c>
      <c r="D190" s="5" t="s">
        <v>108</v>
      </c>
      <c r="E190" s="5" t="s">
        <v>106</v>
      </c>
      <c r="F190" s="6">
        <v>0</v>
      </c>
      <c r="G190" t="str">
        <f>VLOOKUP(InputData[[#This Row],[PRODUCT ID]],'Master Data'!A:F,2,0)</f>
        <v>Product19</v>
      </c>
      <c r="H190" t="str">
        <f>VLOOKUP(InputData[[#This Row],[PRODUCT ID]],'Master Data'!A:F,3,0)</f>
        <v>Category02</v>
      </c>
      <c r="I190" t="str">
        <f>VLOOKUP(InputData[[#This Row],[PRODUCT ID]],'Master Data'!A:F,4,0)</f>
        <v>Ft</v>
      </c>
      <c r="J190">
        <f>VLOOKUP(InputData[[#This Row],[PRODUCT ID]],'Master Data'!A:F,5,0)</f>
        <v>150</v>
      </c>
      <c r="K190" s="7">
        <f>VLOOKUP(InputData[[#This Row],[PRODUCT ID]],'Master Data'!A:F,6,0)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c r="A191" s="3">
        <v>44448</v>
      </c>
      <c r="B191" s="4" t="s">
        <v>98</v>
      </c>
      <c r="C191" s="5">
        <v>4</v>
      </c>
      <c r="D191" s="5" t="s">
        <v>108</v>
      </c>
      <c r="E191" s="5" t="s">
        <v>106</v>
      </c>
      <c r="F191" s="6">
        <v>0</v>
      </c>
      <c r="G191" t="str">
        <f>VLOOKUP(InputData[[#This Row],[PRODUCT ID]],'Master Data'!A:F,2,0)</f>
        <v>Product44</v>
      </c>
      <c r="H191" t="str">
        <f>VLOOKUP(InputData[[#This Row],[PRODUCT ID]],'Master Data'!A:F,3,0)</f>
        <v>Category05</v>
      </c>
      <c r="I191" t="str">
        <f>VLOOKUP(InputData[[#This Row],[PRODUCT ID]],'Master Data'!A:F,4,0)</f>
        <v>Kg</v>
      </c>
      <c r="J191">
        <f>VLOOKUP(InputData[[#This Row],[PRODUCT ID]],'Master Data'!A:F,5,0)</f>
        <v>76</v>
      </c>
      <c r="K191" s="7">
        <f>VLOOKUP(InputData[[#This Row],[PRODUCT ID]],'Master Data'!A:F,6,0)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c r="A192" s="3">
        <v>44449</v>
      </c>
      <c r="B192" s="4" t="s">
        <v>69</v>
      </c>
      <c r="C192" s="5">
        <v>6</v>
      </c>
      <c r="D192" s="5" t="s">
        <v>108</v>
      </c>
      <c r="E192" s="5" t="s">
        <v>106</v>
      </c>
      <c r="F192" s="6">
        <v>0</v>
      </c>
      <c r="G192" t="str">
        <f>VLOOKUP(InputData[[#This Row],[PRODUCT ID]],'Master Data'!A:F,2,0)</f>
        <v>Product30</v>
      </c>
      <c r="H192" t="str">
        <f>VLOOKUP(InputData[[#This Row],[PRODUCT ID]],'Master Data'!A:F,3,0)</f>
        <v>Category04</v>
      </c>
      <c r="I192" t="str">
        <f>VLOOKUP(InputData[[#This Row],[PRODUCT ID]],'Master Data'!A:F,4,0)</f>
        <v>Ft</v>
      </c>
      <c r="J192">
        <f>VLOOKUP(InputData[[#This Row],[PRODUCT ID]],'Master Data'!A:F,5,0)</f>
        <v>148</v>
      </c>
      <c r="K192" s="7">
        <f>VLOOKUP(InputData[[#This Row],[PRODUCT ID]],'Master Data'!A:F,6,0)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c r="A193" s="3">
        <v>44449</v>
      </c>
      <c r="B193" s="4" t="s">
        <v>6</v>
      </c>
      <c r="C193" s="5">
        <v>9</v>
      </c>
      <c r="D193" s="5" t="s">
        <v>105</v>
      </c>
      <c r="E193" s="5" t="s">
        <v>106</v>
      </c>
      <c r="F193" s="6">
        <v>0</v>
      </c>
      <c r="G193" t="str">
        <f>VLOOKUP(InputData[[#This Row],[PRODUCT ID]],'Master Data'!A:F,2,0)</f>
        <v>Product01</v>
      </c>
      <c r="H193" t="str">
        <f>VLOOKUP(InputData[[#This Row],[PRODUCT ID]],'Master Data'!A:F,3,0)</f>
        <v>Category01</v>
      </c>
      <c r="I193" t="str">
        <f>VLOOKUP(InputData[[#This Row],[PRODUCT ID]],'Master Data'!A:F,4,0)</f>
        <v>Kg</v>
      </c>
      <c r="J193">
        <f>VLOOKUP(InputData[[#This Row],[PRODUCT ID]],'Master Data'!A:F,5,0)</f>
        <v>98</v>
      </c>
      <c r="K193" s="7">
        <f>VLOOKUP(InputData[[#This Row],[PRODUCT ID]],'Master Data'!A:F,6,0)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c r="A194" s="3">
        <v>44449</v>
      </c>
      <c r="B194" s="4" t="s">
        <v>60</v>
      </c>
      <c r="C194" s="5">
        <v>2</v>
      </c>
      <c r="D194" s="5" t="s">
        <v>108</v>
      </c>
      <c r="E194" s="5" t="s">
        <v>106</v>
      </c>
      <c r="F194" s="6">
        <v>0</v>
      </c>
      <c r="G194" t="str">
        <f>VLOOKUP(InputData[[#This Row],[PRODUCT ID]],'Master Data'!A:F,2,0)</f>
        <v>Product26</v>
      </c>
      <c r="H194" t="str">
        <f>VLOOKUP(InputData[[#This Row],[PRODUCT ID]],'Master Data'!A:F,3,0)</f>
        <v>Category04</v>
      </c>
      <c r="I194" t="str">
        <f>VLOOKUP(InputData[[#This Row],[PRODUCT ID]],'Master Data'!A:F,4,0)</f>
        <v>No.</v>
      </c>
      <c r="J194">
        <f>VLOOKUP(InputData[[#This Row],[PRODUCT ID]],'Master Data'!A:F,5,0)</f>
        <v>18</v>
      </c>
      <c r="K194" s="7">
        <f>VLOOKUP(InputData[[#This Row],[PRODUCT ID]],'Master Data'!A:F,6,0)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c r="A195" s="3">
        <v>44450</v>
      </c>
      <c r="B195" s="4" t="s">
        <v>6</v>
      </c>
      <c r="C195" s="5">
        <v>6</v>
      </c>
      <c r="D195" s="5" t="s">
        <v>105</v>
      </c>
      <c r="E195" s="5" t="s">
        <v>106</v>
      </c>
      <c r="F195" s="6">
        <v>0</v>
      </c>
      <c r="G195" t="str">
        <f>VLOOKUP(InputData[[#This Row],[PRODUCT ID]],'Master Data'!A:F,2,0)</f>
        <v>Product01</v>
      </c>
      <c r="H195" t="str">
        <f>VLOOKUP(InputData[[#This Row],[PRODUCT ID]],'Master Data'!A:F,3,0)</f>
        <v>Category01</v>
      </c>
      <c r="I195" t="str">
        <f>VLOOKUP(InputData[[#This Row],[PRODUCT ID]],'Master Data'!A:F,4,0)</f>
        <v>Kg</v>
      </c>
      <c r="J195">
        <f>VLOOKUP(InputData[[#This Row],[PRODUCT ID]],'Master Data'!A:F,5,0)</f>
        <v>98</v>
      </c>
      <c r="K195" s="7">
        <f>VLOOKUP(InputData[[#This Row],[PRODUCT ID]],'Master Data'!A:F,6,0)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c r="A196" s="3">
        <v>44452</v>
      </c>
      <c r="B196" s="4" t="s">
        <v>92</v>
      </c>
      <c r="C196" s="5">
        <v>7</v>
      </c>
      <c r="D196" s="5" t="s">
        <v>108</v>
      </c>
      <c r="E196" s="5" t="s">
        <v>107</v>
      </c>
      <c r="F196" s="6">
        <v>0</v>
      </c>
      <c r="G196" t="str">
        <f>VLOOKUP(InputData[[#This Row],[PRODUCT ID]],'Master Data'!A:F,2,0)</f>
        <v>Product41</v>
      </c>
      <c r="H196" t="str">
        <f>VLOOKUP(InputData[[#This Row],[PRODUCT ID]],'Master Data'!A:F,3,0)</f>
        <v>Category05</v>
      </c>
      <c r="I196" t="str">
        <f>VLOOKUP(InputData[[#This Row],[PRODUCT ID]],'Master Data'!A:F,4,0)</f>
        <v>Ft</v>
      </c>
      <c r="J196">
        <f>VLOOKUP(InputData[[#This Row],[PRODUCT ID]],'Master Data'!A:F,5,0)</f>
        <v>138</v>
      </c>
      <c r="K196" s="7">
        <f>VLOOKUP(InputData[[#This Row],[PRODUCT ID]],'Master Data'!A:F,6,0)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c r="A197" s="3">
        <v>44454</v>
      </c>
      <c r="B197" s="4" t="s">
        <v>94</v>
      </c>
      <c r="C197" s="5">
        <v>6</v>
      </c>
      <c r="D197" s="5" t="s">
        <v>108</v>
      </c>
      <c r="E197" s="5" t="s">
        <v>106</v>
      </c>
      <c r="F197" s="6">
        <v>0</v>
      </c>
      <c r="G197" t="str">
        <f>VLOOKUP(InputData[[#This Row],[PRODUCT ID]],'Master Data'!A:F,2,0)</f>
        <v>Product42</v>
      </c>
      <c r="H197" t="str">
        <f>VLOOKUP(InputData[[#This Row],[PRODUCT ID]],'Master Data'!A:F,3,0)</f>
        <v>Category05</v>
      </c>
      <c r="I197" t="str">
        <f>VLOOKUP(InputData[[#This Row],[PRODUCT ID]],'Master Data'!A:F,4,0)</f>
        <v>Ft</v>
      </c>
      <c r="J197">
        <f>VLOOKUP(InputData[[#This Row],[PRODUCT ID]],'Master Data'!A:F,5,0)</f>
        <v>120</v>
      </c>
      <c r="K197" s="7">
        <f>VLOOKUP(InputData[[#This Row],[PRODUCT ID]],'Master Data'!A:F,6,0)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c r="A198" s="3">
        <v>44454</v>
      </c>
      <c r="B198" s="4" t="s">
        <v>94</v>
      </c>
      <c r="C198" s="5">
        <v>14</v>
      </c>
      <c r="D198" s="5" t="s">
        <v>108</v>
      </c>
      <c r="E198" s="5" t="s">
        <v>106</v>
      </c>
      <c r="F198" s="6">
        <v>0</v>
      </c>
      <c r="G198" t="str">
        <f>VLOOKUP(InputData[[#This Row],[PRODUCT ID]],'Master Data'!A:F,2,0)</f>
        <v>Product42</v>
      </c>
      <c r="H198" t="str">
        <f>VLOOKUP(InputData[[#This Row],[PRODUCT ID]],'Master Data'!A:F,3,0)</f>
        <v>Category05</v>
      </c>
      <c r="I198" t="str">
        <f>VLOOKUP(InputData[[#This Row],[PRODUCT ID]],'Master Data'!A:F,4,0)</f>
        <v>Ft</v>
      </c>
      <c r="J198">
        <f>VLOOKUP(InputData[[#This Row],[PRODUCT ID]],'Master Data'!A:F,5,0)</f>
        <v>120</v>
      </c>
      <c r="K198" s="7">
        <f>VLOOKUP(InputData[[#This Row],[PRODUCT ID]],'Master Data'!A:F,6,0)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c r="A199" s="3">
        <v>44460</v>
      </c>
      <c r="B199" s="4" t="s">
        <v>47</v>
      </c>
      <c r="C199" s="5">
        <v>7</v>
      </c>
      <c r="D199" s="5" t="s">
        <v>105</v>
      </c>
      <c r="E199" s="5" t="s">
        <v>107</v>
      </c>
      <c r="F199" s="6">
        <v>0</v>
      </c>
      <c r="G199" t="str">
        <f>VLOOKUP(InputData[[#This Row],[PRODUCT ID]],'Master Data'!A:F,2,0)</f>
        <v>Product20</v>
      </c>
      <c r="H199" t="str">
        <f>VLOOKUP(InputData[[#This Row],[PRODUCT ID]],'Master Data'!A:F,3,0)</f>
        <v>Category03</v>
      </c>
      <c r="I199" t="str">
        <f>VLOOKUP(InputData[[#This Row],[PRODUCT ID]],'Master Data'!A:F,4,0)</f>
        <v>Lt</v>
      </c>
      <c r="J199">
        <f>VLOOKUP(InputData[[#This Row],[PRODUCT ID]],'Master Data'!A:F,5,0)</f>
        <v>61</v>
      </c>
      <c r="K199" s="7">
        <f>VLOOKUP(InputData[[#This Row],[PRODUCT ID]],'Master Data'!A:F,6,0)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c r="A200" s="3">
        <v>44461</v>
      </c>
      <c r="B200" s="4" t="s">
        <v>90</v>
      </c>
      <c r="C200" s="5">
        <v>2</v>
      </c>
      <c r="D200" s="5" t="s">
        <v>106</v>
      </c>
      <c r="E200" s="5" t="s">
        <v>107</v>
      </c>
      <c r="F200" s="6">
        <v>0</v>
      </c>
      <c r="G200" t="str">
        <f>VLOOKUP(InputData[[#This Row],[PRODUCT ID]],'Master Data'!A:F,2,0)</f>
        <v>Product40</v>
      </c>
      <c r="H200" t="str">
        <f>VLOOKUP(InputData[[#This Row],[PRODUCT ID]],'Master Data'!A:F,3,0)</f>
        <v>Category05</v>
      </c>
      <c r="I200" t="str">
        <f>VLOOKUP(InputData[[#This Row],[PRODUCT ID]],'Master Data'!A:F,4,0)</f>
        <v>Kg</v>
      </c>
      <c r="J200">
        <f>VLOOKUP(InputData[[#This Row],[PRODUCT ID]],'Master Data'!A:F,5,0)</f>
        <v>90</v>
      </c>
      <c r="K200" s="7">
        <f>VLOOKUP(InputData[[#This Row],[PRODUCT ID]],'Master Data'!A:F,6,0)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c r="A201" s="3">
        <v>44461</v>
      </c>
      <c r="B201" s="4" t="s">
        <v>10</v>
      </c>
      <c r="C201" s="5">
        <v>4</v>
      </c>
      <c r="D201" s="5" t="s">
        <v>108</v>
      </c>
      <c r="E201" s="5" t="s">
        <v>107</v>
      </c>
      <c r="F201" s="6">
        <v>0</v>
      </c>
      <c r="G201" t="str">
        <f>VLOOKUP(InputData[[#This Row],[PRODUCT ID]],'Master Data'!A:F,2,0)</f>
        <v>Product02</v>
      </c>
      <c r="H201" t="str">
        <f>VLOOKUP(InputData[[#This Row],[PRODUCT ID]],'Master Data'!A:F,3,0)</f>
        <v>Category01</v>
      </c>
      <c r="I201" t="str">
        <f>VLOOKUP(InputData[[#This Row],[PRODUCT ID]],'Master Data'!A:F,4,0)</f>
        <v>Kg</v>
      </c>
      <c r="J201">
        <f>VLOOKUP(InputData[[#This Row],[PRODUCT ID]],'Master Data'!A:F,5,0)</f>
        <v>105</v>
      </c>
      <c r="K201" s="7">
        <f>VLOOKUP(InputData[[#This Row],[PRODUCT ID]],'Master Data'!A:F,6,0)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c r="A202" s="3">
        <v>44462</v>
      </c>
      <c r="B202" s="4" t="s">
        <v>43</v>
      </c>
      <c r="C202" s="5">
        <v>12</v>
      </c>
      <c r="D202" s="5" t="s">
        <v>108</v>
      </c>
      <c r="E202" s="5" t="s">
        <v>107</v>
      </c>
      <c r="F202" s="6">
        <v>0</v>
      </c>
      <c r="G202" t="str">
        <f>VLOOKUP(InputData[[#This Row],[PRODUCT ID]],'Master Data'!A:F,2,0)</f>
        <v>Product18</v>
      </c>
      <c r="H202" t="str">
        <f>VLOOKUP(InputData[[#This Row],[PRODUCT ID]],'Master Data'!A:F,3,0)</f>
        <v>Category02</v>
      </c>
      <c r="I202" t="str">
        <f>VLOOKUP(InputData[[#This Row],[PRODUCT ID]],'Master Data'!A:F,4,0)</f>
        <v>No.</v>
      </c>
      <c r="J202">
        <f>VLOOKUP(InputData[[#This Row],[PRODUCT ID]],'Master Data'!A:F,5,0)</f>
        <v>37</v>
      </c>
      <c r="K202" s="7">
        <f>VLOOKUP(InputData[[#This Row],[PRODUCT ID]],'Master Data'!A:F,6,0)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c r="A203" s="3">
        <v>44462</v>
      </c>
      <c r="B203" s="4" t="s">
        <v>50</v>
      </c>
      <c r="C203" s="5">
        <v>7</v>
      </c>
      <c r="D203" s="5" t="s">
        <v>106</v>
      </c>
      <c r="E203" s="5" t="s">
        <v>106</v>
      </c>
      <c r="F203" s="6">
        <v>0</v>
      </c>
      <c r="G203" t="str">
        <f>VLOOKUP(InputData[[#This Row],[PRODUCT ID]],'Master Data'!A:F,2,0)</f>
        <v>Product21</v>
      </c>
      <c r="H203" t="str">
        <f>VLOOKUP(InputData[[#This Row],[PRODUCT ID]],'Master Data'!A:F,3,0)</f>
        <v>Category03</v>
      </c>
      <c r="I203" t="str">
        <f>VLOOKUP(InputData[[#This Row],[PRODUCT ID]],'Master Data'!A:F,4,0)</f>
        <v>Ft</v>
      </c>
      <c r="J203">
        <f>VLOOKUP(InputData[[#This Row],[PRODUCT ID]],'Master Data'!A:F,5,0)</f>
        <v>126</v>
      </c>
      <c r="K203" s="7">
        <f>VLOOKUP(InputData[[#This Row],[PRODUCT ID]],'Master Data'!A:F,6,0)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c r="A204" s="3">
        <v>44466</v>
      </c>
      <c r="B204" s="4" t="s">
        <v>77</v>
      </c>
      <c r="C204" s="5">
        <v>1</v>
      </c>
      <c r="D204" s="5" t="s">
        <v>108</v>
      </c>
      <c r="E204" s="5" t="s">
        <v>107</v>
      </c>
      <c r="F204" s="6">
        <v>0</v>
      </c>
      <c r="G204" t="str">
        <f>VLOOKUP(InputData[[#This Row],[PRODUCT ID]],'Master Data'!A:F,2,0)</f>
        <v>Product34</v>
      </c>
      <c r="H204" t="str">
        <f>VLOOKUP(InputData[[#This Row],[PRODUCT ID]],'Master Data'!A:F,3,0)</f>
        <v>Category04</v>
      </c>
      <c r="I204" t="str">
        <f>VLOOKUP(InputData[[#This Row],[PRODUCT ID]],'Master Data'!A:F,4,0)</f>
        <v>Lt</v>
      </c>
      <c r="J204">
        <f>VLOOKUP(InputData[[#This Row],[PRODUCT ID]],'Master Data'!A:F,5,0)</f>
        <v>55</v>
      </c>
      <c r="K204" s="7">
        <f>VLOOKUP(InputData[[#This Row],[PRODUCT ID]],'Master Data'!A:F,6,0)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c r="A205" s="3">
        <v>44469</v>
      </c>
      <c r="B205" s="4" t="s">
        <v>35</v>
      </c>
      <c r="C205" s="5">
        <v>9</v>
      </c>
      <c r="D205" s="5" t="s">
        <v>106</v>
      </c>
      <c r="E205" s="5" t="s">
        <v>106</v>
      </c>
      <c r="F205" s="6">
        <v>0</v>
      </c>
      <c r="G205" t="str">
        <f>VLOOKUP(InputData[[#This Row],[PRODUCT ID]],'Master Data'!A:F,2,0)</f>
        <v>Product14</v>
      </c>
      <c r="H205" t="str">
        <f>VLOOKUP(InputData[[#This Row],[PRODUCT ID]],'Master Data'!A:F,3,0)</f>
        <v>Category02</v>
      </c>
      <c r="I205" t="str">
        <f>VLOOKUP(InputData[[#This Row],[PRODUCT ID]],'Master Data'!A:F,4,0)</f>
        <v>Kg</v>
      </c>
      <c r="J205">
        <f>VLOOKUP(InputData[[#This Row],[PRODUCT ID]],'Master Data'!A:F,5,0)</f>
        <v>112</v>
      </c>
      <c r="K205" s="7">
        <f>VLOOKUP(InputData[[#This Row],[PRODUCT ID]],'Master Data'!A:F,6,0)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c r="A206" s="3">
        <v>44469</v>
      </c>
      <c r="B206" s="4" t="s">
        <v>18</v>
      </c>
      <c r="C206" s="5">
        <v>5</v>
      </c>
      <c r="D206" s="5" t="s">
        <v>106</v>
      </c>
      <c r="E206" s="5" t="s">
        <v>106</v>
      </c>
      <c r="F206" s="6">
        <v>0</v>
      </c>
      <c r="G206" t="str">
        <f>VLOOKUP(InputData[[#This Row],[PRODUCT ID]],'Master Data'!A:F,2,0)</f>
        <v>Product06</v>
      </c>
      <c r="H206" t="str">
        <f>VLOOKUP(InputData[[#This Row],[PRODUCT ID]],'Master Data'!A:F,3,0)</f>
        <v>Category01</v>
      </c>
      <c r="I206" t="str">
        <f>VLOOKUP(InputData[[#This Row],[PRODUCT ID]],'Master Data'!A:F,4,0)</f>
        <v>Kg</v>
      </c>
      <c r="J206">
        <f>VLOOKUP(InputData[[#This Row],[PRODUCT ID]],'Master Data'!A:F,5,0)</f>
        <v>75</v>
      </c>
      <c r="K206" s="7">
        <f>VLOOKUP(InputData[[#This Row],[PRODUCT ID]],'Master Data'!A:F,6,0)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c r="A207" s="3">
        <v>44470</v>
      </c>
      <c r="B207" s="4" t="s">
        <v>69</v>
      </c>
      <c r="C207" s="5">
        <v>14</v>
      </c>
      <c r="D207" s="5" t="s">
        <v>106</v>
      </c>
      <c r="E207" s="5" t="s">
        <v>107</v>
      </c>
      <c r="F207" s="6">
        <v>0</v>
      </c>
      <c r="G207" t="str">
        <f>VLOOKUP(InputData[[#This Row],[PRODUCT ID]],'Master Data'!A:F,2,0)</f>
        <v>Product30</v>
      </c>
      <c r="H207" t="str">
        <f>VLOOKUP(InputData[[#This Row],[PRODUCT ID]],'Master Data'!A:F,3,0)</f>
        <v>Category04</v>
      </c>
      <c r="I207" t="str">
        <f>VLOOKUP(InputData[[#This Row],[PRODUCT ID]],'Master Data'!A:F,4,0)</f>
        <v>Ft</v>
      </c>
      <c r="J207">
        <f>VLOOKUP(InputData[[#This Row],[PRODUCT ID]],'Master Data'!A:F,5,0)</f>
        <v>148</v>
      </c>
      <c r="K207" s="7">
        <f>VLOOKUP(InputData[[#This Row],[PRODUCT ID]],'Master Data'!A:F,6,0)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c r="A208" s="3">
        <v>44471</v>
      </c>
      <c r="B208" s="4" t="s">
        <v>35</v>
      </c>
      <c r="C208" s="5">
        <v>15</v>
      </c>
      <c r="D208" s="5" t="s">
        <v>108</v>
      </c>
      <c r="E208" s="5" t="s">
        <v>106</v>
      </c>
      <c r="F208" s="6">
        <v>0</v>
      </c>
      <c r="G208" t="str">
        <f>VLOOKUP(InputData[[#This Row],[PRODUCT ID]],'Master Data'!A:F,2,0)</f>
        <v>Product14</v>
      </c>
      <c r="H208" t="str">
        <f>VLOOKUP(InputData[[#This Row],[PRODUCT ID]],'Master Data'!A:F,3,0)</f>
        <v>Category02</v>
      </c>
      <c r="I208" t="str">
        <f>VLOOKUP(InputData[[#This Row],[PRODUCT ID]],'Master Data'!A:F,4,0)</f>
        <v>Kg</v>
      </c>
      <c r="J208">
        <f>VLOOKUP(InputData[[#This Row],[PRODUCT ID]],'Master Data'!A:F,5,0)</f>
        <v>112</v>
      </c>
      <c r="K208" s="7">
        <f>VLOOKUP(InputData[[#This Row],[PRODUCT ID]],'Master Data'!A:F,6,0)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c r="A209" s="3">
        <v>44472</v>
      </c>
      <c r="B209" s="4" t="s">
        <v>45</v>
      </c>
      <c r="C209" s="5">
        <v>9</v>
      </c>
      <c r="D209" s="5" t="s">
        <v>108</v>
      </c>
      <c r="E209" s="5" t="s">
        <v>106</v>
      </c>
      <c r="F209" s="6">
        <v>0</v>
      </c>
      <c r="G209" t="str">
        <f>VLOOKUP(InputData[[#This Row],[PRODUCT ID]],'Master Data'!A:F,2,0)</f>
        <v>Product19</v>
      </c>
      <c r="H209" t="str">
        <f>VLOOKUP(InputData[[#This Row],[PRODUCT ID]],'Master Data'!A:F,3,0)</f>
        <v>Category02</v>
      </c>
      <c r="I209" t="str">
        <f>VLOOKUP(InputData[[#This Row],[PRODUCT ID]],'Master Data'!A:F,4,0)</f>
        <v>Ft</v>
      </c>
      <c r="J209">
        <f>VLOOKUP(InputData[[#This Row],[PRODUCT ID]],'Master Data'!A:F,5,0)</f>
        <v>150</v>
      </c>
      <c r="K209" s="7">
        <f>VLOOKUP(InputData[[#This Row],[PRODUCT ID]],'Master Data'!A:F,6,0)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c r="A210" s="3">
        <v>44475</v>
      </c>
      <c r="B210" s="4" t="s">
        <v>79</v>
      </c>
      <c r="C210" s="5">
        <v>1</v>
      </c>
      <c r="D210" s="5" t="s">
        <v>108</v>
      </c>
      <c r="E210" s="5" t="s">
        <v>106</v>
      </c>
      <c r="F210" s="6">
        <v>0</v>
      </c>
      <c r="G210" t="str">
        <f>VLOOKUP(InputData[[#This Row],[PRODUCT ID]],'Master Data'!A:F,2,0)</f>
        <v>Product35</v>
      </c>
      <c r="H210" t="str">
        <f>VLOOKUP(InputData[[#This Row],[PRODUCT ID]],'Master Data'!A:F,3,0)</f>
        <v>Category04</v>
      </c>
      <c r="I210" t="str">
        <f>VLOOKUP(InputData[[#This Row],[PRODUCT ID]],'Master Data'!A:F,4,0)</f>
        <v>No.</v>
      </c>
      <c r="J210">
        <f>VLOOKUP(InputData[[#This Row],[PRODUCT ID]],'Master Data'!A:F,5,0)</f>
        <v>5</v>
      </c>
      <c r="K210" s="7">
        <f>VLOOKUP(InputData[[#This Row],[PRODUCT ID]],'Master Data'!A:F,6,0)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c r="A211" s="3">
        <v>44475</v>
      </c>
      <c r="B211" s="4" t="s">
        <v>81</v>
      </c>
      <c r="C211" s="5">
        <v>12</v>
      </c>
      <c r="D211" s="5" t="s">
        <v>106</v>
      </c>
      <c r="E211" s="5" t="s">
        <v>106</v>
      </c>
      <c r="F211" s="6">
        <v>0</v>
      </c>
      <c r="G211" t="str">
        <f>VLOOKUP(InputData[[#This Row],[PRODUCT ID]],'Master Data'!A:F,2,0)</f>
        <v>Product36</v>
      </c>
      <c r="H211" t="str">
        <f>VLOOKUP(InputData[[#This Row],[PRODUCT ID]],'Master Data'!A:F,3,0)</f>
        <v>Category04</v>
      </c>
      <c r="I211" t="str">
        <f>VLOOKUP(InputData[[#This Row],[PRODUCT ID]],'Master Data'!A:F,4,0)</f>
        <v>Kg</v>
      </c>
      <c r="J211">
        <f>VLOOKUP(InputData[[#This Row],[PRODUCT ID]],'Master Data'!A:F,5,0)</f>
        <v>90</v>
      </c>
      <c r="K211" s="7">
        <f>VLOOKUP(InputData[[#This Row],[PRODUCT ID]],'Master Data'!A:F,6,0)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c r="A212" s="3">
        <v>44476</v>
      </c>
      <c r="B212" s="4" t="s">
        <v>60</v>
      </c>
      <c r="C212" s="5">
        <v>6</v>
      </c>
      <c r="D212" s="5" t="s">
        <v>108</v>
      </c>
      <c r="E212" s="5" t="s">
        <v>107</v>
      </c>
      <c r="F212" s="6">
        <v>0</v>
      </c>
      <c r="G212" t="str">
        <f>VLOOKUP(InputData[[#This Row],[PRODUCT ID]],'Master Data'!A:F,2,0)</f>
        <v>Product26</v>
      </c>
      <c r="H212" t="str">
        <f>VLOOKUP(InputData[[#This Row],[PRODUCT ID]],'Master Data'!A:F,3,0)</f>
        <v>Category04</v>
      </c>
      <c r="I212" t="str">
        <f>VLOOKUP(InputData[[#This Row],[PRODUCT ID]],'Master Data'!A:F,4,0)</f>
        <v>No.</v>
      </c>
      <c r="J212">
        <f>VLOOKUP(InputData[[#This Row],[PRODUCT ID]],'Master Data'!A:F,5,0)</f>
        <v>18</v>
      </c>
      <c r="K212" s="7">
        <f>VLOOKUP(InputData[[#This Row],[PRODUCT ID]],'Master Data'!A:F,6,0)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c r="A213" s="3">
        <v>44478</v>
      </c>
      <c r="B213" s="4" t="s">
        <v>86</v>
      </c>
      <c r="C213" s="5">
        <v>5</v>
      </c>
      <c r="D213" s="5" t="s">
        <v>108</v>
      </c>
      <c r="E213" s="5" t="s">
        <v>107</v>
      </c>
      <c r="F213" s="6">
        <v>0</v>
      </c>
      <c r="G213" t="str">
        <f>VLOOKUP(InputData[[#This Row],[PRODUCT ID]],'Master Data'!A:F,2,0)</f>
        <v>Product38</v>
      </c>
      <c r="H213" t="str">
        <f>VLOOKUP(InputData[[#This Row],[PRODUCT ID]],'Master Data'!A:F,3,0)</f>
        <v>Category05</v>
      </c>
      <c r="I213" t="str">
        <f>VLOOKUP(InputData[[#This Row],[PRODUCT ID]],'Master Data'!A:F,4,0)</f>
        <v>Kg</v>
      </c>
      <c r="J213">
        <f>VLOOKUP(InputData[[#This Row],[PRODUCT ID]],'Master Data'!A:F,5,0)</f>
        <v>72</v>
      </c>
      <c r="K213" s="7">
        <f>VLOOKUP(InputData[[#This Row],[PRODUCT ID]],'Master Data'!A:F,6,0)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c r="A214" s="3">
        <v>44478</v>
      </c>
      <c r="B214" s="4" t="s">
        <v>73</v>
      </c>
      <c r="C214" s="5">
        <v>11</v>
      </c>
      <c r="D214" s="5" t="s">
        <v>106</v>
      </c>
      <c r="E214" s="5" t="s">
        <v>107</v>
      </c>
      <c r="F214" s="6">
        <v>0</v>
      </c>
      <c r="G214" t="str">
        <f>VLOOKUP(InputData[[#This Row],[PRODUCT ID]],'Master Data'!A:F,2,0)</f>
        <v>Product32</v>
      </c>
      <c r="H214" t="str">
        <f>VLOOKUP(InputData[[#This Row],[PRODUCT ID]],'Master Data'!A:F,3,0)</f>
        <v>Category04</v>
      </c>
      <c r="I214" t="str">
        <f>VLOOKUP(InputData[[#This Row],[PRODUCT ID]],'Master Data'!A:F,4,0)</f>
        <v>Kg</v>
      </c>
      <c r="J214">
        <f>VLOOKUP(InputData[[#This Row],[PRODUCT ID]],'Master Data'!A:F,5,0)</f>
        <v>89</v>
      </c>
      <c r="K214" s="7">
        <f>VLOOKUP(InputData[[#This Row],[PRODUCT ID]],'Master Data'!A:F,6,0)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c r="A215" s="3">
        <v>44479</v>
      </c>
      <c r="B215" s="4" t="s">
        <v>79</v>
      </c>
      <c r="C215" s="5">
        <v>14</v>
      </c>
      <c r="D215" s="5" t="s">
        <v>108</v>
      </c>
      <c r="E215" s="5" t="s">
        <v>107</v>
      </c>
      <c r="F215" s="6">
        <v>0</v>
      </c>
      <c r="G215" t="str">
        <f>VLOOKUP(InputData[[#This Row],[PRODUCT ID]],'Master Data'!A:F,2,0)</f>
        <v>Product35</v>
      </c>
      <c r="H215" t="str">
        <f>VLOOKUP(InputData[[#This Row],[PRODUCT ID]],'Master Data'!A:F,3,0)</f>
        <v>Category04</v>
      </c>
      <c r="I215" t="str">
        <f>VLOOKUP(InputData[[#This Row],[PRODUCT ID]],'Master Data'!A:F,4,0)</f>
        <v>No.</v>
      </c>
      <c r="J215">
        <f>VLOOKUP(InputData[[#This Row],[PRODUCT ID]],'Master Data'!A:F,5,0)</f>
        <v>5</v>
      </c>
      <c r="K215" s="7">
        <f>VLOOKUP(InputData[[#This Row],[PRODUCT ID]],'Master Data'!A:F,6,0)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c r="A216" s="3">
        <v>44480</v>
      </c>
      <c r="B216" s="4" t="s">
        <v>29</v>
      </c>
      <c r="C216" s="5">
        <v>15</v>
      </c>
      <c r="D216" s="5" t="s">
        <v>108</v>
      </c>
      <c r="E216" s="5" t="s">
        <v>107</v>
      </c>
      <c r="F216" s="6">
        <v>0</v>
      </c>
      <c r="G216" t="str">
        <f>VLOOKUP(InputData[[#This Row],[PRODUCT ID]],'Master Data'!A:F,2,0)</f>
        <v>Product11</v>
      </c>
      <c r="H216" t="str">
        <f>VLOOKUP(InputData[[#This Row],[PRODUCT ID]],'Master Data'!A:F,3,0)</f>
        <v>Category02</v>
      </c>
      <c r="I216" t="str">
        <f>VLOOKUP(InputData[[#This Row],[PRODUCT ID]],'Master Data'!A:F,4,0)</f>
        <v>Lt</v>
      </c>
      <c r="J216">
        <f>VLOOKUP(InputData[[#This Row],[PRODUCT ID]],'Master Data'!A:F,5,0)</f>
        <v>44</v>
      </c>
      <c r="K216" s="7">
        <f>VLOOKUP(InputData[[#This Row],[PRODUCT ID]],'Master Data'!A:F,6,0)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c r="A217" s="3">
        <v>44481</v>
      </c>
      <c r="B217" s="4" t="s">
        <v>63</v>
      </c>
      <c r="C217" s="5">
        <v>8</v>
      </c>
      <c r="D217" s="5" t="s">
        <v>106</v>
      </c>
      <c r="E217" s="5" t="s">
        <v>106</v>
      </c>
      <c r="F217" s="6">
        <v>0</v>
      </c>
      <c r="G217" t="str">
        <f>VLOOKUP(InputData[[#This Row],[PRODUCT ID]],'Master Data'!A:F,2,0)</f>
        <v>Product27</v>
      </c>
      <c r="H217" t="str">
        <f>VLOOKUP(InputData[[#This Row],[PRODUCT ID]],'Master Data'!A:F,3,0)</f>
        <v>Category04</v>
      </c>
      <c r="I217" t="str">
        <f>VLOOKUP(InputData[[#This Row],[PRODUCT ID]],'Master Data'!A:F,4,0)</f>
        <v>Lt</v>
      </c>
      <c r="J217">
        <f>VLOOKUP(InputData[[#This Row],[PRODUCT ID]],'Master Data'!A:F,5,0)</f>
        <v>48</v>
      </c>
      <c r="K217" s="7">
        <f>VLOOKUP(InputData[[#This Row],[PRODUCT ID]],'Master Data'!A:F,6,0)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c r="A218" s="3">
        <v>44486</v>
      </c>
      <c r="B218" s="4" t="s">
        <v>6</v>
      </c>
      <c r="C218" s="5">
        <v>13</v>
      </c>
      <c r="D218" s="5" t="s">
        <v>108</v>
      </c>
      <c r="E218" s="5" t="s">
        <v>106</v>
      </c>
      <c r="F218" s="6">
        <v>0</v>
      </c>
      <c r="G218" t="str">
        <f>VLOOKUP(InputData[[#This Row],[PRODUCT ID]],'Master Data'!A:F,2,0)</f>
        <v>Product01</v>
      </c>
      <c r="H218" t="str">
        <f>VLOOKUP(InputData[[#This Row],[PRODUCT ID]],'Master Data'!A:F,3,0)</f>
        <v>Category01</v>
      </c>
      <c r="I218" t="str">
        <f>VLOOKUP(InputData[[#This Row],[PRODUCT ID]],'Master Data'!A:F,4,0)</f>
        <v>Kg</v>
      </c>
      <c r="J218">
        <f>VLOOKUP(InputData[[#This Row],[PRODUCT ID]],'Master Data'!A:F,5,0)</f>
        <v>98</v>
      </c>
      <c r="K218" s="7">
        <f>VLOOKUP(InputData[[#This Row],[PRODUCT ID]],'Master Data'!A:F,6,0)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c r="A219" s="3">
        <v>44487</v>
      </c>
      <c r="B219" s="4" t="s">
        <v>58</v>
      </c>
      <c r="C219" s="5">
        <v>6</v>
      </c>
      <c r="D219" s="5" t="s">
        <v>106</v>
      </c>
      <c r="E219" s="5" t="s">
        <v>107</v>
      </c>
      <c r="F219" s="6">
        <v>0</v>
      </c>
      <c r="G219" t="str">
        <f>VLOOKUP(InputData[[#This Row],[PRODUCT ID]],'Master Data'!A:F,2,0)</f>
        <v>Product25</v>
      </c>
      <c r="H219" t="str">
        <f>VLOOKUP(InputData[[#This Row],[PRODUCT ID]],'Master Data'!A:F,3,0)</f>
        <v>Category03</v>
      </c>
      <c r="I219" t="str">
        <f>VLOOKUP(InputData[[#This Row],[PRODUCT ID]],'Master Data'!A:F,4,0)</f>
        <v>No.</v>
      </c>
      <c r="J219">
        <f>VLOOKUP(InputData[[#This Row],[PRODUCT ID]],'Master Data'!A:F,5,0)</f>
        <v>7</v>
      </c>
      <c r="K219" s="7">
        <f>VLOOKUP(InputData[[#This Row],[PRODUCT ID]],'Master Data'!A:F,6,0)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c r="A220" s="3">
        <v>44487</v>
      </c>
      <c r="B220" s="4" t="s">
        <v>50</v>
      </c>
      <c r="C220" s="5">
        <v>13</v>
      </c>
      <c r="D220" s="5" t="s">
        <v>106</v>
      </c>
      <c r="E220" s="5" t="s">
        <v>107</v>
      </c>
      <c r="F220" s="6">
        <v>0</v>
      </c>
      <c r="G220" t="str">
        <f>VLOOKUP(InputData[[#This Row],[PRODUCT ID]],'Master Data'!A:F,2,0)</f>
        <v>Product21</v>
      </c>
      <c r="H220" t="str">
        <f>VLOOKUP(InputData[[#This Row],[PRODUCT ID]],'Master Data'!A:F,3,0)</f>
        <v>Category03</v>
      </c>
      <c r="I220" t="str">
        <f>VLOOKUP(InputData[[#This Row],[PRODUCT ID]],'Master Data'!A:F,4,0)</f>
        <v>Ft</v>
      </c>
      <c r="J220">
        <f>VLOOKUP(InputData[[#This Row],[PRODUCT ID]],'Master Data'!A:F,5,0)</f>
        <v>126</v>
      </c>
      <c r="K220" s="7">
        <f>VLOOKUP(InputData[[#This Row],[PRODUCT ID]],'Master Data'!A:F,6,0)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c r="A221" s="3">
        <v>44491</v>
      </c>
      <c r="B221" s="4" t="s">
        <v>29</v>
      </c>
      <c r="C221" s="5">
        <v>7</v>
      </c>
      <c r="D221" s="5" t="s">
        <v>108</v>
      </c>
      <c r="E221" s="5" t="s">
        <v>107</v>
      </c>
      <c r="F221" s="6">
        <v>0</v>
      </c>
      <c r="G221" t="str">
        <f>VLOOKUP(InputData[[#This Row],[PRODUCT ID]],'Master Data'!A:F,2,0)</f>
        <v>Product11</v>
      </c>
      <c r="H221" t="str">
        <f>VLOOKUP(InputData[[#This Row],[PRODUCT ID]],'Master Data'!A:F,3,0)</f>
        <v>Category02</v>
      </c>
      <c r="I221" t="str">
        <f>VLOOKUP(InputData[[#This Row],[PRODUCT ID]],'Master Data'!A:F,4,0)</f>
        <v>Lt</v>
      </c>
      <c r="J221">
        <f>VLOOKUP(InputData[[#This Row],[PRODUCT ID]],'Master Data'!A:F,5,0)</f>
        <v>44</v>
      </c>
      <c r="K221" s="7">
        <f>VLOOKUP(InputData[[#This Row],[PRODUCT ID]],'Master Data'!A:F,6,0)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c r="A222" s="3">
        <v>44491</v>
      </c>
      <c r="B222" s="4" t="s">
        <v>56</v>
      </c>
      <c r="C222" s="5">
        <v>13</v>
      </c>
      <c r="D222" s="5" t="s">
        <v>106</v>
      </c>
      <c r="E222" s="5" t="s">
        <v>107</v>
      </c>
      <c r="F222" s="6">
        <v>0</v>
      </c>
      <c r="G222" t="str">
        <f>VLOOKUP(InputData[[#This Row],[PRODUCT ID]],'Master Data'!A:F,2,0)</f>
        <v>Product24</v>
      </c>
      <c r="H222" t="str">
        <f>VLOOKUP(InputData[[#This Row],[PRODUCT ID]],'Master Data'!A:F,3,0)</f>
        <v>Category03</v>
      </c>
      <c r="I222" t="str">
        <f>VLOOKUP(InputData[[#This Row],[PRODUCT ID]],'Master Data'!A:F,4,0)</f>
        <v>Ft</v>
      </c>
      <c r="J222">
        <f>VLOOKUP(InputData[[#This Row],[PRODUCT ID]],'Master Data'!A:F,5,0)</f>
        <v>144</v>
      </c>
      <c r="K222" s="7">
        <f>VLOOKUP(InputData[[#This Row],[PRODUCT ID]],'Master Data'!A:F,6,0)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c r="A223" s="3">
        <v>44491</v>
      </c>
      <c r="B223" s="4" t="s">
        <v>24</v>
      </c>
      <c r="C223" s="5">
        <v>1</v>
      </c>
      <c r="D223" s="5" t="s">
        <v>108</v>
      </c>
      <c r="E223" s="5" t="s">
        <v>107</v>
      </c>
      <c r="F223" s="6">
        <v>0</v>
      </c>
      <c r="G223" t="str">
        <f>VLOOKUP(InputData[[#This Row],[PRODUCT ID]],'Master Data'!A:F,2,0)</f>
        <v>Product09</v>
      </c>
      <c r="H223" t="str">
        <f>VLOOKUP(InputData[[#This Row],[PRODUCT ID]],'Master Data'!A:F,3,0)</f>
        <v>Category01</v>
      </c>
      <c r="I223" t="str">
        <f>VLOOKUP(InputData[[#This Row],[PRODUCT ID]],'Master Data'!A:F,4,0)</f>
        <v>No.</v>
      </c>
      <c r="J223">
        <f>VLOOKUP(InputData[[#This Row],[PRODUCT ID]],'Master Data'!A:F,5,0)</f>
        <v>6</v>
      </c>
      <c r="K223" s="7">
        <f>VLOOKUP(InputData[[#This Row],[PRODUCT ID]],'Master Data'!A:F,6,0)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c r="A224" s="3">
        <v>44493</v>
      </c>
      <c r="B224" s="4" t="s">
        <v>29</v>
      </c>
      <c r="C224" s="5">
        <v>3</v>
      </c>
      <c r="D224" s="5" t="s">
        <v>105</v>
      </c>
      <c r="E224" s="5" t="s">
        <v>107</v>
      </c>
      <c r="F224" s="6">
        <v>0</v>
      </c>
      <c r="G224" t="str">
        <f>VLOOKUP(InputData[[#This Row],[PRODUCT ID]],'Master Data'!A:F,2,0)</f>
        <v>Product11</v>
      </c>
      <c r="H224" t="str">
        <f>VLOOKUP(InputData[[#This Row],[PRODUCT ID]],'Master Data'!A:F,3,0)</f>
        <v>Category02</v>
      </c>
      <c r="I224" t="str">
        <f>VLOOKUP(InputData[[#This Row],[PRODUCT ID]],'Master Data'!A:F,4,0)</f>
        <v>Lt</v>
      </c>
      <c r="J224">
        <f>VLOOKUP(InputData[[#This Row],[PRODUCT ID]],'Master Data'!A:F,5,0)</f>
        <v>44</v>
      </c>
      <c r="K224" s="7">
        <f>VLOOKUP(InputData[[#This Row],[PRODUCT ID]],'Master Data'!A:F,6,0)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c r="A225" s="3">
        <v>44494</v>
      </c>
      <c r="B225" s="4" t="s">
        <v>98</v>
      </c>
      <c r="C225" s="5">
        <v>9</v>
      </c>
      <c r="D225" s="5" t="s">
        <v>106</v>
      </c>
      <c r="E225" s="5" t="s">
        <v>107</v>
      </c>
      <c r="F225" s="6">
        <v>0</v>
      </c>
      <c r="G225" t="str">
        <f>VLOOKUP(InputData[[#This Row],[PRODUCT ID]],'Master Data'!A:F,2,0)</f>
        <v>Product44</v>
      </c>
      <c r="H225" t="str">
        <f>VLOOKUP(InputData[[#This Row],[PRODUCT ID]],'Master Data'!A:F,3,0)</f>
        <v>Category05</v>
      </c>
      <c r="I225" t="str">
        <f>VLOOKUP(InputData[[#This Row],[PRODUCT ID]],'Master Data'!A:F,4,0)</f>
        <v>Kg</v>
      </c>
      <c r="J225">
        <f>VLOOKUP(InputData[[#This Row],[PRODUCT ID]],'Master Data'!A:F,5,0)</f>
        <v>76</v>
      </c>
      <c r="K225" s="7">
        <f>VLOOKUP(InputData[[#This Row],[PRODUCT ID]],'Master Data'!A:F,6,0)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c r="A226" s="3">
        <v>44495</v>
      </c>
      <c r="B226" s="4" t="s">
        <v>14</v>
      </c>
      <c r="C226" s="5">
        <v>6</v>
      </c>
      <c r="D226" s="5" t="s">
        <v>105</v>
      </c>
      <c r="E226" s="5" t="s">
        <v>107</v>
      </c>
      <c r="F226" s="6">
        <v>0</v>
      </c>
      <c r="G226" t="str">
        <f>VLOOKUP(InputData[[#This Row],[PRODUCT ID]],'Master Data'!A:F,2,0)</f>
        <v>Product04</v>
      </c>
      <c r="H226" t="str">
        <f>VLOOKUP(InputData[[#This Row],[PRODUCT ID]],'Master Data'!A:F,3,0)</f>
        <v>Category01</v>
      </c>
      <c r="I226" t="str">
        <f>VLOOKUP(InputData[[#This Row],[PRODUCT ID]],'Master Data'!A:F,4,0)</f>
        <v>Lt</v>
      </c>
      <c r="J226">
        <f>VLOOKUP(InputData[[#This Row],[PRODUCT ID]],'Master Data'!A:F,5,0)</f>
        <v>44</v>
      </c>
      <c r="K226" s="7">
        <f>VLOOKUP(InputData[[#This Row],[PRODUCT ID]],'Master Data'!A:F,6,0)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c r="A227" s="3">
        <v>44497</v>
      </c>
      <c r="B227" s="4" t="s">
        <v>22</v>
      </c>
      <c r="C227" s="5">
        <v>1</v>
      </c>
      <c r="D227" s="5" t="s">
        <v>108</v>
      </c>
      <c r="E227" s="5" t="s">
        <v>107</v>
      </c>
      <c r="F227" s="6">
        <v>0</v>
      </c>
      <c r="G227" t="str">
        <f>VLOOKUP(InputData[[#This Row],[PRODUCT ID]],'Master Data'!A:F,2,0)</f>
        <v>Product08</v>
      </c>
      <c r="H227" t="str">
        <f>VLOOKUP(InputData[[#This Row],[PRODUCT ID]],'Master Data'!A:F,3,0)</f>
        <v>Category01</v>
      </c>
      <c r="I227" t="str">
        <f>VLOOKUP(InputData[[#This Row],[PRODUCT ID]],'Master Data'!A:F,4,0)</f>
        <v>Kg</v>
      </c>
      <c r="J227">
        <f>VLOOKUP(InputData[[#This Row],[PRODUCT ID]],'Master Data'!A:F,5,0)</f>
        <v>83</v>
      </c>
      <c r="K227" s="7">
        <f>VLOOKUP(InputData[[#This Row],[PRODUCT ID]],'Master Data'!A:F,6,0)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c r="A228" s="3">
        <v>44498</v>
      </c>
      <c r="B228" s="4" t="s">
        <v>86</v>
      </c>
      <c r="C228" s="5">
        <v>14</v>
      </c>
      <c r="D228" s="5" t="s">
        <v>106</v>
      </c>
      <c r="E228" s="5" t="s">
        <v>106</v>
      </c>
      <c r="F228" s="6">
        <v>0</v>
      </c>
      <c r="G228" t="str">
        <f>VLOOKUP(InputData[[#This Row],[PRODUCT ID]],'Master Data'!A:F,2,0)</f>
        <v>Product38</v>
      </c>
      <c r="H228" t="str">
        <f>VLOOKUP(InputData[[#This Row],[PRODUCT ID]],'Master Data'!A:F,3,0)</f>
        <v>Category05</v>
      </c>
      <c r="I228" t="str">
        <f>VLOOKUP(InputData[[#This Row],[PRODUCT ID]],'Master Data'!A:F,4,0)</f>
        <v>Kg</v>
      </c>
      <c r="J228">
        <f>VLOOKUP(InputData[[#This Row],[PRODUCT ID]],'Master Data'!A:F,5,0)</f>
        <v>72</v>
      </c>
      <c r="K228" s="7">
        <f>VLOOKUP(InputData[[#This Row],[PRODUCT ID]],'Master Data'!A:F,6,0)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c r="A229" s="3">
        <v>44500</v>
      </c>
      <c r="B229" s="4" t="s">
        <v>50</v>
      </c>
      <c r="C229" s="5">
        <v>6</v>
      </c>
      <c r="D229" s="5" t="s">
        <v>106</v>
      </c>
      <c r="E229" s="5" t="s">
        <v>107</v>
      </c>
      <c r="F229" s="6">
        <v>0</v>
      </c>
      <c r="G229" t="str">
        <f>VLOOKUP(InputData[[#This Row],[PRODUCT ID]],'Master Data'!A:F,2,0)</f>
        <v>Product21</v>
      </c>
      <c r="H229" t="str">
        <f>VLOOKUP(InputData[[#This Row],[PRODUCT ID]],'Master Data'!A:F,3,0)</f>
        <v>Category03</v>
      </c>
      <c r="I229" t="str">
        <f>VLOOKUP(InputData[[#This Row],[PRODUCT ID]],'Master Data'!A:F,4,0)</f>
        <v>Ft</v>
      </c>
      <c r="J229">
        <f>VLOOKUP(InputData[[#This Row],[PRODUCT ID]],'Master Data'!A:F,5,0)</f>
        <v>126</v>
      </c>
      <c r="K229" s="7">
        <f>VLOOKUP(InputData[[#This Row],[PRODUCT ID]],'Master Data'!A:F,6,0)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c r="A230" s="3">
        <v>44503</v>
      </c>
      <c r="B230" s="4" t="s">
        <v>33</v>
      </c>
      <c r="C230" s="5">
        <v>12</v>
      </c>
      <c r="D230" s="5" t="s">
        <v>108</v>
      </c>
      <c r="E230" s="5" t="s">
        <v>107</v>
      </c>
      <c r="F230" s="6">
        <v>0</v>
      </c>
      <c r="G230" t="str">
        <f>VLOOKUP(InputData[[#This Row],[PRODUCT ID]],'Master Data'!A:F,2,0)</f>
        <v>Product13</v>
      </c>
      <c r="H230" t="str">
        <f>VLOOKUP(InputData[[#This Row],[PRODUCT ID]],'Master Data'!A:F,3,0)</f>
        <v>Category02</v>
      </c>
      <c r="I230" t="str">
        <f>VLOOKUP(InputData[[#This Row],[PRODUCT ID]],'Master Data'!A:F,4,0)</f>
        <v>Kg</v>
      </c>
      <c r="J230">
        <f>VLOOKUP(InputData[[#This Row],[PRODUCT ID]],'Master Data'!A:F,5,0)</f>
        <v>112</v>
      </c>
      <c r="K230" s="7">
        <f>VLOOKUP(InputData[[#This Row],[PRODUCT ID]],'Master Data'!A:F,6,0)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c r="A231" s="3">
        <v>44506</v>
      </c>
      <c r="B231" s="4" t="s">
        <v>81</v>
      </c>
      <c r="C231" s="5">
        <v>10</v>
      </c>
      <c r="D231" s="5" t="s">
        <v>108</v>
      </c>
      <c r="E231" s="5" t="s">
        <v>106</v>
      </c>
      <c r="F231" s="6">
        <v>0</v>
      </c>
      <c r="G231" t="str">
        <f>VLOOKUP(InputData[[#This Row],[PRODUCT ID]],'Master Data'!A:F,2,0)</f>
        <v>Product36</v>
      </c>
      <c r="H231" t="str">
        <f>VLOOKUP(InputData[[#This Row],[PRODUCT ID]],'Master Data'!A:F,3,0)</f>
        <v>Category04</v>
      </c>
      <c r="I231" t="str">
        <f>VLOOKUP(InputData[[#This Row],[PRODUCT ID]],'Master Data'!A:F,4,0)</f>
        <v>Kg</v>
      </c>
      <c r="J231">
        <f>VLOOKUP(InputData[[#This Row],[PRODUCT ID]],'Master Data'!A:F,5,0)</f>
        <v>90</v>
      </c>
      <c r="K231" s="7">
        <f>VLOOKUP(InputData[[#This Row],[PRODUCT ID]],'Master Data'!A:F,6,0)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c r="A232" s="3">
        <v>44508</v>
      </c>
      <c r="B232" s="4" t="s">
        <v>20</v>
      </c>
      <c r="C232" s="5">
        <v>15</v>
      </c>
      <c r="D232" s="5" t="s">
        <v>108</v>
      </c>
      <c r="E232" s="5" t="s">
        <v>106</v>
      </c>
      <c r="F232" s="6">
        <v>0</v>
      </c>
      <c r="G232" t="str">
        <f>VLOOKUP(InputData[[#This Row],[PRODUCT ID]],'Master Data'!A:F,2,0)</f>
        <v>Product07</v>
      </c>
      <c r="H232" t="str">
        <f>VLOOKUP(InputData[[#This Row],[PRODUCT ID]],'Master Data'!A:F,3,0)</f>
        <v>Category01</v>
      </c>
      <c r="I232" t="str">
        <f>VLOOKUP(InputData[[#This Row],[PRODUCT ID]],'Master Data'!A:F,4,0)</f>
        <v>Lt</v>
      </c>
      <c r="J232">
        <f>VLOOKUP(InputData[[#This Row],[PRODUCT ID]],'Master Data'!A:F,5,0)</f>
        <v>43</v>
      </c>
      <c r="K232" s="7">
        <f>VLOOKUP(InputData[[#This Row],[PRODUCT ID]],'Master Data'!A:F,6,0)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c r="A233" s="3">
        <v>44510</v>
      </c>
      <c r="B233" s="4" t="s">
        <v>94</v>
      </c>
      <c r="C233" s="5">
        <v>6</v>
      </c>
      <c r="D233" s="5" t="s">
        <v>106</v>
      </c>
      <c r="E233" s="5" t="s">
        <v>107</v>
      </c>
      <c r="F233" s="6">
        <v>0</v>
      </c>
      <c r="G233" t="str">
        <f>VLOOKUP(InputData[[#This Row],[PRODUCT ID]],'Master Data'!A:F,2,0)</f>
        <v>Product42</v>
      </c>
      <c r="H233" t="str">
        <f>VLOOKUP(InputData[[#This Row],[PRODUCT ID]],'Master Data'!A:F,3,0)</f>
        <v>Category05</v>
      </c>
      <c r="I233" t="str">
        <f>VLOOKUP(InputData[[#This Row],[PRODUCT ID]],'Master Data'!A:F,4,0)</f>
        <v>Ft</v>
      </c>
      <c r="J233">
        <f>VLOOKUP(InputData[[#This Row],[PRODUCT ID]],'Master Data'!A:F,5,0)</f>
        <v>120</v>
      </c>
      <c r="K233" s="7">
        <f>VLOOKUP(InputData[[#This Row],[PRODUCT ID]],'Master Data'!A:F,6,0)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c r="A234" s="3">
        <v>44511</v>
      </c>
      <c r="B234" s="4" t="s">
        <v>90</v>
      </c>
      <c r="C234" s="5">
        <v>12</v>
      </c>
      <c r="D234" s="5" t="s">
        <v>105</v>
      </c>
      <c r="E234" s="5" t="s">
        <v>106</v>
      </c>
      <c r="F234" s="6">
        <v>0</v>
      </c>
      <c r="G234" t="str">
        <f>VLOOKUP(InputData[[#This Row],[PRODUCT ID]],'Master Data'!A:F,2,0)</f>
        <v>Product40</v>
      </c>
      <c r="H234" t="str">
        <f>VLOOKUP(InputData[[#This Row],[PRODUCT ID]],'Master Data'!A:F,3,0)</f>
        <v>Category05</v>
      </c>
      <c r="I234" t="str">
        <f>VLOOKUP(InputData[[#This Row],[PRODUCT ID]],'Master Data'!A:F,4,0)</f>
        <v>Kg</v>
      </c>
      <c r="J234">
        <f>VLOOKUP(InputData[[#This Row],[PRODUCT ID]],'Master Data'!A:F,5,0)</f>
        <v>90</v>
      </c>
      <c r="K234" s="7">
        <f>VLOOKUP(InputData[[#This Row],[PRODUCT ID]],'Master Data'!A:F,6,0)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c r="A235" s="3">
        <v>44512</v>
      </c>
      <c r="B235" s="4" t="s">
        <v>26</v>
      </c>
      <c r="C235" s="5">
        <v>3</v>
      </c>
      <c r="D235" s="5" t="s">
        <v>106</v>
      </c>
      <c r="E235" s="5" t="s">
        <v>107</v>
      </c>
      <c r="F235" s="6">
        <v>0</v>
      </c>
      <c r="G235" t="str">
        <f>VLOOKUP(InputData[[#This Row],[PRODUCT ID]],'Master Data'!A:F,2,0)</f>
        <v>Product10</v>
      </c>
      <c r="H235" t="str">
        <f>VLOOKUP(InputData[[#This Row],[PRODUCT ID]],'Master Data'!A:F,3,0)</f>
        <v>Category02</v>
      </c>
      <c r="I235" t="str">
        <f>VLOOKUP(InputData[[#This Row],[PRODUCT ID]],'Master Data'!A:F,4,0)</f>
        <v>Ft</v>
      </c>
      <c r="J235">
        <f>VLOOKUP(InputData[[#This Row],[PRODUCT ID]],'Master Data'!A:F,5,0)</f>
        <v>148</v>
      </c>
      <c r="K235" s="7">
        <f>VLOOKUP(InputData[[#This Row],[PRODUCT ID]],'Master Data'!A:F,6,0)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c r="A236" s="3">
        <v>44520</v>
      </c>
      <c r="B236" s="4" t="s">
        <v>77</v>
      </c>
      <c r="C236" s="5">
        <v>14</v>
      </c>
      <c r="D236" s="5" t="s">
        <v>106</v>
      </c>
      <c r="E236" s="5" t="s">
        <v>106</v>
      </c>
      <c r="F236" s="6">
        <v>0</v>
      </c>
      <c r="G236" t="str">
        <f>VLOOKUP(InputData[[#This Row],[PRODUCT ID]],'Master Data'!A:F,2,0)</f>
        <v>Product34</v>
      </c>
      <c r="H236" t="str">
        <f>VLOOKUP(InputData[[#This Row],[PRODUCT ID]],'Master Data'!A:F,3,0)</f>
        <v>Category04</v>
      </c>
      <c r="I236" t="str">
        <f>VLOOKUP(InputData[[#This Row],[PRODUCT ID]],'Master Data'!A:F,4,0)</f>
        <v>Lt</v>
      </c>
      <c r="J236">
        <f>VLOOKUP(InputData[[#This Row],[PRODUCT ID]],'Master Data'!A:F,5,0)</f>
        <v>55</v>
      </c>
      <c r="K236" s="7">
        <f>VLOOKUP(InputData[[#This Row],[PRODUCT ID]],'Master Data'!A:F,6,0)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c r="A237" s="3">
        <v>44520</v>
      </c>
      <c r="B237" s="4" t="s">
        <v>22</v>
      </c>
      <c r="C237" s="5">
        <v>11</v>
      </c>
      <c r="D237" s="5" t="s">
        <v>106</v>
      </c>
      <c r="E237" s="5" t="s">
        <v>107</v>
      </c>
      <c r="F237" s="6">
        <v>0</v>
      </c>
      <c r="G237" t="str">
        <f>VLOOKUP(InputData[[#This Row],[PRODUCT ID]],'Master Data'!A:F,2,0)</f>
        <v>Product08</v>
      </c>
      <c r="H237" t="str">
        <f>VLOOKUP(InputData[[#This Row],[PRODUCT ID]],'Master Data'!A:F,3,0)</f>
        <v>Category01</v>
      </c>
      <c r="I237" t="str">
        <f>VLOOKUP(InputData[[#This Row],[PRODUCT ID]],'Master Data'!A:F,4,0)</f>
        <v>Kg</v>
      </c>
      <c r="J237">
        <f>VLOOKUP(InputData[[#This Row],[PRODUCT ID]],'Master Data'!A:F,5,0)</f>
        <v>83</v>
      </c>
      <c r="K237" s="7">
        <f>VLOOKUP(InputData[[#This Row],[PRODUCT ID]],'Master Data'!A:F,6,0)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c r="A238" s="3">
        <v>44521</v>
      </c>
      <c r="B238" s="4" t="s">
        <v>35</v>
      </c>
      <c r="C238" s="5">
        <v>1</v>
      </c>
      <c r="D238" s="5" t="s">
        <v>105</v>
      </c>
      <c r="E238" s="5" t="s">
        <v>106</v>
      </c>
      <c r="F238" s="6">
        <v>0</v>
      </c>
      <c r="G238" t="str">
        <f>VLOOKUP(InputData[[#This Row],[PRODUCT ID]],'Master Data'!A:F,2,0)</f>
        <v>Product14</v>
      </c>
      <c r="H238" t="str">
        <f>VLOOKUP(InputData[[#This Row],[PRODUCT ID]],'Master Data'!A:F,3,0)</f>
        <v>Category02</v>
      </c>
      <c r="I238" t="str">
        <f>VLOOKUP(InputData[[#This Row],[PRODUCT ID]],'Master Data'!A:F,4,0)</f>
        <v>Kg</v>
      </c>
      <c r="J238">
        <f>VLOOKUP(InputData[[#This Row],[PRODUCT ID]],'Master Data'!A:F,5,0)</f>
        <v>112</v>
      </c>
      <c r="K238" s="7">
        <f>VLOOKUP(InputData[[#This Row],[PRODUCT ID]],'Master Data'!A:F,6,0)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c r="A239" s="3">
        <v>44521</v>
      </c>
      <c r="B239" s="4" t="s">
        <v>18</v>
      </c>
      <c r="C239" s="5">
        <v>1</v>
      </c>
      <c r="D239" s="5" t="s">
        <v>106</v>
      </c>
      <c r="E239" s="5" t="s">
        <v>107</v>
      </c>
      <c r="F239" s="6">
        <v>0</v>
      </c>
      <c r="G239" t="str">
        <f>VLOOKUP(InputData[[#This Row],[PRODUCT ID]],'Master Data'!A:F,2,0)</f>
        <v>Product06</v>
      </c>
      <c r="H239" t="str">
        <f>VLOOKUP(InputData[[#This Row],[PRODUCT ID]],'Master Data'!A:F,3,0)</f>
        <v>Category01</v>
      </c>
      <c r="I239" t="str">
        <f>VLOOKUP(InputData[[#This Row],[PRODUCT ID]],'Master Data'!A:F,4,0)</f>
        <v>Kg</v>
      </c>
      <c r="J239">
        <f>VLOOKUP(InputData[[#This Row],[PRODUCT ID]],'Master Data'!A:F,5,0)</f>
        <v>75</v>
      </c>
      <c r="K239" s="7">
        <f>VLOOKUP(InputData[[#This Row],[PRODUCT ID]],'Master Data'!A:F,6,0)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c r="A240" s="3">
        <v>44527</v>
      </c>
      <c r="B240" s="4" t="s">
        <v>31</v>
      </c>
      <c r="C240" s="5">
        <v>8</v>
      </c>
      <c r="D240" s="5" t="s">
        <v>106</v>
      </c>
      <c r="E240" s="5" t="s">
        <v>106</v>
      </c>
      <c r="F240" s="6">
        <v>0</v>
      </c>
      <c r="G240" t="str">
        <f>VLOOKUP(InputData[[#This Row],[PRODUCT ID]],'Master Data'!A:F,2,0)</f>
        <v>Product12</v>
      </c>
      <c r="H240" t="str">
        <f>VLOOKUP(InputData[[#This Row],[PRODUCT ID]],'Master Data'!A:F,3,0)</f>
        <v>Category02</v>
      </c>
      <c r="I240" t="str">
        <f>VLOOKUP(InputData[[#This Row],[PRODUCT ID]],'Master Data'!A:F,4,0)</f>
        <v>Kg</v>
      </c>
      <c r="J240">
        <f>VLOOKUP(InputData[[#This Row],[PRODUCT ID]],'Master Data'!A:F,5,0)</f>
        <v>73</v>
      </c>
      <c r="K240" s="7">
        <f>VLOOKUP(InputData[[#This Row],[PRODUCT ID]],'Master Data'!A:F,6,0)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c r="A241" s="3">
        <v>44528</v>
      </c>
      <c r="B241" s="4" t="s">
        <v>90</v>
      </c>
      <c r="C241" s="5">
        <v>2</v>
      </c>
      <c r="D241" s="5" t="s">
        <v>108</v>
      </c>
      <c r="E241" s="5" t="s">
        <v>107</v>
      </c>
      <c r="F241" s="6">
        <v>0</v>
      </c>
      <c r="G241" t="str">
        <f>VLOOKUP(InputData[[#This Row],[PRODUCT ID]],'Master Data'!A:F,2,0)</f>
        <v>Product40</v>
      </c>
      <c r="H241" t="str">
        <f>VLOOKUP(InputData[[#This Row],[PRODUCT ID]],'Master Data'!A:F,3,0)</f>
        <v>Category05</v>
      </c>
      <c r="I241" t="str">
        <f>VLOOKUP(InputData[[#This Row],[PRODUCT ID]],'Master Data'!A:F,4,0)</f>
        <v>Kg</v>
      </c>
      <c r="J241">
        <f>VLOOKUP(InputData[[#This Row],[PRODUCT ID]],'Master Data'!A:F,5,0)</f>
        <v>90</v>
      </c>
      <c r="K241" s="7">
        <f>VLOOKUP(InputData[[#This Row],[PRODUCT ID]],'Master Data'!A:F,6,0)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c r="A242" s="3">
        <v>44530</v>
      </c>
      <c r="B242" s="4" t="s">
        <v>88</v>
      </c>
      <c r="C242" s="5">
        <v>15</v>
      </c>
      <c r="D242" s="5" t="s">
        <v>108</v>
      </c>
      <c r="E242" s="5" t="s">
        <v>106</v>
      </c>
      <c r="F242" s="6">
        <v>0</v>
      </c>
      <c r="G242" t="str">
        <f>VLOOKUP(InputData[[#This Row],[PRODUCT ID]],'Master Data'!A:F,2,0)</f>
        <v>Product39</v>
      </c>
      <c r="H242" t="str">
        <f>VLOOKUP(InputData[[#This Row],[PRODUCT ID]],'Master Data'!A:F,3,0)</f>
        <v>Category05</v>
      </c>
      <c r="I242" t="str">
        <f>VLOOKUP(InputData[[#This Row],[PRODUCT ID]],'Master Data'!A:F,4,0)</f>
        <v>No.</v>
      </c>
      <c r="J242">
        <f>VLOOKUP(InputData[[#This Row],[PRODUCT ID]],'Master Data'!A:F,5,0)</f>
        <v>37</v>
      </c>
      <c r="K242" s="7">
        <f>VLOOKUP(InputData[[#This Row],[PRODUCT ID]],'Master Data'!A:F,6,0)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c r="A243" s="3">
        <v>44532</v>
      </c>
      <c r="B243" s="4" t="s">
        <v>39</v>
      </c>
      <c r="C243" s="5">
        <v>10</v>
      </c>
      <c r="D243" s="5" t="s">
        <v>108</v>
      </c>
      <c r="E243" s="5" t="s">
        <v>107</v>
      </c>
      <c r="F243" s="6">
        <v>0</v>
      </c>
      <c r="G243" t="str">
        <f>VLOOKUP(InputData[[#This Row],[PRODUCT ID]],'Master Data'!A:F,2,0)</f>
        <v>Product16</v>
      </c>
      <c r="H243" t="str">
        <f>VLOOKUP(InputData[[#This Row],[PRODUCT ID]],'Master Data'!A:F,3,0)</f>
        <v>Category02</v>
      </c>
      <c r="I243" t="str">
        <f>VLOOKUP(InputData[[#This Row],[PRODUCT ID]],'Master Data'!A:F,4,0)</f>
        <v>No.</v>
      </c>
      <c r="J243">
        <f>VLOOKUP(InputData[[#This Row],[PRODUCT ID]],'Master Data'!A:F,5,0)</f>
        <v>13</v>
      </c>
      <c r="K243" s="7">
        <f>VLOOKUP(InputData[[#This Row],[PRODUCT ID]],'Master Data'!A:F,6,0)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c r="A244" s="3">
        <v>44533</v>
      </c>
      <c r="B244" s="4" t="s">
        <v>77</v>
      </c>
      <c r="C244" s="5">
        <v>2</v>
      </c>
      <c r="D244" s="5" t="s">
        <v>106</v>
      </c>
      <c r="E244" s="5" t="s">
        <v>107</v>
      </c>
      <c r="F244" s="6">
        <v>0</v>
      </c>
      <c r="G244" t="str">
        <f>VLOOKUP(InputData[[#This Row],[PRODUCT ID]],'Master Data'!A:F,2,0)</f>
        <v>Product34</v>
      </c>
      <c r="H244" t="str">
        <f>VLOOKUP(InputData[[#This Row],[PRODUCT ID]],'Master Data'!A:F,3,0)</f>
        <v>Category04</v>
      </c>
      <c r="I244" t="str">
        <f>VLOOKUP(InputData[[#This Row],[PRODUCT ID]],'Master Data'!A:F,4,0)</f>
        <v>Lt</v>
      </c>
      <c r="J244">
        <f>VLOOKUP(InputData[[#This Row],[PRODUCT ID]],'Master Data'!A:F,5,0)</f>
        <v>55</v>
      </c>
      <c r="K244" s="7">
        <f>VLOOKUP(InputData[[#This Row],[PRODUCT ID]],'Master Data'!A:F,6,0)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c r="A245" s="3">
        <v>44533</v>
      </c>
      <c r="B245" s="4" t="s">
        <v>45</v>
      </c>
      <c r="C245" s="5">
        <v>8</v>
      </c>
      <c r="D245" s="5" t="s">
        <v>106</v>
      </c>
      <c r="E245" s="5" t="s">
        <v>106</v>
      </c>
      <c r="F245" s="6">
        <v>0</v>
      </c>
      <c r="G245" t="str">
        <f>VLOOKUP(InputData[[#This Row],[PRODUCT ID]],'Master Data'!A:F,2,0)</f>
        <v>Product19</v>
      </c>
      <c r="H245" t="str">
        <f>VLOOKUP(InputData[[#This Row],[PRODUCT ID]],'Master Data'!A:F,3,0)</f>
        <v>Category02</v>
      </c>
      <c r="I245" t="str">
        <f>VLOOKUP(InputData[[#This Row],[PRODUCT ID]],'Master Data'!A:F,4,0)</f>
        <v>Ft</v>
      </c>
      <c r="J245">
        <f>VLOOKUP(InputData[[#This Row],[PRODUCT ID]],'Master Data'!A:F,5,0)</f>
        <v>150</v>
      </c>
      <c r="K245" s="7">
        <f>VLOOKUP(InputData[[#This Row],[PRODUCT ID]],'Master Data'!A:F,6,0)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c r="A246" s="3">
        <v>44535</v>
      </c>
      <c r="B246" s="4" t="s">
        <v>14</v>
      </c>
      <c r="C246" s="5">
        <v>15</v>
      </c>
      <c r="D246" s="5" t="s">
        <v>108</v>
      </c>
      <c r="E246" s="5" t="s">
        <v>107</v>
      </c>
      <c r="F246" s="6">
        <v>0</v>
      </c>
      <c r="G246" t="str">
        <f>VLOOKUP(InputData[[#This Row],[PRODUCT ID]],'Master Data'!A:F,2,0)</f>
        <v>Product04</v>
      </c>
      <c r="H246" t="str">
        <f>VLOOKUP(InputData[[#This Row],[PRODUCT ID]],'Master Data'!A:F,3,0)</f>
        <v>Category01</v>
      </c>
      <c r="I246" t="str">
        <f>VLOOKUP(InputData[[#This Row],[PRODUCT ID]],'Master Data'!A:F,4,0)</f>
        <v>Lt</v>
      </c>
      <c r="J246">
        <f>VLOOKUP(InputData[[#This Row],[PRODUCT ID]],'Master Data'!A:F,5,0)</f>
        <v>44</v>
      </c>
      <c r="K246" s="7">
        <f>VLOOKUP(InputData[[#This Row],[PRODUCT ID]],'Master Data'!A:F,6,0)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c r="A247" s="3">
        <v>44535</v>
      </c>
      <c r="B247" s="4" t="s">
        <v>26</v>
      </c>
      <c r="C247" s="5">
        <v>1</v>
      </c>
      <c r="D247" s="5" t="s">
        <v>108</v>
      </c>
      <c r="E247" s="5" t="s">
        <v>106</v>
      </c>
      <c r="F247" s="6">
        <v>0</v>
      </c>
      <c r="G247" t="str">
        <f>VLOOKUP(InputData[[#This Row],[PRODUCT ID]],'Master Data'!A:F,2,0)</f>
        <v>Product10</v>
      </c>
      <c r="H247" t="str">
        <f>VLOOKUP(InputData[[#This Row],[PRODUCT ID]],'Master Data'!A:F,3,0)</f>
        <v>Category02</v>
      </c>
      <c r="I247" t="str">
        <f>VLOOKUP(InputData[[#This Row],[PRODUCT ID]],'Master Data'!A:F,4,0)</f>
        <v>Ft</v>
      </c>
      <c r="J247">
        <f>VLOOKUP(InputData[[#This Row],[PRODUCT ID]],'Master Data'!A:F,5,0)</f>
        <v>148</v>
      </c>
      <c r="K247" s="7">
        <f>VLOOKUP(InputData[[#This Row],[PRODUCT ID]],'Master Data'!A:F,6,0)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c r="A248" s="3">
        <v>44537</v>
      </c>
      <c r="B248" s="4" t="s">
        <v>33</v>
      </c>
      <c r="C248" s="5">
        <v>8</v>
      </c>
      <c r="D248" s="5" t="s">
        <v>108</v>
      </c>
      <c r="E248" s="5" t="s">
        <v>106</v>
      </c>
      <c r="F248" s="6">
        <v>0</v>
      </c>
      <c r="G248" t="str">
        <f>VLOOKUP(InputData[[#This Row],[PRODUCT ID]],'Master Data'!A:F,2,0)</f>
        <v>Product13</v>
      </c>
      <c r="H248" t="str">
        <f>VLOOKUP(InputData[[#This Row],[PRODUCT ID]],'Master Data'!A:F,3,0)</f>
        <v>Category02</v>
      </c>
      <c r="I248" t="str">
        <f>VLOOKUP(InputData[[#This Row],[PRODUCT ID]],'Master Data'!A:F,4,0)</f>
        <v>Kg</v>
      </c>
      <c r="J248">
        <f>VLOOKUP(InputData[[#This Row],[PRODUCT ID]],'Master Data'!A:F,5,0)</f>
        <v>112</v>
      </c>
      <c r="K248" s="7">
        <f>VLOOKUP(InputData[[#This Row],[PRODUCT ID]],'Master Data'!A:F,6,0)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c r="A249" s="3">
        <v>44538</v>
      </c>
      <c r="B249" s="4" t="s">
        <v>98</v>
      </c>
      <c r="C249" s="5">
        <v>14</v>
      </c>
      <c r="D249" s="5" t="s">
        <v>108</v>
      </c>
      <c r="E249" s="5" t="s">
        <v>106</v>
      </c>
      <c r="F249" s="6">
        <v>0</v>
      </c>
      <c r="G249" t="str">
        <f>VLOOKUP(InputData[[#This Row],[PRODUCT ID]],'Master Data'!A:F,2,0)</f>
        <v>Product44</v>
      </c>
      <c r="H249" t="str">
        <f>VLOOKUP(InputData[[#This Row],[PRODUCT ID]],'Master Data'!A:F,3,0)</f>
        <v>Category05</v>
      </c>
      <c r="I249" t="str">
        <f>VLOOKUP(InputData[[#This Row],[PRODUCT ID]],'Master Data'!A:F,4,0)</f>
        <v>Kg</v>
      </c>
      <c r="J249">
        <f>VLOOKUP(InputData[[#This Row],[PRODUCT ID]],'Master Data'!A:F,5,0)</f>
        <v>76</v>
      </c>
      <c r="K249" s="7">
        <f>VLOOKUP(InputData[[#This Row],[PRODUCT ID]],'Master Data'!A:F,6,0)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c r="A250" s="3">
        <v>44544</v>
      </c>
      <c r="B250" s="4" t="s">
        <v>94</v>
      </c>
      <c r="C250" s="5">
        <v>4</v>
      </c>
      <c r="D250" s="5" t="s">
        <v>108</v>
      </c>
      <c r="E250" s="5" t="s">
        <v>106</v>
      </c>
      <c r="F250" s="6">
        <v>0</v>
      </c>
      <c r="G250" t="str">
        <f>VLOOKUP(InputData[[#This Row],[PRODUCT ID]],'Master Data'!A:F,2,0)</f>
        <v>Product42</v>
      </c>
      <c r="H250" t="str">
        <f>VLOOKUP(InputData[[#This Row],[PRODUCT ID]],'Master Data'!A:F,3,0)</f>
        <v>Category05</v>
      </c>
      <c r="I250" t="str">
        <f>VLOOKUP(InputData[[#This Row],[PRODUCT ID]],'Master Data'!A:F,4,0)</f>
        <v>Ft</v>
      </c>
      <c r="J250">
        <f>VLOOKUP(InputData[[#This Row],[PRODUCT ID]],'Master Data'!A:F,5,0)</f>
        <v>120</v>
      </c>
      <c r="K250" s="7">
        <f>VLOOKUP(InputData[[#This Row],[PRODUCT ID]],'Master Data'!A:F,6,0)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c r="A251" s="3">
        <v>44548</v>
      </c>
      <c r="B251" s="4" t="s">
        <v>12</v>
      </c>
      <c r="C251" s="5">
        <v>2</v>
      </c>
      <c r="D251" s="5" t="s">
        <v>108</v>
      </c>
      <c r="E251" s="5" t="s">
        <v>107</v>
      </c>
      <c r="F251" s="6">
        <v>0</v>
      </c>
      <c r="G251" t="str">
        <f>VLOOKUP(InputData[[#This Row],[PRODUCT ID]],'Master Data'!A:F,2,0)</f>
        <v>Product03</v>
      </c>
      <c r="H251" t="str">
        <f>VLOOKUP(InputData[[#This Row],[PRODUCT ID]],'Master Data'!A:F,3,0)</f>
        <v>Category01</v>
      </c>
      <c r="I251" t="str">
        <f>VLOOKUP(InputData[[#This Row],[PRODUCT ID]],'Master Data'!A:F,4,0)</f>
        <v>Kg</v>
      </c>
      <c r="J251">
        <f>VLOOKUP(InputData[[#This Row],[PRODUCT ID]],'Master Data'!A:F,5,0)</f>
        <v>71</v>
      </c>
      <c r="K251" s="7">
        <f>VLOOKUP(InputData[[#This Row],[PRODUCT ID]],'Master Data'!A:F,6,0)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c r="A252" s="3">
        <v>44548</v>
      </c>
      <c r="B252" s="4" t="s">
        <v>52</v>
      </c>
      <c r="C252" s="5">
        <v>8</v>
      </c>
      <c r="D252" s="5" t="s">
        <v>106</v>
      </c>
      <c r="E252" s="5" t="s">
        <v>107</v>
      </c>
      <c r="F252" s="6">
        <v>0</v>
      </c>
      <c r="G252" t="str">
        <f>VLOOKUP(InputData[[#This Row],[PRODUCT ID]],'Master Data'!A:F,2,0)</f>
        <v>Product22</v>
      </c>
      <c r="H252" t="str">
        <f>VLOOKUP(InputData[[#This Row],[PRODUCT ID]],'Master Data'!A:F,3,0)</f>
        <v>Category03</v>
      </c>
      <c r="I252" t="str">
        <f>VLOOKUP(InputData[[#This Row],[PRODUCT ID]],'Master Data'!A:F,4,0)</f>
        <v>Ft</v>
      </c>
      <c r="J252">
        <f>VLOOKUP(InputData[[#This Row],[PRODUCT ID]],'Master Data'!A:F,5,0)</f>
        <v>121</v>
      </c>
      <c r="K252" s="7">
        <f>VLOOKUP(InputData[[#This Row],[PRODUCT ID]],'Master Data'!A:F,6,0)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c r="A253" s="3">
        <v>44549</v>
      </c>
      <c r="B253" s="4" t="s">
        <v>54</v>
      </c>
      <c r="C253" s="5">
        <v>12</v>
      </c>
      <c r="D253" s="5" t="s">
        <v>108</v>
      </c>
      <c r="E253" s="5" t="s">
        <v>106</v>
      </c>
      <c r="F253" s="6">
        <v>0</v>
      </c>
      <c r="G253" t="str">
        <f>VLOOKUP(InputData[[#This Row],[PRODUCT ID]],'Master Data'!A:F,2,0)</f>
        <v>Product23</v>
      </c>
      <c r="H253" t="str">
        <f>VLOOKUP(InputData[[#This Row],[PRODUCT ID]],'Master Data'!A:F,3,0)</f>
        <v>Category03</v>
      </c>
      <c r="I253" t="str">
        <f>VLOOKUP(InputData[[#This Row],[PRODUCT ID]],'Master Data'!A:F,4,0)</f>
        <v>Ft</v>
      </c>
      <c r="J253">
        <f>VLOOKUP(InputData[[#This Row],[PRODUCT ID]],'Master Data'!A:F,5,0)</f>
        <v>141</v>
      </c>
      <c r="K253" s="7">
        <f>VLOOKUP(InputData[[#This Row],[PRODUCT ID]],'Master Data'!A:F,6,0)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c r="A254" s="3">
        <v>44549</v>
      </c>
      <c r="B254" s="4" t="s">
        <v>67</v>
      </c>
      <c r="C254" s="5">
        <v>3</v>
      </c>
      <c r="D254" s="5" t="s">
        <v>105</v>
      </c>
      <c r="E254" s="5" t="s">
        <v>106</v>
      </c>
      <c r="F254" s="6">
        <v>0</v>
      </c>
      <c r="G254" t="str">
        <f>VLOOKUP(InputData[[#This Row],[PRODUCT ID]],'Master Data'!A:F,2,0)</f>
        <v>Product29</v>
      </c>
      <c r="H254" t="str">
        <f>VLOOKUP(InputData[[#This Row],[PRODUCT ID]],'Master Data'!A:F,3,0)</f>
        <v>Category04</v>
      </c>
      <c r="I254" t="str">
        <f>VLOOKUP(InputData[[#This Row],[PRODUCT ID]],'Master Data'!A:F,4,0)</f>
        <v>Lt</v>
      </c>
      <c r="J254">
        <f>VLOOKUP(InputData[[#This Row],[PRODUCT ID]],'Master Data'!A:F,5,0)</f>
        <v>47</v>
      </c>
      <c r="K254" s="7">
        <f>VLOOKUP(InputData[[#This Row],[PRODUCT ID]],'Master Data'!A:F,6,0)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c r="A255" s="3">
        <v>44549</v>
      </c>
      <c r="B255" s="4" t="s">
        <v>29</v>
      </c>
      <c r="C255" s="5">
        <v>10</v>
      </c>
      <c r="D255" s="5" t="s">
        <v>106</v>
      </c>
      <c r="E255" s="5" t="s">
        <v>106</v>
      </c>
      <c r="F255" s="6">
        <v>0</v>
      </c>
      <c r="G255" t="str">
        <f>VLOOKUP(InputData[[#This Row],[PRODUCT ID]],'Master Data'!A:F,2,0)</f>
        <v>Product11</v>
      </c>
      <c r="H255" t="str">
        <f>VLOOKUP(InputData[[#This Row],[PRODUCT ID]],'Master Data'!A:F,3,0)</f>
        <v>Category02</v>
      </c>
      <c r="I255" t="str">
        <f>VLOOKUP(InputData[[#This Row],[PRODUCT ID]],'Master Data'!A:F,4,0)</f>
        <v>Lt</v>
      </c>
      <c r="J255">
        <f>VLOOKUP(InputData[[#This Row],[PRODUCT ID]],'Master Data'!A:F,5,0)</f>
        <v>44</v>
      </c>
      <c r="K255" s="7">
        <f>VLOOKUP(InputData[[#This Row],[PRODUCT ID]],'Master Data'!A:F,6,0)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c r="A256" s="3">
        <v>44550</v>
      </c>
      <c r="B256" s="4" t="s">
        <v>31</v>
      </c>
      <c r="C256" s="5">
        <v>14</v>
      </c>
      <c r="D256" s="5" t="s">
        <v>108</v>
      </c>
      <c r="E256" s="5" t="s">
        <v>106</v>
      </c>
      <c r="F256" s="6">
        <v>0</v>
      </c>
      <c r="G256" t="str">
        <f>VLOOKUP(InputData[[#This Row],[PRODUCT ID]],'Master Data'!A:F,2,0)</f>
        <v>Product12</v>
      </c>
      <c r="H256" t="str">
        <f>VLOOKUP(InputData[[#This Row],[PRODUCT ID]],'Master Data'!A:F,3,0)</f>
        <v>Category02</v>
      </c>
      <c r="I256" t="str">
        <f>VLOOKUP(InputData[[#This Row],[PRODUCT ID]],'Master Data'!A:F,4,0)</f>
        <v>Kg</v>
      </c>
      <c r="J256">
        <f>VLOOKUP(InputData[[#This Row],[PRODUCT ID]],'Master Data'!A:F,5,0)</f>
        <v>73</v>
      </c>
      <c r="K256" s="7">
        <f>VLOOKUP(InputData[[#This Row],[PRODUCT ID]],'Master Data'!A:F,6,0)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c r="A257" s="3">
        <v>44551</v>
      </c>
      <c r="B257" s="4" t="s">
        <v>60</v>
      </c>
      <c r="C257" s="5">
        <v>10</v>
      </c>
      <c r="D257" s="5" t="s">
        <v>106</v>
      </c>
      <c r="E257" s="5" t="s">
        <v>107</v>
      </c>
      <c r="F257" s="6">
        <v>0</v>
      </c>
      <c r="G257" t="str">
        <f>VLOOKUP(InputData[[#This Row],[PRODUCT ID]],'Master Data'!A:F,2,0)</f>
        <v>Product26</v>
      </c>
      <c r="H257" t="str">
        <f>VLOOKUP(InputData[[#This Row],[PRODUCT ID]],'Master Data'!A:F,3,0)</f>
        <v>Category04</v>
      </c>
      <c r="I257" t="str">
        <f>VLOOKUP(InputData[[#This Row],[PRODUCT ID]],'Master Data'!A:F,4,0)</f>
        <v>No.</v>
      </c>
      <c r="J257">
        <f>VLOOKUP(InputData[[#This Row],[PRODUCT ID]],'Master Data'!A:F,5,0)</f>
        <v>18</v>
      </c>
      <c r="K257" s="7">
        <f>VLOOKUP(InputData[[#This Row],[PRODUCT ID]],'Master Data'!A:F,6,0)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c r="A258" s="3">
        <v>44554</v>
      </c>
      <c r="B258" s="4" t="s">
        <v>94</v>
      </c>
      <c r="C258" s="5">
        <v>8</v>
      </c>
      <c r="D258" s="5" t="s">
        <v>105</v>
      </c>
      <c r="E258" s="5" t="s">
        <v>107</v>
      </c>
      <c r="F258" s="6">
        <v>0</v>
      </c>
      <c r="G258" t="str">
        <f>VLOOKUP(InputData[[#This Row],[PRODUCT ID]],'Master Data'!A:F,2,0)</f>
        <v>Product42</v>
      </c>
      <c r="H258" t="str">
        <f>VLOOKUP(InputData[[#This Row],[PRODUCT ID]],'Master Data'!A:F,3,0)</f>
        <v>Category05</v>
      </c>
      <c r="I258" t="str">
        <f>VLOOKUP(InputData[[#This Row],[PRODUCT ID]],'Master Data'!A:F,4,0)</f>
        <v>Ft</v>
      </c>
      <c r="J258">
        <f>VLOOKUP(InputData[[#This Row],[PRODUCT ID]],'Master Data'!A:F,5,0)</f>
        <v>120</v>
      </c>
      <c r="K258" s="7">
        <f>VLOOKUP(InputData[[#This Row],[PRODUCT ID]],'Master Data'!A:F,6,0)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c r="A259" s="3">
        <v>44554</v>
      </c>
      <c r="B259" s="4" t="s">
        <v>81</v>
      </c>
      <c r="C259" s="5">
        <v>8</v>
      </c>
      <c r="D259" s="5" t="s">
        <v>105</v>
      </c>
      <c r="E259" s="5" t="s">
        <v>106</v>
      </c>
      <c r="F259" s="6">
        <v>0</v>
      </c>
      <c r="G259" t="str">
        <f>VLOOKUP(InputData[[#This Row],[PRODUCT ID]],'Master Data'!A:F,2,0)</f>
        <v>Product36</v>
      </c>
      <c r="H259" t="str">
        <f>VLOOKUP(InputData[[#This Row],[PRODUCT ID]],'Master Data'!A:F,3,0)</f>
        <v>Category04</v>
      </c>
      <c r="I259" t="str">
        <f>VLOOKUP(InputData[[#This Row],[PRODUCT ID]],'Master Data'!A:F,4,0)</f>
        <v>Kg</v>
      </c>
      <c r="J259">
        <f>VLOOKUP(InputData[[#This Row],[PRODUCT ID]],'Master Data'!A:F,5,0)</f>
        <v>90</v>
      </c>
      <c r="K259" s="7">
        <f>VLOOKUP(InputData[[#This Row],[PRODUCT ID]],'Master Data'!A:F,6,0)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c r="A260" s="3">
        <v>44556</v>
      </c>
      <c r="B260" s="4" t="s">
        <v>92</v>
      </c>
      <c r="C260" s="5">
        <v>14</v>
      </c>
      <c r="D260" s="5" t="s">
        <v>106</v>
      </c>
      <c r="E260" s="5" t="s">
        <v>107</v>
      </c>
      <c r="F260" s="6">
        <v>0</v>
      </c>
      <c r="G260" t="str">
        <f>VLOOKUP(InputData[[#This Row],[PRODUCT ID]],'Master Data'!A:F,2,0)</f>
        <v>Product41</v>
      </c>
      <c r="H260" t="str">
        <f>VLOOKUP(InputData[[#This Row],[PRODUCT ID]],'Master Data'!A:F,3,0)</f>
        <v>Category05</v>
      </c>
      <c r="I260" t="str">
        <f>VLOOKUP(InputData[[#This Row],[PRODUCT ID]],'Master Data'!A:F,4,0)</f>
        <v>Ft</v>
      </c>
      <c r="J260">
        <f>VLOOKUP(InputData[[#This Row],[PRODUCT ID]],'Master Data'!A:F,5,0)</f>
        <v>138</v>
      </c>
      <c r="K260" s="7">
        <f>VLOOKUP(InputData[[#This Row],[PRODUCT ID]],'Master Data'!A:F,6,0)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c r="A261" s="3">
        <v>44557</v>
      </c>
      <c r="B261" s="4" t="s">
        <v>67</v>
      </c>
      <c r="C261" s="5">
        <v>14</v>
      </c>
      <c r="D261" s="5" t="s">
        <v>108</v>
      </c>
      <c r="E261" s="5" t="s">
        <v>107</v>
      </c>
      <c r="F261" s="6">
        <v>0</v>
      </c>
      <c r="G261" t="str">
        <f>VLOOKUP(InputData[[#This Row],[PRODUCT ID]],'Master Data'!A:F,2,0)</f>
        <v>Product29</v>
      </c>
      <c r="H261" t="str">
        <f>VLOOKUP(InputData[[#This Row],[PRODUCT ID]],'Master Data'!A:F,3,0)</f>
        <v>Category04</v>
      </c>
      <c r="I261" t="str">
        <f>VLOOKUP(InputData[[#This Row],[PRODUCT ID]],'Master Data'!A:F,4,0)</f>
        <v>Lt</v>
      </c>
      <c r="J261">
        <f>VLOOKUP(InputData[[#This Row],[PRODUCT ID]],'Master Data'!A:F,5,0)</f>
        <v>47</v>
      </c>
      <c r="K261" s="7">
        <f>VLOOKUP(InputData[[#This Row],[PRODUCT ID]],'Master Data'!A:F,6,0)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c r="A262" s="3">
        <v>44558</v>
      </c>
      <c r="B262" s="4" t="s">
        <v>67</v>
      </c>
      <c r="C262" s="5">
        <v>6</v>
      </c>
      <c r="D262" s="5" t="s">
        <v>108</v>
      </c>
      <c r="E262" s="5" t="s">
        <v>107</v>
      </c>
      <c r="F262" s="6">
        <v>0</v>
      </c>
      <c r="G262" t="str">
        <f>VLOOKUP(InputData[[#This Row],[PRODUCT ID]],'Master Data'!A:F,2,0)</f>
        <v>Product29</v>
      </c>
      <c r="H262" t="str">
        <f>VLOOKUP(InputData[[#This Row],[PRODUCT ID]],'Master Data'!A:F,3,0)</f>
        <v>Category04</v>
      </c>
      <c r="I262" t="str">
        <f>VLOOKUP(InputData[[#This Row],[PRODUCT ID]],'Master Data'!A:F,4,0)</f>
        <v>Lt</v>
      </c>
      <c r="J262">
        <f>VLOOKUP(InputData[[#This Row],[PRODUCT ID]],'Master Data'!A:F,5,0)</f>
        <v>47</v>
      </c>
      <c r="K262" s="7">
        <f>VLOOKUP(InputData[[#This Row],[PRODUCT ID]],'Master Data'!A:F,6,0)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c r="A263" s="3">
        <v>44560</v>
      </c>
      <c r="B263" s="4" t="s">
        <v>26</v>
      </c>
      <c r="C263" s="5">
        <v>13</v>
      </c>
      <c r="D263" s="5" t="s">
        <v>106</v>
      </c>
      <c r="E263" s="5" t="s">
        <v>106</v>
      </c>
      <c r="F263" s="6">
        <v>0</v>
      </c>
      <c r="G263" t="str">
        <f>VLOOKUP(InputData[[#This Row],[PRODUCT ID]],'Master Data'!A:F,2,0)</f>
        <v>Product10</v>
      </c>
      <c r="H263" t="str">
        <f>VLOOKUP(InputData[[#This Row],[PRODUCT ID]],'Master Data'!A:F,3,0)</f>
        <v>Category02</v>
      </c>
      <c r="I263" t="str">
        <f>VLOOKUP(InputData[[#This Row],[PRODUCT ID]],'Master Data'!A:F,4,0)</f>
        <v>Ft</v>
      </c>
      <c r="J263">
        <f>VLOOKUP(InputData[[#This Row],[PRODUCT ID]],'Master Data'!A:F,5,0)</f>
        <v>148</v>
      </c>
      <c r="K263" s="7">
        <f>VLOOKUP(InputData[[#This Row],[PRODUCT ID]],'Master Data'!A:F,6,0)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c r="A264" s="3">
        <v>44562</v>
      </c>
      <c r="B264" s="4" t="s">
        <v>52</v>
      </c>
      <c r="C264" s="5">
        <v>1</v>
      </c>
      <c r="D264" s="5" t="s">
        <v>105</v>
      </c>
      <c r="E264" s="5" t="s">
        <v>107</v>
      </c>
      <c r="F264" s="6">
        <v>0</v>
      </c>
      <c r="G264" t="str">
        <f>VLOOKUP(InputData[[#This Row],[PRODUCT ID]],'Master Data'!A:F,2,0)</f>
        <v>Product22</v>
      </c>
      <c r="H264" t="str">
        <f>VLOOKUP(InputData[[#This Row],[PRODUCT ID]],'Master Data'!A:F,3,0)</f>
        <v>Category03</v>
      </c>
      <c r="I264" t="str">
        <f>VLOOKUP(InputData[[#This Row],[PRODUCT ID]],'Master Data'!A:F,4,0)</f>
        <v>Ft</v>
      </c>
      <c r="J264">
        <f>VLOOKUP(InputData[[#This Row],[PRODUCT ID]],'Master Data'!A:F,5,0)</f>
        <v>121</v>
      </c>
      <c r="K264" s="7">
        <f>VLOOKUP(InputData[[#This Row],[PRODUCT ID]],'Master Data'!A:F,6,0)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c r="A265" s="3">
        <v>44563</v>
      </c>
      <c r="B265" s="4" t="s">
        <v>26</v>
      </c>
      <c r="C265" s="5">
        <v>7</v>
      </c>
      <c r="D265" s="5" t="s">
        <v>108</v>
      </c>
      <c r="E265" s="5" t="s">
        <v>107</v>
      </c>
      <c r="F265" s="6">
        <v>0</v>
      </c>
      <c r="G265" t="str">
        <f>VLOOKUP(InputData[[#This Row],[PRODUCT ID]],'Master Data'!A:F,2,0)</f>
        <v>Product10</v>
      </c>
      <c r="H265" t="str">
        <f>VLOOKUP(InputData[[#This Row],[PRODUCT ID]],'Master Data'!A:F,3,0)</f>
        <v>Category02</v>
      </c>
      <c r="I265" t="str">
        <f>VLOOKUP(InputData[[#This Row],[PRODUCT ID]],'Master Data'!A:F,4,0)</f>
        <v>Ft</v>
      </c>
      <c r="J265">
        <f>VLOOKUP(InputData[[#This Row],[PRODUCT ID]],'Master Data'!A:F,5,0)</f>
        <v>148</v>
      </c>
      <c r="K265" s="7">
        <f>VLOOKUP(InputData[[#This Row],[PRODUCT ID]],'Master Data'!A:F,6,0)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c r="A266" s="3">
        <v>44563</v>
      </c>
      <c r="B266" s="4" t="s">
        <v>37</v>
      </c>
      <c r="C266" s="5">
        <v>2</v>
      </c>
      <c r="D266" s="5" t="s">
        <v>106</v>
      </c>
      <c r="E266" s="5" t="s">
        <v>107</v>
      </c>
      <c r="F266" s="6">
        <v>0</v>
      </c>
      <c r="G266" t="str">
        <f>VLOOKUP(InputData[[#This Row],[PRODUCT ID]],'Master Data'!A:F,2,0)</f>
        <v>Product15</v>
      </c>
      <c r="H266" t="str">
        <f>VLOOKUP(InputData[[#This Row],[PRODUCT ID]],'Master Data'!A:F,3,0)</f>
        <v>Category02</v>
      </c>
      <c r="I266" t="str">
        <f>VLOOKUP(InputData[[#This Row],[PRODUCT ID]],'Master Data'!A:F,4,0)</f>
        <v>No.</v>
      </c>
      <c r="J266">
        <f>VLOOKUP(InputData[[#This Row],[PRODUCT ID]],'Master Data'!A:F,5,0)</f>
        <v>12</v>
      </c>
      <c r="K266" s="7">
        <f>VLOOKUP(InputData[[#This Row],[PRODUCT ID]],'Master Data'!A:F,6,0)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c r="A267" s="3">
        <v>44563</v>
      </c>
      <c r="B267" s="4" t="s">
        <v>75</v>
      </c>
      <c r="C267" s="5">
        <v>1</v>
      </c>
      <c r="D267" s="5" t="s">
        <v>108</v>
      </c>
      <c r="E267" s="5" t="s">
        <v>107</v>
      </c>
      <c r="F267" s="6">
        <v>0</v>
      </c>
      <c r="G267" t="str">
        <f>VLOOKUP(InputData[[#This Row],[PRODUCT ID]],'Master Data'!A:F,2,0)</f>
        <v>Product33</v>
      </c>
      <c r="H267" t="str">
        <f>VLOOKUP(InputData[[#This Row],[PRODUCT ID]],'Master Data'!A:F,3,0)</f>
        <v>Category04</v>
      </c>
      <c r="I267" t="str">
        <f>VLOOKUP(InputData[[#This Row],[PRODUCT ID]],'Master Data'!A:F,4,0)</f>
        <v>Kg</v>
      </c>
      <c r="J267">
        <f>VLOOKUP(InputData[[#This Row],[PRODUCT ID]],'Master Data'!A:F,5,0)</f>
        <v>95</v>
      </c>
      <c r="K267" s="7">
        <f>VLOOKUP(InputData[[#This Row],[PRODUCT ID]],'Master Data'!A:F,6,0)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c r="A268" s="3">
        <v>44564</v>
      </c>
      <c r="B268" s="4" t="s">
        <v>96</v>
      </c>
      <c r="C268" s="5">
        <v>9</v>
      </c>
      <c r="D268" s="5" t="s">
        <v>108</v>
      </c>
      <c r="E268" s="5" t="s">
        <v>107</v>
      </c>
      <c r="F268" s="6">
        <v>0</v>
      </c>
      <c r="G268" t="str">
        <f>VLOOKUP(InputData[[#This Row],[PRODUCT ID]],'Master Data'!A:F,2,0)</f>
        <v>Product43</v>
      </c>
      <c r="H268" t="str">
        <f>VLOOKUP(InputData[[#This Row],[PRODUCT ID]],'Master Data'!A:F,3,0)</f>
        <v>Category05</v>
      </c>
      <c r="I268" t="str">
        <f>VLOOKUP(InputData[[#This Row],[PRODUCT ID]],'Master Data'!A:F,4,0)</f>
        <v>Kg</v>
      </c>
      <c r="J268">
        <f>VLOOKUP(InputData[[#This Row],[PRODUCT ID]],'Master Data'!A:F,5,0)</f>
        <v>67</v>
      </c>
      <c r="K268" s="7">
        <f>VLOOKUP(InputData[[#This Row],[PRODUCT ID]],'Master Data'!A:F,6,0)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c r="A269" s="3">
        <v>44565</v>
      </c>
      <c r="B269" s="4" t="s">
        <v>31</v>
      </c>
      <c r="C269" s="5">
        <v>8</v>
      </c>
      <c r="D269" s="5" t="s">
        <v>108</v>
      </c>
      <c r="E269" s="5" t="s">
        <v>106</v>
      </c>
      <c r="F269" s="6">
        <v>0</v>
      </c>
      <c r="G269" t="str">
        <f>VLOOKUP(InputData[[#This Row],[PRODUCT ID]],'Master Data'!A:F,2,0)</f>
        <v>Product12</v>
      </c>
      <c r="H269" t="str">
        <f>VLOOKUP(InputData[[#This Row],[PRODUCT ID]],'Master Data'!A:F,3,0)</f>
        <v>Category02</v>
      </c>
      <c r="I269" t="str">
        <f>VLOOKUP(InputData[[#This Row],[PRODUCT ID]],'Master Data'!A:F,4,0)</f>
        <v>Kg</v>
      </c>
      <c r="J269">
        <f>VLOOKUP(InputData[[#This Row],[PRODUCT ID]],'Master Data'!A:F,5,0)</f>
        <v>73</v>
      </c>
      <c r="K269" s="7">
        <f>VLOOKUP(InputData[[#This Row],[PRODUCT ID]],'Master Data'!A:F,6,0)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c r="A270" s="3">
        <v>44565</v>
      </c>
      <c r="B270" s="4" t="s">
        <v>67</v>
      </c>
      <c r="C270" s="5">
        <v>1</v>
      </c>
      <c r="D270" s="5" t="s">
        <v>106</v>
      </c>
      <c r="E270" s="5" t="s">
        <v>106</v>
      </c>
      <c r="F270" s="6">
        <v>0</v>
      </c>
      <c r="G270" t="str">
        <f>VLOOKUP(InputData[[#This Row],[PRODUCT ID]],'Master Data'!A:F,2,0)</f>
        <v>Product29</v>
      </c>
      <c r="H270" t="str">
        <f>VLOOKUP(InputData[[#This Row],[PRODUCT ID]],'Master Data'!A:F,3,0)</f>
        <v>Category04</v>
      </c>
      <c r="I270" t="str">
        <f>VLOOKUP(InputData[[#This Row],[PRODUCT ID]],'Master Data'!A:F,4,0)</f>
        <v>Lt</v>
      </c>
      <c r="J270">
        <f>VLOOKUP(InputData[[#This Row],[PRODUCT ID]],'Master Data'!A:F,5,0)</f>
        <v>47</v>
      </c>
      <c r="K270" s="7">
        <f>VLOOKUP(InputData[[#This Row],[PRODUCT ID]],'Master Data'!A:F,6,0)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c r="A271" s="3">
        <v>44570</v>
      </c>
      <c r="B271" s="4" t="s">
        <v>73</v>
      </c>
      <c r="C271" s="5">
        <v>12</v>
      </c>
      <c r="D271" s="5" t="s">
        <v>108</v>
      </c>
      <c r="E271" s="5" t="s">
        <v>106</v>
      </c>
      <c r="F271" s="6">
        <v>0</v>
      </c>
      <c r="G271" t="str">
        <f>VLOOKUP(InputData[[#This Row],[PRODUCT ID]],'Master Data'!A:F,2,0)</f>
        <v>Product32</v>
      </c>
      <c r="H271" t="str">
        <f>VLOOKUP(InputData[[#This Row],[PRODUCT ID]],'Master Data'!A:F,3,0)</f>
        <v>Category04</v>
      </c>
      <c r="I271" t="str">
        <f>VLOOKUP(InputData[[#This Row],[PRODUCT ID]],'Master Data'!A:F,4,0)</f>
        <v>Kg</v>
      </c>
      <c r="J271">
        <f>VLOOKUP(InputData[[#This Row],[PRODUCT ID]],'Master Data'!A:F,5,0)</f>
        <v>89</v>
      </c>
      <c r="K271" s="7">
        <f>VLOOKUP(InputData[[#This Row],[PRODUCT ID]],'Master Data'!A:F,6,0)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c r="A272" s="3">
        <v>44571</v>
      </c>
      <c r="B272" s="4" t="s">
        <v>77</v>
      </c>
      <c r="C272" s="5">
        <v>14</v>
      </c>
      <c r="D272" s="5" t="s">
        <v>106</v>
      </c>
      <c r="E272" s="5" t="s">
        <v>106</v>
      </c>
      <c r="F272" s="6">
        <v>0</v>
      </c>
      <c r="G272" t="str">
        <f>VLOOKUP(InputData[[#This Row],[PRODUCT ID]],'Master Data'!A:F,2,0)</f>
        <v>Product34</v>
      </c>
      <c r="H272" t="str">
        <f>VLOOKUP(InputData[[#This Row],[PRODUCT ID]],'Master Data'!A:F,3,0)</f>
        <v>Category04</v>
      </c>
      <c r="I272" t="str">
        <f>VLOOKUP(InputData[[#This Row],[PRODUCT ID]],'Master Data'!A:F,4,0)</f>
        <v>Lt</v>
      </c>
      <c r="J272">
        <f>VLOOKUP(InputData[[#This Row],[PRODUCT ID]],'Master Data'!A:F,5,0)</f>
        <v>55</v>
      </c>
      <c r="K272" s="7">
        <f>VLOOKUP(InputData[[#This Row],[PRODUCT ID]],'Master Data'!A:F,6,0)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c r="A273" s="3">
        <v>44572</v>
      </c>
      <c r="B273" s="4" t="s">
        <v>73</v>
      </c>
      <c r="C273" s="5">
        <v>2</v>
      </c>
      <c r="D273" s="5" t="s">
        <v>108</v>
      </c>
      <c r="E273" s="5" t="s">
        <v>106</v>
      </c>
      <c r="F273" s="6">
        <v>0</v>
      </c>
      <c r="G273" t="str">
        <f>VLOOKUP(InputData[[#This Row],[PRODUCT ID]],'Master Data'!A:F,2,0)</f>
        <v>Product32</v>
      </c>
      <c r="H273" t="str">
        <f>VLOOKUP(InputData[[#This Row],[PRODUCT ID]],'Master Data'!A:F,3,0)</f>
        <v>Category04</v>
      </c>
      <c r="I273" t="str">
        <f>VLOOKUP(InputData[[#This Row],[PRODUCT ID]],'Master Data'!A:F,4,0)</f>
        <v>Kg</v>
      </c>
      <c r="J273">
        <f>VLOOKUP(InputData[[#This Row],[PRODUCT ID]],'Master Data'!A:F,5,0)</f>
        <v>89</v>
      </c>
      <c r="K273" s="7">
        <f>VLOOKUP(InputData[[#This Row],[PRODUCT ID]],'Master Data'!A:F,6,0)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c r="A274" s="3">
        <v>44574</v>
      </c>
      <c r="B274" s="4" t="s">
        <v>45</v>
      </c>
      <c r="C274" s="5">
        <v>6</v>
      </c>
      <c r="D274" s="5" t="s">
        <v>106</v>
      </c>
      <c r="E274" s="5" t="s">
        <v>106</v>
      </c>
      <c r="F274" s="6">
        <v>0</v>
      </c>
      <c r="G274" t="str">
        <f>VLOOKUP(InputData[[#This Row],[PRODUCT ID]],'Master Data'!A:F,2,0)</f>
        <v>Product19</v>
      </c>
      <c r="H274" t="str">
        <f>VLOOKUP(InputData[[#This Row],[PRODUCT ID]],'Master Data'!A:F,3,0)</f>
        <v>Category02</v>
      </c>
      <c r="I274" t="str">
        <f>VLOOKUP(InputData[[#This Row],[PRODUCT ID]],'Master Data'!A:F,4,0)</f>
        <v>Ft</v>
      </c>
      <c r="J274">
        <f>VLOOKUP(InputData[[#This Row],[PRODUCT ID]],'Master Data'!A:F,5,0)</f>
        <v>150</v>
      </c>
      <c r="K274" s="7">
        <f>VLOOKUP(InputData[[#This Row],[PRODUCT ID]],'Master Data'!A:F,6,0)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c r="A275" s="3">
        <v>44575</v>
      </c>
      <c r="B275" s="4" t="s">
        <v>29</v>
      </c>
      <c r="C275" s="5">
        <v>14</v>
      </c>
      <c r="D275" s="5" t="s">
        <v>108</v>
      </c>
      <c r="E275" s="5" t="s">
        <v>106</v>
      </c>
      <c r="F275" s="6">
        <v>0</v>
      </c>
      <c r="G275" t="str">
        <f>VLOOKUP(InputData[[#This Row],[PRODUCT ID]],'Master Data'!A:F,2,0)</f>
        <v>Product11</v>
      </c>
      <c r="H275" t="str">
        <f>VLOOKUP(InputData[[#This Row],[PRODUCT ID]],'Master Data'!A:F,3,0)</f>
        <v>Category02</v>
      </c>
      <c r="I275" t="str">
        <f>VLOOKUP(InputData[[#This Row],[PRODUCT ID]],'Master Data'!A:F,4,0)</f>
        <v>Lt</v>
      </c>
      <c r="J275">
        <f>VLOOKUP(InputData[[#This Row],[PRODUCT ID]],'Master Data'!A:F,5,0)</f>
        <v>44</v>
      </c>
      <c r="K275" s="7">
        <f>VLOOKUP(InputData[[#This Row],[PRODUCT ID]],'Master Data'!A:F,6,0)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c r="A276" s="3">
        <v>44576</v>
      </c>
      <c r="B276" s="4" t="s">
        <v>52</v>
      </c>
      <c r="C276" s="5">
        <v>10</v>
      </c>
      <c r="D276" s="5" t="s">
        <v>108</v>
      </c>
      <c r="E276" s="5" t="s">
        <v>107</v>
      </c>
      <c r="F276" s="6">
        <v>0</v>
      </c>
      <c r="G276" t="str">
        <f>VLOOKUP(InputData[[#This Row],[PRODUCT ID]],'Master Data'!A:F,2,0)</f>
        <v>Product22</v>
      </c>
      <c r="H276" t="str">
        <f>VLOOKUP(InputData[[#This Row],[PRODUCT ID]],'Master Data'!A:F,3,0)</f>
        <v>Category03</v>
      </c>
      <c r="I276" t="str">
        <f>VLOOKUP(InputData[[#This Row],[PRODUCT ID]],'Master Data'!A:F,4,0)</f>
        <v>Ft</v>
      </c>
      <c r="J276">
        <f>VLOOKUP(InputData[[#This Row],[PRODUCT ID]],'Master Data'!A:F,5,0)</f>
        <v>121</v>
      </c>
      <c r="K276" s="7">
        <f>VLOOKUP(InputData[[#This Row],[PRODUCT ID]],'Master Data'!A:F,6,0)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c r="A277" s="3">
        <v>44577</v>
      </c>
      <c r="B277" s="4" t="s">
        <v>35</v>
      </c>
      <c r="C277" s="5">
        <v>11</v>
      </c>
      <c r="D277" s="5" t="s">
        <v>106</v>
      </c>
      <c r="E277" s="5" t="s">
        <v>107</v>
      </c>
      <c r="F277" s="6">
        <v>0</v>
      </c>
      <c r="G277" t="str">
        <f>VLOOKUP(InputData[[#This Row],[PRODUCT ID]],'Master Data'!A:F,2,0)</f>
        <v>Product14</v>
      </c>
      <c r="H277" t="str">
        <f>VLOOKUP(InputData[[#This Row],[PRODUCT ID]],'Master Data'!A:F,3,0)</f>
        <v>Category02</v>
      </c>
      <c r="I277" t="str">
        <f>VLOOKUP(InputData[[#This Row],[PRODUCT ID]],'Master Data'!A:F,4,0)</f>
        <v>Kg</v>
      </c>
      <c r="J277">
        <f>VLOOKUP(InputData[[#This Row],[PRODUCT ID]],'Master Data'!A:F,5,0)</f>
        <v>112</v>
      </c>
      <c r="K277" s="7">
        <f>VLOOKUP(InputData[[#This Row],[PRODUCT ID]],'Master Data'!A:F,6,0)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c r="A278" s="3">
        <v>44578</v>
      </c>
      <c r="B278" s="4" t="s">
        <v>90</v>
      </c>
      <c r="C278" s="5">
        <v>4</v>
      </c>
      <c r="D278" s="5" t="s">
        <v>106</v>
      </c>
      <c r="E278" s="5" t="s">
        <v>106</v>
      </c>
      <c r="F278" s="6">
        <v>0</v>
      </c>
      <c r="G278" t="str">
        <f>VLOOKUP(InputData[[#This Row],[PRODUCT ID]],'Master Data'!A:F,2,0)</f>
        <v>Product40</v>
      </c>
      <c r="H278" t="str">
        <f>VLOOKUP(InputData[[#This Row],[PRODUCT ID]],'Master Data'!A:F,3,0)</f>
        <v>Category05</v>
      </c>
      <c r="I278" t="str">
        <f>VLOOKUP(InputData[[#This Row],[PRODUCT ID]],'Master Data'!A:F,4,0)</f>
        <v>Kg</v>
      </c>
      <c r="J278">
        <f>VLOOKUP(InputData[[#This Row],[PRODUCT ID]],'Master Data'!A:F,5,0)</f>
        <v>90</v>
      </c>
      <c r="K278" s="7">
        <f>VLOOKUP(InputData[[#This Row],[PRODUCT ID]],'Master Data'!A:F,6,0)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c r="A279" s="3">
        <v>44579</v>
      </c>
      <c r="B279" s="4" t="s">
        <v>22</v>
      </c>
      <c r="C279" s="5">
        <v>9</v>
      </c>
      <c r="D279" s="5" t="s">
        <v>105</v>
      </c>
      <c r="E279" s="5" t="s">
        <v>107</v>
      </c>
      <c r="F279" s="6">
        <v>0</v>
      </c>
      <c r="G279" t="str">
        <f>VLOOKUP(InputData[[#This Row],[PRODUCT ID]],'Master Data'!A:F,2,0)</f>
        <v>Product08</v>
      </c>
      <c r="H279" t="str">
        <f>VLOOKUP(InputData[[#This Row],[PRODUCT ID]],'Master Data'!A:F,3,0)</f>
        <v>Category01</v>
      </c>
      <c r="I279" t="str">
        <f>VLOOKUP(InputData[[#This Row],[PRODUCT ID]],'Master Data'!A:F,4,0)</f>
        <v>Kg</v>
      </c>
      <c r="J279">
        <f>VLOOKUP(InputData[[#This Row],[PRODUCT ID]],'Master Data'!A:F,5,0)</f>
        <v>83</v>
      </c>
      <c r="K279" s="7">
        <f>VLOOKUP(InputData[[#This Row],[PRODUCT ID]],'Master Data'!A:F,6,0)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c r="A280" s="3">
        <v>44581</v>
      </c>
      <c r="B280" s="4" t="s">
        <v>50</v>
      </c>
      <c r="C280" s="5">
        <v>2</v>
      </c>
      <c r="D280" s="5" t="s">
        <v>108</v>
      </c>
      <c r="E280" s="5" t="s">
        <v>107</v>
      </c>
      <c r="F280" s="6">
        <v>0</v>
      </c>
      <c r="G280" t="str">
        <f>VLOOKUP(InputData[[#This Row],[PRODUCT ID]],'Master Data'!A:F,2,0)</f>
        <v>Product21</v>
      </c>
      <c r="H280" t="str">
        <f>VLOOKUP(InputData[[#This Row],[PRODUCT ID]],'Master Data'!A:F,3,0)</f>
        <v>Category03</v>
      </c>
      <c r="I280" t="str">
        <f>VLOOKUP(InputData[[#This Row],[PRODUCT ID]],'Master Data'!A:F,4,0)</f>
        <v>Ft</v>
      </c>
      <c r="J280">
        <f>VLOOKUP(InputData[[#This Row],[PRODUCT ID]],'Master Data'!A:F,5,0)</f>
        <v>126</v>
      </c>
      <c r="K280" s="7">
        <f>VLOOKUP(InputData[[#This Row],[PRODUCT ID]],'Master Data'!A:F,6,0)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c r="A281" s="3">
        <v>44581</v>
      </c>
      <c r="B281" s="4" t="s">
        <v>35</v>
      </c>
      <c r="C281" s="5">
        <v>7</v>
      </c>
      <c r="D281" s="5" t="s">
        <v>106</v>
      </c>
      <c r="E281" s="5" t="s">
        <v>106</v>
      </c>
      <c r="F281" s="6">
        <v>0</v>
      </c>
      <c r="G281" t="str">
        <f>VLOOKUP(InputData[[#This Row],[PRODUCT ID]],'Master Data'!A:F,2,0)</f>
        <v>Product14</v>
      </c>
      <c r="H281" t="str">
        <f>VLOOKUP(InputData[[#This Row],[PRODUCT ID]],'Master Data'!A:F,3,0)</f>
        <v>Category02</v>
      </c>
      <c r="I281" t="str">
        <f>VLOOKUP(InputData[[#This Row],[PRODUCT ID]],'Master Data'!A:F,4,0)</f>
        <v>Kg</v>
      </c>
      <c r="J281">
        <f>VLOOKUP(InputData[[#This Row],[PRODUCT ID]],'Master Data'!A:F,5,0)</f>
        <v>112</v>
      </c>
      <c r="K281" s="7">
        <f>VLOOKUP(InputData[[#This Row],[PRODUCT ID]],'Master Data'!A:F,6,0)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c r="A282" s="3">
        <v>44583</v>
      </c>
      <c r="B282" s="4" t="s">
        <v>6</v>
      </c>
      <c r="C282" s="5">
        <v>6</v>
      </c>
      <c r="D282" s="5" t="s">
        <v>106</v>
      </c>
      <c r="E282" s="5" t="s">
        <v>107</v>
      </c>
      <c r="F282" s="6">
        <v>0</v>
      </c>
      <c r="G282" t="str">
        <f>VLOOKUP(InputData[[#This Row],[PRODUCT ID]],'Master Data'!A:F,2,0)</f>
        <v>Product01</v>
      </c>
      <c r="H282" t="str">
        <f>VLOOKUP(InputData[[#This Row],[PRODUCT ID]],'Master Data'!A:F,3,0)</f>
        <v>Category01</v>
      </c>
      <c r="I282" t="str">
        <f>VLOOKUP(InputData[[#This Row],[PRODUCT ID]],'Master Data'!A:F,4,0)</f>
        <v>Kg</v>
      </c>
      <c r="J282">
        <f>VLOOKUP(InputData[[#This Row],[PRODUCT ID]],'Master Data'!A:F,5,0)</f>
        <v>98</v>
      </c>
      <c r="K282" s="7">
        <f>VLOOKUP(InputData[[#This Row],[PRODUCT ID]],'Master Data'!A:F,6,0)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c r="A283" s="3">
        <v>44584</v>
      </c>
      <c r="B283" s="4" t="s">
        <v>10</v>
      </c>
      <c r="C283" s="5">
        <v>5</v>
      </c>
      <c r="D283" s="5" t="s">
        <v>105</v>
      </c>
      <c r="E283" s="5" t="s">
        <v>107</v>
      </c>
      <c r="F283" s="6">
        <v>0</v>
      </c>
      <c r="G283" t="str">
        <f>VLOOKUP(InputData[[#This Row],[PRODUCT ID]],'Master Data'!A:F,2,0)</f>
        <v>Product02</v>
      </c>
      <c r="H283" t="str">
        <f>VLOOKUP(InputData[[#This Row],[PRODUCT ID]],'Master Data'!A:F,3,0)</f>
        <v>Category01</v>
      </c>
      <c r="I283" t="str">
        <f>VLOOKUP(InputData[[#This Row],[PRODUCT ID]],'Master Data'!A:F,4,0)</f>
        <v>Kg</v>
      </c>
      <c r="J283">
        <f>VLOOKUP(InputData[[#This Row],[PRODUCT ID]],'Master Data'!A:F,5,0)</f>
        <v>105</v>
      </c>
      <c r="K283" s="7">
        <f>VLOOKUP(InputData[[#This Row],[PRODUCT ID]],'Master Data'!A:F,6,0)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c r="A284" s="3">
        <v>44584</v>
      </c>
      <c r="B284" s="4" t="s">
        <v>94</v>
      </c>
      <c r="C284" s="5">
        <v>8</v>
      </c>
      <c r="D284" s="5" t="s">
        <v>108</v>
      </c>
      <c r="E284" s="5" t="s">
        <v>106</v>
      </c>
      <c r="F284" s="6">
        <v>0</v>
      </c>
      <c r="G284" t="str">
        <f>VLOOKUP(InputData[[#This Row],[PRODUCT ID]],'Master Data'!A:F,2,0)</f>
        <v>Product42</v>
      </c>
      <c r="H284" t="str">
        <f>VLOOKUP(InputData[[#This Row],[PRODUCT ID]],'Master Data'!A:F,3,0)</f>
        <v>Category05</v>
      </c>
      <c r="I284" t="str">
        <f>VLOOKUP(InputData[[#This Row],[PRODUCT ID]],'Master Data'!A:F,4,0)</f>
        <v>Ft</v>
      </c>
      <c r="J284">
        <f>VLOOKUP(InputData[[#This Row],[PRODUCT ID]],'Master Data'!A:F,5,0)</f>
        <v>120</v>
      </c>
      <c r="K284" s="7">
        <f>VLOOKUP(InputData[[#This Row],[PRODUCT ID]],'Master Data'!A:F,6,0)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c r="A285" s="3">
        <v>44585</v>
      </c>
      <c r="B285" s="4" t="s">
        <v>69</v>
      </c>
      <c r="C285" s="5">
        <v>15</v>
      </c>
      <c r="D285" s="5" t="s">
        <v>106</v>
      </c>
      <c r="E285" s="5" t="s">
        <v>106</v>
      </c>
      <c r="F285" s="6">
        <v>0</v>
      </c>
      <c r="G285" t="str">
        <f>VLOOKUP(InputData[[#This Row],[PRODUCT ID]],'Master Data'!A:F,2,0)</f>
        <v>Product30</v>
      </c>
      <c r="H285" t="str">
        <f>VLOOKUP(InputData[[#This Row],[PRODUCT ID]],'Master Data'!A:F,3,0)</f>
        <v>Category04</v>
      </c>
      <c r="I285" t="str">
        <f>VLOOKUP(InputData[[#This Row],[PRODUCT ID]],'Master Data'!A:F,4,0)</f>
        <v>Ft</v>
      </c>
      <c r="J285">
        <f>VLOOKUP(InputData[[#This Row],[PRODUCT ID]],'Master Data'!A:F,5,0)</f>
        <v>148</v>
      </c>
      <c r="K285" s="7">
        <f>VLOOKUP(InputData[[#This Row],[PRODUCT ID]],'Master Data'!A:F,6,0)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c r="A286" s="3">
        <v>44586</v>
      </c>
      <c r="B286" s="4" t="s">
        <v>41</v>
      </c>
      <c r="C286" s="5">
        <v>14</v>
      </c>
      <c r="D286" s="5" t="s">
        <v>108</v>
      </c>
      <c r="E286" s="5" t="s">
        <v>107</v>
      </c>
      <c r="F286" s="6">
        <v>0</v>
      </c>
      <c r="G286" t="str">
        <f>VLOOKUP(InputData[[#This Row],[PRODUCT ID]],'Master Data'!A:F,2,0)</f>
        <v>Product17</v>
      </c>
      <c r="H286" t="str">
        <f>VLOOKUP(InputData[[#This Row],[PRODUCT ID]],'Master Data'!A:F,3,0)</f>
        <v>Category02</v>
      </c>
      <c r="I286" t="str">
        <f>VLOOKUP(InputData[[#This Row],[PRODUCT ID]],'Master Data'!A:F,4,0)</f>
        <v>Ft</v>
      </c>
      <c r="J286">
        <f>VLOOKUP(InputData[[#This Row],[PRODUCT ID]],'Master Data'!A:F,5,0)</f>
        <v>134</v>
      </c>
      <c r="K286" s="7">
        <f>VLOOKUP(InputData[[#This Row],[PRODUCT ID]],'Master Data'!A:F,6,0)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c r="A287" s="3">
        <v>44589</v>
      </c>
      <c r="B287" s="4" t="s">
        <v>39</v>
      </c>
      <c r="C287" s="5">
        <v>11</v>
      </c>
      <c r="D287" s="5" t="s">
        <v>108</v>
      </c>
      <c r="E287" s="5" t="s">
        <v>106</v>
      </c>
      <c r="F287" s="6">
        <v>0</v>
      </c>
      <c r="G287" t="str">
        <f>VLOOKUP(InputData[[#This Row],[PRODUCT ID]],'Master Data'!A:F,2,0)</f>
        <v>Product16</v>
      </c>
      <c r="H287" t="str">
        <f>VLOOKUP(InputData[[#This Row],[PRODUCT ID]],'Master Data'!A:F,3,0)</f>
        <v>Category02</v>
      </c>
      <c r="I287" t="str">
        <f>VLOOKUP(InputData[[#This Row],[PRODUCT ID]],'Master Data'!A:F,4,0)</f>
        <v>No.</v>
      </c>
      <c r="J287">
        <f>VLOOKUP(InputData[[#This Row],[PRODUCT ID]],'Master Data'!A:F,5,0)</f>
        <v>13</v>
      </c>
      <c r="K287" s="7">
        <f>VLOOKUP(InputData[[#This Row],[PRODUCT ID]],'Master Data'!A:F,6,0)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c r="A288" s="3">
        <v>44592</v>
      </c>
      <c r="B288" s="4" t="s">
        <v>54</v>
      </c>
      <c r="C288" s="5">
        <v>6</v>
      </c>
      <c r="D288" s="5" t="s">
        <v>106</v>
      </c>
      <c r="E288" s="5" t="s">
        <v>107</v>
      </c>
      <c r="F288" s="6">
        <v>0</v>
      </c>
      <c r="G288" t="str">
        <f>VLOOKUP(InputData[[#This Row],[PRODUCT ID]],'Master Data'!A:F,2,0)</f>
        <v>Product23</v>
      </c>
      <c r="H288" t="str">
        <f>VLOOKUP(InputData[[#This Row],[PRODUCT ID]],'Master Data'!A:F,3,0)</f>
        <v>Category03</v>
      </c>
      <c r="I288" t="str">
        <f>VLOOKUP(InputData[[#This Row],[PRODUCT ID]],'Master Data'!A:F,4,0)</f>
        <v>Ft</v>
      </c>
      <c r="J288">
        <f>VLOOKUP(InputData[[#This Row],[PRODUCT ID]],'Master Data'!A:F,5,0)</f>
        <v>141</v>
      </c>
      <c r="K288" s="7">
        <f>VLOOKUP(InputData[[#This Row],[PRODUCT ID]],'Master Data'!A:F,6,0)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c r="A289" s="3">
        <v>44592</v>
      </c>
      <c r="B289" s="4" t="s">
        <v>92</v>
      </c>
      <c r="C289" s="5">
        <v>9</v>
      </c>
      <c r="D289" s="5" t="s">
        <v>108</v>
      </c>
      <c r="E289" s="5" t="s">
        <v>107</v>
      </c>
      <c r="F289" s="6">
        <v>0</v>
      </c>
      <c r="G289" t="str">
        <f>VLOOKUP(InputData[[#This Row],[PRODUCT ID]],'Master Data'!A:F,2,0)</f>
        <v>Product41</v>
      </c>
      <c r="H289" t="str">
        <f>VLOOKUP(InputData[[#This Row],[PRODUCT ID]],'Master Data'!A:F,3,0)</f>
        <v>Category05</v>
      </c>
      <c r="I289" t="str">
        <f>VLOOKUP(InputData[[#This Row],[PRODUCT ID]],'Master Data'!A:F,4,0)</f>
        <v>Ft</v>
      </c>
      <c r="J289">
        <f>VLOOKUP(InputData[[#This Row],[PRODUCT ID]],'Master Data'!A:F,5,0)</f>
        <v>138</v>
      </c>
      <c r="K289" s="7">
        <f>VLOOKUP(InputData[[#This Row],[PRODUCT ID]],'Master Data'!A:F,6,0)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c r="A290" s="3">
        <v>44593</v>
      </c>
      <c r="B290" s="4" t="s">
        <v>16</v>
      </c>
      <c r="C290" s="5">
        <v>9</v>
      </c>
      <c r="D290" s="5" t="s">
        <v>108</v>
      </c>
      <c r="E290" s="5" t="s">
        <v>107</v>
      </c>
      <c r="F290" s="6">
        <v>0</v>
      </c>
      <c r="G290" t="str">
        <f>VLOOKUP(InputData[[#This Row],[PRODUCT ID]],'Master Data'!A:F,2,0)</f>
        <v>Product05</v>
      </c>
      <c r="H290" t="str">
        <f>VLOOKUP(InputData[[#This Row],[PRODUCT ID]],'Master Data'!A:F,3,0)</f>
        <v>Category01</v>
      </c>
      <c r="I290" t="str">
        <f>VLOOKUP(InputData[[#This Row],[PRODUCT ID]],'Master Data'!A:F,4,0)</f>
        <v>Ft</v>
      </c>
      <c r="J290">
        <f>VLOOKUP(InputData[[#This Row],[PRODUCT ID]],'Master Data'!A:F,5,0)</f>
        <v>133</v>
      </c>
      <c r="K290" s="7">
        <f>VLOOKUP(InputData[[#This Row],[PRODUCT ID]],'Master Data'!A:F,6,0)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c r="A291" s="3">
        <v>44595</v>
      </c>
      <c r="B291" s="4" t="s">
        <v>35</v>
      </c>
      <c r="C291" s="5">
        <v>8</v>
      </c>
      <c r="D291" s="5" t="s">
        <v>108</v>
      </c>
      <c r="E291" s="5" t="s">
        <v>106</v>
      </c>
      <c r="F291" s="6">
        <v>0</v>
      </c>
      <c r="G291" t="str">
        <f>VLOOKUP(InputData[[#This Row],[PRODUCT ID]],'Master Data'!A:F,2,0)</f>
        <v>Product14</v>
      </c>
      <c r="H291" t="str">
        <f>VLOOKUP(InputData[[#This Row],[PRODUCT ID]],'Master Data'!A:F,3,0)</f>
        <v>Category02</v>
      </c>
      <c r="I291" t="str">
        <f>VLOOKUP(InputData[[#This Row],[PRODUCT ID]],'Master Data'!A:F,4,0)</f>
        <v>Kg</v>
      </c>
      <c r="J291">
        <f>VLOOKUP(InputData[[#This Row],[PRODUCT ID]],'Master Data'!A:F,5,0)</f>
        <v>112</v>
      </c>
      <c r="K291" s="7">
        <f>VLOOKUP(InputData[[#This Row],[PRODUCT ID]],'Master Data'!A:F,6,0)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c r="A292" s="3">
        <v>44597</v>
      </c>
      <c r="B292" s="4" t="s">
        <v>43</v>
      </c>
      <c r="C292" s="5">
        <v>6</v>
      </c>
      <c r="D292" s="5" t="s">
        <v>108</v>
      </c>
      <c r="E292" s="5" t="s">
        <v>107</v>
      </c>
      <c r="F292" s="6">
        <v>0</v>
      </c>
      <c r="G292" t="str">
        <f>VLOOKUP(InputData[[#This Row],[PRODUCT ID]],'Master Data'!A:F,2,0)</f>
        <v>Product18</v>
      </c>
      <c r="H292" t="str">
        <f>VLOOKUP(InputData[[#This Row],[PRODUCT ID]],'Master Data'!A:F,3,0)</f>
        <v>Category02</v>
      </c>
      <c r="I292" t="str">
        <f>VLOOKUP(InputData[[#This Row],[PRODUCT ID]],'Master Data'!A:F,4,0)</f>
        <v>No.</v>
      </c>
      <c r="J292">
        <f>VLOOKUP(InputData[[#This Row],[PRODUCT ID]],'Master Data'!A:F,5,0)</f>
        <v>37</v>
      </c>
      <c r="K292" s="7">
        <f>VLOOKUP(InputData[[#This Row],[PRODUCT ID]],'Master Data'!A:F,6,0)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c r="A293" s="3">
        <v>44598</v>
      </c>
      <c r="B293" s="4" t="s">
        <v>10</v>
      </c>
      <c r="C293" s="5">
        <v>6</v>
      </c>
      <c r="D293" s="5" t="s">
        <v>108</v>
      </c>
      <c r="E293" s="5" t="s">
        <v>107</v>
      </c>
      <c r="F293" s="6">
        <v>0</v>
      </c>
      <c r="G293" t="str">
        <f>VLOOKUP(InputData[[#This Row],[PRODUCT ID]],'Master Data'!A:F,2,0)</f>
        <v>Product02</v>
      </c>
      <c r="H293" t="str">
        <f>VLOOKUP(InputData[[#This Row],[PRODUCT ID]],'Master Data'!A:F,3,0)</f>
        <v>Category01</v>
      </c>
      <c r="I293" t="str">
        <f>VLOOKUP(InputData[[#This Row],[PRODUCT ID]],'Master Data'!A:F,4,0)</f>
        <v>Kg</v>
      </c>
      <c r="J293">
        <f>VLOOKUP(InputData[[#This Row],[PRODUCT ID]],'Master Data'!A:F,5,0)</f>
        <v>105</v>
      </c>
      <c r="K293" s="7">
        <f>VLOOKUP(InputData[[#This Row],[PRODUCT ID]],'Master Data'!A:F,6,0)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c r="A294" s="3">
        <v>44600</v>
      </c>
      <c r="B294" s="4" t="s">
        <v>16</v>
      </c>
      <c r="C294" s="5">
        <v>11</v>
      </c>
      <c r="D294" s="5" t="s">
        <v>106</v>
      </c>
      <c r="E294" s="5" t="s">
        <v>107</v>
      </c>
      <c r="F294" s="6">
        <v>0</v>
      </c>
      <c r="G294" t="str">
        <f>VLOOKUP(InputData[[#This Row],[PRODUCT ID]],'Master Data'!A:F,2,0)</f>
        <v>Product05</v>
      </c>
      <c r="H294" t="str">
        <f>VLOOKUP(InputData[[#This Row],[PRODUCT ID]],'Master Data'!A:F,3,0)</f>
        <v>Category01</v>
      </c>
      <c r="I294" t="str">
        <f>VLOOKUP(InputData[[#This Row],[PRODUCT ID]],'Master Data'!A:F,4,0)</f>
        <v>Ft</v>
      </c>
      <c r="J294">
        <f>VLOOKUP(InputData[[#This Row],[PRODUCT ID]],'Master Data'!A:F,5,0)</f>
        <v>133</v>
      </c>
      <c r="K294" s="7">
        <f>VLOOKUP(InputData[[#This Row],[PRODUCT ID]],'Master Data'!A:F,6,0)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c r="A295" s="3">
        <v>44600</v>
      </c>
      <c r="B295" s="4" t="s">
        <v>14</v>
      </c>
      <c r="C295" s="5">
        <v>3</v>
      </c>
      <c r="D295" s="5" t="s">
        <v>106</v>
      </c>
      <c r="E295" s="5" t="s">
        <v>107</v>
      </c>
      <c r="F295" s="6">
        <v>0</v>
      </c>
      <c r="G295" t="str">
        <f>VLOOKUP(InputData[[#This Row],[PRODUCT ID]],'Master Data'!A:F,2,0)</f>
        <v>Product04</v>
      </c>
      <c r="H295" t="str">
        <f>VLOOKUP(InputData[[#This Row],[PRODUCT ID]],'Master Data'!A:F,3,0)</f>
        <v>Category01</v>
      </c>
      <c r="I295" t="str">
        <f>VLOOKUP(InputData[[#This Row],[PRODUCT ID]],'Master Data'!A:F,4,0)</f>
        <v>Lt</v>
      </c>
      <c r="J295">
        <f>VLOOKUP(InputData[[#This Row],[PRODUCT ID]],'Master Data'!A:F,5,0)</f>
        <v>44</v>
      </c>
      <c r="K295" s="7">
        <f>VLOOKUP(InputData[[#This Row],[PRODUCT ID]],'Master Data'!A:F,6,0)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c r="A296" s="3">
        <v>44601</v>
      </c>
      <c r="B296" s="4" t="s">
        <v>73</v>
      </c>
      <c r="C296" s="5">
        <v>14</v>
      </c>
      <c r="D296" s="5" t="s">
        <v>106</v>
      </c>
      <c r="E296" s="5" t="s">
        <v>106</v>
      </c>
      <c r="F296" s="6">
        <v>0</v>
      </c>
      <c r="G296" t="str">
        <f>VLOOKUP(InputData[[#This Row],[PRODUCT ID]],'Master Data'!A:F,2,0)</f>
        <v>Product32</v>
      </c>
      <c r="H296" t="str">
        <f>VLOOKUP(InputData[[#This Row],[PRODUCT ID]],'Master Data'!A:F,3,0)</f>
        <v>Category04</v>
      </c>
      <c r="I296" t="str">
        <f>VLOOKUP(InputData[[#This Row],[PRODUCT ID]],'Master Data'!A:F,4,0)</f>
        <v>Kg</v>
      </c>
      <c r="J296">
        <f>VLOOKUP(InputData[[#This Row],[PRODUCT ID]],'Master Data'!A:F,5,0)</f>
        <v>89</v>
      </c>
      <c r="K296" s="7">
        <f>VLOOKUP(InputData[[#This Row],[PRODUCT ID]],'Master Data'!A:F,6,0)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c r="A297" s="3">
        <v>44604</v>
      </c>
      <c r="B297" s="4" t="s">
        <v>26</v>
      </c>
      <c r="C297" s="5">
        <v>13</v>
      </c>
      <c r="D297" s="5" t="s">
        <v>108</v>
      </c>
      <c r="E297" s="5" t="s">
        <v>107</v>
      </c>
      <c r="F297" s="6">
        <v>0</v>
      </c>
      <c r="G297" t="str">
        <f>VLOOKUP(InputData[[#This Row],[PRODUCT ID]],'Master Data'!A:F,2,0)</f>
        <v>Product10</v>
      </c>
      <c r="H297" t="str">
        <f>VLOOKUP(InputData[[#This Row],[PRODUCT ID]],'Master Data'!A:F,3,0)</f>
        <v>Category02</v>
      </c>
      <c r="I297" t="str">
        <f>VLOOKUP(InputData[[#This Row],[PRODUCT ID]],'Master Data'!A:F,4,0)</f>
        <v>Ft</v>
      </c>
      <c r="J297">
        <f>VLOOKUP(InputData[[#This Row],[PRODUCT ID]],'Master Data'!A:F,5,0)</f>
        <v>148</v>
      </c>
      <c r="K297" s="7">
        <f>VLOOKUP(InputData[[#This Row],[PRODUCT ID]],'Master Data'!A:F,6,0)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c r="A298" s="3">
        <v>44606</v>
      </c>
      <c r="B298" s="4" t="s">
        <v>60</v>
      </c>
      <c r="C298" s="5">
        <v>8</v>
      </c>
      <c r="D298" s="5" t="s">
        <v>106</v>
      </c>
      <c r="E298" s="5" t="s">
        <v>107</v>
      </c>
      <c r="F298" s="6">
        <v>0</v>
      </c>
      <c r="G298" t="str">
        <f>VLOOKUP(InputData[[#This Row],[PRODUCT ID]],'Master Data'!A:F,2,0)</f>
        <v>Product26</v>
      </c>
      <c r="H298" t="str">
        <f>VLOOKUP(InputData[[#This Row],[PRODUCT ID]],'Master Data'!A:F,3,0)</f>
        <v>Category04</v>
      </c>
      <c r="I298" t="str">
        <f>VLOOKUP(InputData[[#This Row],[PRODUCT ID]],'Master Data'!A:F,4,0)</f>
        <v>No.</v>
      </c>
      <c r="J298">
        <f>VLOOKUP(InputData[[#This Row],[PRODUCT ID]],'Master Data'!A:F,5,0)</f>
        <v>18</v>
      </c>
      <c r="K298" s="7">
        <f>VLOOKUP(InputData[[#This Row],[PRODUCT ID]],'Master Data'!A:F,6,0)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c r="A299" s="3">
        <v>44606</v>
      </c>
      <c r="B299" s="4" t="s">
        <v>65</v>
      </c>
      <c r="C299" s="5">
        <v>3</v>
      </c>
      <c r="D299" s="5" t="s">
        <v>108</v>
      </c>
      <c r="E299" s="5" t="s">
        <v>107</v>
      </c>
      <c r="F299" s="6">
        <v>0</v>
      </c>
      <c r="G299" t="str">
        <f>VLOOKUP(InputData[[#This Row],[PRODUCT ID]],'Master Data'!A:F,2,0)</f>
        <v>Product28</v>
      </c>
      <c r="H299" t="str">
        <f>VLOOKUP(InputData[[#This Row],[PRODUCT ID]],'Master Data'!A:F,3,0)</f>
        <v>Category04</v>
      </c>
      <c r="I299" t="str">
        <f>VLOOKUP(InputData[[#This Row],[PRODUCT ID]],'Master Data'!A:F,4,0)</f>
        <v>No.</v>
      </c>
      <c r="J299">
        <f>VLOOKUP(InputData[[#This Row],[PRODUCT ID]],'Master Data'!A:F,5,0)</f>
        <v>37</v>
      </c>
      <c r="K299" s="7">
        <f>VLOOKUP(InputData[[#This Row],[PRODUCT ID]],'Master Data'!A:F,6,0)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c r="A300" s="3">
        <v>44608</v>
      </c>
      <c r="B300" s="4" t="s">
        <v>73</v>
      </c>
      <c r="C300" s="5">
        <v>1</v>
      </c>
      <c r="D300" s="5" t="s">
        <v>106</v>
      </c>
      <c r="E300" s="5" t="s">
        <v>107</v>
      </c>
      <c r="F300" s="6">
        <v>0</v>
      </c>
      <c r="G300" t="str">
        <f>VLOOKUP(InputData[[#This Row],[PRODUCT ID]],'Master Data'!A:F,2,0)</f>
        <v>Product32</v>
      </c>
      <c r="H300" t="str">
        <f>VLOOKUP(InputData[[#This Row],[PRODUCT ID]],'Master Data'!A:F,3,0)</f>
        <v>Category04</v>
      </c>
      <c r="I300" t="str">
        <f>VLOOKUP(InputData[[#This Row],[PRODUCT ID]],'Master Data'!A:F,4,0)</f>
        <v>Kg</v>
      </c>
      <c r="J300">
        <f>VLOOKUP(InputData[[#This Row],[PRODUCT ID]],'Master Data'!A:F,5,0)</f>
        <v>89</v>
      </c>
      <c r="K300" s="7">
        <f>VLOOKUP(InputData[[#This Row],[PRODUCT ID]],'Master Data'!A:F,6,0)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c r="A301" s="3">
        <v>44611</v>
      </c>
      <c r="B301" s="4" t="s">
        <v>10</v>
      </c>
      <c r="C301" s="5">
        <v>13</v>
      </c>
      <c r="D301" s="5" t="s">
        <v>106</v>
      </c>
      <c r="E301" s="5" t="s">
        <v>107</v>
      </c>
      <c r="F301" s="6">
        <v>0</v>
      </c>
      <c r="G301" t="str">
        <f>VLOOKUP(InputData[[#This Row],[PRODUCT ID]],'Master Data'!A:F,2,0)</f>
        <v>Product02</v>
      </c>
      <c r="H301" t="str">
        <f>VLOOKUP(InputData[[#This Row],[PRODUCT ID]],'Master Data'!A:F,3,0)</f>
        <v>Category01</v>
      </c>
      <c r="I301" t="str">
        <f>VLOOKUP(InputData[[#This Row],[PRODUCT ID]],'Master Data'!A:F,4,0)</f>
        <v>Kg</v>
      </c>
      <c r="J301">
        <f>VLOOKUP(InputData[[#This Row],[PRODUCT ID]],'Master Data'!A:F,5,0)</f>
        <v>105</v>
      </c>
      <c r="K301" s="7">
        <f>VLOOKUP(InputData[[#This Row],[PRODUCT ID]],'Master Data'!A:F,6,0)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c r="A302" s="3">
        <v>44612</v>
      </c>
      <c r="B302" s="4" t="s">
        <v>31</v>
      </c>
      <c r="C302" s="5">
        <v>6</v>
      </c>
      <c r="D302" s="5" t="s">
        <v>108</v>
      </c>
      <c r="E302" s="5" t="s">
        <v>107</v>
      </c>
      <c r="F302" s="6">
        <v>0</v>
      </c>
      <c r="G302" t="str">
        <f>VLOOKUP(InputData[[#This Row],[PRODUCT ID]],'Master Data'!A:F,2,0)</f>
        <v>Product12</v>
      </c>
      <c r="H302" t="str">
        <f>VLOOKUP(InputData[[#This Row],[PRODUCT ID]],'Master Data'!A:F,3,0)</f>
        <v>Category02</v>
      </c>
      <c r="I302" t="str">
        <f>VLOOKUP(InputData[[#This Row],[PRODUCT ID]],'Master Data'!A:F,4,0)</f>
        <v>Kg</v>
      </c>
      <c r="J302">
        <f>VLOOKUP(InputData[[#This Row],[PRODUCT ID]],'Master Data'!A:F,5,0)</f>
        <v>73</v>
      </c>
      <c r="K302" s="7">
        <f>VLOOKUP(InputData[[#This Row],[PRODUCT ID]],'Master Data'!A:F,6,0)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c r="A303" s="3">
        <v>44615</v>
      </c>
      <c r="B303" s="4" t="s">
        <v>33</v>
      </c>
      <c r="C303" s="5">
        <v>6</v>
      </c>
      <c r="D303" s="5" t="s">
        <v>106</v>
      </c>
      <c r="E303" s="5" t="s">
        <v>106</v>
      </c>
      <c r="F303" s="6">
        <v>0</v>
      </c>
      <c r="G303" t="str">
        <f>VLOOKUP(InputData[[#This Row],[PRODUCT ID]],'Master Data'!A:F,2,0)</f>
        <v>Product13</v>
      </c>
      <c r="H303" t="str">
        <f>VLOOKUP(InputData[[#This Row],[PRODUCT ID]],'Master Data'!A:F,3,0)</f>
        <v>Category02</v>
      </c>
      <c r="I303" t="str">
        <f>VLOOKUP(InputData[[#This Row],[PRODUCT ID]],'Master Data'!A:F,4,0)</f>
        <v>Kg</v>
      </c>
      <c r="J303">
        <f>VLOOKUP(InputData[[#This Row],[PRODUCT ID]],'Master Data'!A:F,5,0)</f>
        <v>112</v>
      </c>
      <c r="K303" s="7">
        <f>VLOOKUP(InputData[[#This Row],[PRODUCT ID]],'Master Data'!A:F,6,0)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c r="A304" s="3">
        <v>44615</v>
      </c>
      <c r="B304" s="4" t="s">
        <v>39</v>
      </c>
      <c r="C304" s="5">
        <v>15</v>
      </c>
      <c r="D304" s="5" t="s">
        <v>106</v>
      </c>
      <c r="E304" s="5" t="s">
        <v>107</v>
      </c>
      <c r="F304" s="6">
        <v>0</v>
      </c>
      <c r="G304" t="str">
        <f>VLOOKUP(InputData[[#This Row],[PRODUCT ID]],'Master Data'!A:F,2,0)</f>
        <v>Product16</v>
      </c>
      <c r="H304" t="str">
        <f>VLOOKUP(InputData[[#This Row],[PRODUCT ID]],'Master Data'!A:F,3,0)</f>
        <v>Category02</v>
      </c>
      <c r="I304" t="str">
        <f>VLOOKUP(InputData[[#This Row],[PRODUCT ID]],'Master Data'!A:F,4,0)</f>
        <v>No.</v>
      </c>
      <c r="J304">
        <f>VLOOKUP(InputData[[#This Row],[PRODUCT ID]],'Master Data'!A:F,5,0)</f>
        <v>13</v>
      </c>
      <c r="K304" s="7">
        <f>VLOOKUP(InputData[[#This Row],[PRODUCT ID]],'Master Data'!A:F,6,0)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c r="A305" s="3">
        <v>44615</v>
      </c>
      <c r="B305" s="4" t="s">
        <v>81</v>
      </c>
      <c r="C305" s="5">
        <v>8</v>
      </c>
      <c r="D305" s="5" t="s">
        <v>108</v>
      </c>
      <c r="E305" s="5" t="s">
        <v>106</v>
      </c>
      <c r="F305" s="6">
        <v>0</v>
      </c>
      <c r="G305" t="str">
        <f>VLOOKUP(InputData[[#This Row],[PRODUCT ID]],'Master Data'!A:F,2,0)</f>
        <v>Product36</v>
      </c>
      <c r="H305" t="str">
        <f>VLOOKUP(InputData[[#This Row],[PRODUCT ID]],'Master Data'!A:F,3,0)</f>
        <v>Category04</v>
      </c>
      <c r="I305" t="str">
        <f>VLOOKUP(InputData[[#This Row],[PRODUCT ID]],'Master Data'!A:F,4,0)</f>
        <v>Kg</v>
      </c>
      <c r="J305">
        <f>VLOOKUP(InputData[[#This Row],[PRODUCT ID]],'Master Data'!A:F,5,0)</f>
        <v>90</v>
      </c>
      <c r="K305" s="7">
        <f>VLOOKUP(InputData[[#This Row],[PRODUCT ID]],'Master Data'!A:F,6,0)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c r="A306" s="3">
        <v>44619</v>
      </c>
      <c r="B306" s="4" t="s">
        <v>31</v>
      </c>
      <c r="C306" s="5">
        <v>7</v>
      </c>
      <c r="D306" s="5" t="s">
        <v>108</v>
      </c>
      <c r="E306" s="5" t="s">
        <v>107</v>
      </c>
      <c r="F306" s="6">
        <v>0</v>
      </c>
      <c r="G306" t="str">
        <f>VLOOKUP(InputData[[#This Row],[PRODUCT ID]],'Master Data'!A:F,2,0)</f>
        <v>Product12</v>
      </c>
      <c r="H306" t="str">
        <f>VLOOKUP(InputData[[#This Row],[PRODUCT ID]],'Master Data'!A:F,3,0)</f>
        <v>Category02</v>
      </c>
      <c r="I306" t="str">
        <f>VLOOKUP(InputData[[#This Row],[PRODUCT ID]],'Master Data'!A:F,4,0)</f>
        <v>Kg</v>
      </c>
      <c r="J306">
        <f>VLOOKUP(InputData[[#This Row],[PRODUCT ID]],'Master Data'!A:F,5,0)</f>
        <v>73</v>
      </c>
      <c r="K306" s="7">
        <f>VLOOKUP(InputData[[#This Row],[PRODUCT ID]],'Master Data'!A:F,6,0)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c r="A307" s="3">
        <v>44619</v>
      </c>
      <c r="B307" s="4" t="s">
        <v>16</v>
      </c>
      <c r="C307" s="5">
        <v>15</v>
      </c>
      <c r="D307" s="5" t="s">
        <v>108</v>
      </c>
      <c r="E307" s="5" t="s">
        <v>106</v>
      </c>
      <c r="F307" s="6">
        <v>0</v>
      </c>
      <c r="G307" t="str">
        <f>VLOOKUP(InputData[[#This Row],[PRODUCT ID]],'Master Data'!A:F,2,0)</f>
        <v>Product05</v>
      </c>
      <c r="H307" t="str">
        <f>VLOOKUP(InputData[[#This Row],[PRODUCT ID]],'Master Data'!A:F,3,0)</f>
        <v>Category01</v>
      </c>
      <c r="I307" t="str">
        <f>VLOOKUP(InputData[[#This Row],[PRODUCT ID]],'Master Data'!A:F,4,0)</f>
        <v>Ft</v>
      </c>
      <c r="J307">
        <f>VLOOKUP(InputData[[#This Row],[PRODUCT ID]],'Master Data'!A:F,5,0)</f>
        <v>133</v>
      </c>
      <c r="K307" s="7">
        <f>VLOOKUP(InputData[[#This Row],[PRODUCT ID]],'Master Data'!A:F,6,0)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c r="A308" s="3">
        <v>44620</v>
      </c>
      <c r="B308" s="4" t="s">
        <v>83</v>
      </c>
      <c r="C308" s="5">
        <v>15</v>
      </c>
      <c r="D308" s="5" t="s">
        <v>108</v>
      </c>
      <c r="E308" s="5" t="s">
        <v>107</v>
      </c>
      <c r="F308" s="6">
        <v>0</v>
      </c>
      <c r="G308" t="str">
        <f>VLOOKUP(InputData[[#This Row],[PRODUCT ID]],'Master Data'!A:F,2,0)</f>
        <v>Product37</v>
      </c>
      <c r="H308" t="str">
        <f>VLOOKUP(InputData[[#This Row],[PRODUCT ID]],'Master Data'!A:F,3,0)</f>
        <v>Category05</v>
      </c>
      <c r="I308" t="str">
        <f>VLOOKUP(InputData[[#This Row],[PRODUCT ID]],'Master Data'!A:F,4,0)</f>
        <v>Kg</v>
      </c>
      <c r="J308">
        <f>VLOOKUP(InputData[[#This Row],[PRODUCT ID]],'Master Data'!A:F,5,0)</f>
        <v>67</v>
      </c>
      <c r="K308" s="7">
        <f>VLOOKUP(InputData[[#This Row],[PRODUCT ID]],'Master Data'!A:F,6,0)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c r="A309" s="3">
        <v>44624</v>
      </c>
      <c r="B309" s="4" t="s">
        <v>60</v>
      </c>
      <c r="C309" s="5">
        <v>13</v>
      </c>
      <c r="D309" s="5" t="s">
        <v>105</v>
      </c>
      <c r="E309" s="5" t="s">
        <v>106</v>
      </c>
      <c r="F309" s="6">
        <v>0</v>
      </c>
      <c r="G309" t="str">
        <f>VLOOKUP(InputData[[#This Row],[PRODUCT ID]],'Master Data'!A:F,2,0)</f>
        <v>Product26</v>
      </c>
      <c r="H309" t="str">
        <f>VLOOKUP(InputData[[#This Row],[PRODUCT ID]],'Master Data'!A:F,3,0)</f>
        <v>Category04</v>
      </c>
      <c r="I309" t="str">
        <f>VLOOKUP(InputData[[#This Row],[PRODUCT ID]],'Master Data'!A:F,4,0)</f>
        <v>No.</v>
      </c>
      <c r="J309">
        <f>VLOOKUP(InputData[[#This Row],[PRODUCT ID]],'Master Data'!A:F,5,0)</f>
        <v>18</v>
      </c>
      <c r="K309" s="7">
        <f>VLOOKUP(InputData[[#This Row],[PRODUCT ID]],'Master Data'!A:F,6,0)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c r="A310" s="3">
        <v>44626</v>
      </c>
      <c r="B310" s="4" t="s">
        <v>14</v>
      </c>
      <c r="C310" s="5">
        <v>2</v>
      </c>
      <c r="D310" s="5" t="s">
        <v>108</v>
      </c>
      <c r="E310" s="5" t="s">
        <v>107</v>
      </c>
      <c r="F310" s="6">
        <v>0</v>
      </c>
      <c r="G310" t="str">
        <f>VLOOKUP(InputData[[#This Row],[PRODUCT ID]],'Master Data'!A:F,2,0)</f>
        <v>Product04</v>
      </c>
      <c r="H310" t="str">
        <f>VLOOKUP(InputData[[#This Row],[PRODUCT ID]],'Master Data'!A:F,3,0)</f>
        <v>Category01</v>
      </c>
      <c r="I310" t="str">
        <f>VLOOKUP(InputData[[#This Row],[PRODUCT ID]],'Master Data'!A:F,4,0)</f>
        <v>Lt</v>
      </c>
      <c r="J310">
        <f>VLOOKUP(InputData[[#This Row],[PRODUCT ID]],'Master Data'!A:F,5,0)</f>
        <v>44</v>
      </c>
      <c r="K310" s="7">
        <f>VLOOKUP(InputData[[#This Row],[PRODUCT ID]],'Master Data'!A:F,6,0)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c r="A311" s="3">
        <v>44627</v>
      </c>
      <c r="B311" s="4" t="s">
        <v>12</v>
      </c>
      <c r="C311" s="5">
        <v>1</v>
      </c>
      <c r="D311" s="5" t="s">
        <v>108</v>
      </c>
      <c r="E311" s="5" t="s">
        <v>107</v>
      </c>
      <c r="F311" s="6">
        <v>0</v>
      </c>
      <c r="G311" t="str">
        <f>VLOOKUP(InputData[[#This Row],[PRODUCT ID]],'Master Data'!A:F,2,0)</f>
        <v>Product03</v>
      </c>
      <c r="H311" t="str">
        <f>VLOOKUP(InputData[[#This Row],[PRODUCT ID]],'Master Data'!A:F,3,0)</f>
        <v>Category01</v>
      </c>
      <c r="I311" t="str">
        <f>VLOOKUP(InputData[[#This Row],[PRODUCT ID]],'Master Data'!A:F,4,0)</f>
        <v>Kg</v>
      </c>
      <c r="J311">
        <f>VLOOKUP(InputData[[#This Row],[PRODUCT ID]],'Master Data'!A:F,5,0)</f>
        <v>71</v>
      </c>
      <c r="K311" s="7">
        <f>VLOOKUP(InputData[[#This Row],[PRODUCT ID]],'Master Data'!A:F,6,0)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c r="A312" s="3">
        <v>44628</v>
      </c>
      <c r="B312" s="4" t="s">
        <v>98</v>
      </c>
      <c r="C312" s="5">
        <v>6</v>
      </c>
      <c r="D312" s="5" t="s">
        <v>108</v>
      </c>
      <c r="E312" s="5" t="s">
        <v>106</v>
      </c>
      <c r="F312" s="6">
        <v>0</v>
      </c>
      <c r="G312" t="str">
        <f>VLOOKUP(InputData[[#This Row],[PRODUCT ID]],'Master Data'!A:F,2,0)</f>
        <v>Product44</v>
      </c>
      <c r="H312" t="str">
        <f>VLOOKUP(InputData[[#This Row],[PRODUCT ID]],'Master Data'!A:F,3,0)</f>
        <v>Category05</v>
      </c>
      <c r="I312" t="str">
        <f>VLOOKUP(InputData[[#This Row],[PRODUCT ID]],'Master Data'!A:F,4,0)</f>
        <v>Kg</v>
      </c>
      <c r="J312">
        <f>VLOOKUP(InputData[[#This Row],[PRODUCT ID]],'Master Data'!A:F,5,0)</f>
        <v>76</v>
      </c>
      <c r="K312" s="7">
        <f>VLOOKUP(InputData[[#This Row],[PRODUCT ID]],'Master Data'!A:F,6,0)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c r="A313" s="3">
        <v>44629</v>
      </c>
      <c r="B313" s="4" t="s">
        <v>69</v>
      </c>
      <c r="C313" s="5">
        <v>3</v>
      </c>
      <c r="D313" s="5" t="s">
        <v>108</v>
      </c>
      <c r="E313" s="5" t="s">
        <v>106</v>
      </c>
      <c r="F313" s="6">
        <v>0</v>
      </c>
      <c r="G313" t="str">
        <f>VLOOKUP(InputData[[#This Row],[PRODUCT ID]],'Master Data'!A:F,2,0)</f>
        <v>Product30</v>
      </c>
      <c r="H313" t="str">
        <f>VLOOKUP(InputData[[#This Row],[PRODUCT ID]],'Master Data'!A:F,3,0)</f>
        <v>Category04</v>
      </c>
      <c r="I313" t="str">
        <f>VLOOKUP(InputData[[#This Row],[PRODUCT ID]],'Master Data'!A:F,4,0)</f>
        <v>Ft</v>
      </c>
      <c r="J313">
        <f>VLOOKUP(InputData[[#This Row],[PRODUCT ID]],'Master Data'!A:F,5,0)</f>
        <v>148</v>
      </c>
      <c r="K313" s="7">
        <f>VLOOKUP(InputData[[#This Row],[PRODUCT ID]],'Master Data'!A:F,6,0)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c r="A314" s="3">
        <v>44629</v>
      </c>
      <c r="B314" s="4" t="s">
        <v>14</v>
      </c>
      <c r="C314" s="5">
        <v>11</v>
      </c>
      <c r="D314" s="5" t="s">
        <v>106</v>
      </c>
      <c r="E314" s="5" t="s">
        <v>107</v>
      </c>
      <c r="F314" s="6">
        <v>0</v>
      </c>
      <c r="G314" t="str">
        <f>VLOOKUP(InputData[[#This Row],[PRODUCT ID]],'Master Data'!A:F,2,0)</f>
        <v>Product04</v>
      </c>
      <c r="H314" t="str">
        <f>VLOOKUP(InputData[[#This Row],[PRODUCT ID]],'Master Data'!A:F,3,0)</f>
        <v>Category01</v>
      </c>
      <c r="I314" t="str">
        <f>VLOOKUP(InputData[[#This Row],[PRODUCT ID]],'Master Data'!A:F,4,0)</f>
        <v>Lt</v>
      </c>
      <c r="J314">
        <f>VLOOKUP(InputData[[#This Row],[PRODUCT ID]],'Master Data'!A:F,5,0)</f>
        <v>44</v>
      </c>
      <c r="K314" s="7">
        <f>VLOOKUP(InputData[[#This Row],[PRODUCT ID]],'Master Data'!A:F,6,0)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c r="A315" s="3">
        <v>44630</v>
      </c>
      <c r="B315" s="4" t="s">
        <v>75</v>
      </c>
      <c r="C315" s="5">
        <v>12</v>
      </c>
      <c r="D315" s="5" t="s">
        <v>105</v>
      </c>
      <c r="E315" s="5" t="s">
        <v>106</v>
      </c>
      <c r="F315" s="6">
        <v>0</v>
      </c>
      <c r="G315" t="str">
        <f>VLOOKUP(InputData[[#This Row],[PRODUCT ID]],'Master Data'!A:F,2,0)</f>
        <v>Product33</v>
      </c>
      <c r="H315" t="str">
        <f>VLOOKUP(InputData[[#This Row],[PRODUCT ID]],'Master Data'!A:F,3,0)</f>
        <v>Category04</v>
      </c>
      <c r="I315" t="str">
        <f>VLOOKUP(InputData[[#This Row],[PRODUCT ID]],'Master Data'!A:F,4,0)</f>
        <v>Kg</v>
      </c>
      <c r="J315">
        <f>VLOOKUP(InputData[[#This Row],[PRODUCT ID]],'Master Data'!A:F,5,0)</f>
        <v>95</v>
      </c>
      <c r="K315" s="7">
        <f>VLOOKUP(InputData[[#This Row],[PRODUCT ID]],'Master Data'!A:F,6,0)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c r="A316" s="3">
        <v>44634</v>
      </c>
      <c r="B316" s="4" t="s">
        <v>39</v>
      </c>
      <c r="C316" s="5">
        <v>2</v>
      </c>
      <c r="D316" s="5" t="s">
        <v>108</v>
      </c>
      <c r="E316" s="5" t="s">
        <v>107</v>
      </c>
      <c r="F316" s="6">
        <v>0</v>
      </c>
      <c r="G316" t="str">
        <f>VLOOKUP(InputData[[#This Row],[PRODUCT ID]],'Master Data'!A:F,2,0)</f>
        <v>Product16</v>
      </c>
      <c r="H316" t="str">
        <f>VLOOKUP(InputData[[#This Row],[PRODUCT ID]],'Master Data'!A:F,3,0)</f>
        <v>Category02</v>
      </c>
      <c r="I316" t="str">
        <f>VLOOKUP(InputData[[#This Row],[PRODUCT ID]],'Master Data'!A:F,4,0)</f>
        <v>No.</v>
      </c>
      <c r="J316">
        <f>VLOOKUP(InputData[[#This Row],[PRODUCT ID]],'Master Data'!A:F,5,0)</f>
        <v>13</v>
      </c>
      <c r="K316" s="7">
        <f>VLOOKUP(InputData[[#This Row],[PRODUCT ID]],'Master Data'!A:F,6,0)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c r="A317" s="3">
        <v>44634</v>
      </c>
      <c r="B317" s="4" t="s">
        <v>60</v>
      </c>
      <c r="C317" s="5">
        <v>13</v>
      </c>
      <c r="D317" s="5" t="s">
        <v>108</v>
      </c>
      <c r="E317" s="5" t="s">
        <v>106</v>
      </c>
      <c r="F317" s="6">
        <v>0</v>
      </c>
      <c r="G317" t="str">
        <f>VLOOKUP(InputData[[#This Row],[PRODUCT ID]],'Master Data'!A:F,2,0)</f>
        <v>Product26</v>
      </c>
      <c r="H317" t="str">
        <f>VLOOKUP(InputData[[#This Row],[PRODUCT ID]],'Master Data'!A:F,3,0)</f>
        <v>Category04</v>
      </c>
      <c r="I317" t="str">
        <f>VLOOKUP(InputData[[#This Row],[PRODUCT ID]],'Master Data'!A:F,4,0)</f>
        <v>No.</v>
      </c>
      <c r="J317">
        <f>VLOOKUP(InputData[[#This Row],[PRODUCT ID]],'Master Data'!A:F,5,0)</f>
        <v>18</v>
      </c>
      <c r="K317" s="7">
        <f>VLOOKUP(InputData[[#This Row],[PRODUCT ID]],'Master Data'!A:F,6,0)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c r="A318" s="3">
        <v>44638</v>
      </c>
      <c r="B318" s="4" t="s">
        <v>45</v>
      </c>
      <c r="C318" s="5">
        <v>2</v>
      </c>
      <c r="D318" s="5" t="s">
        <v>106</v>
      </c>
      <c r="E318" s="5" t="s">
        <v>107</v>
      </c>
      <c r="F318" s="6">
        <v>0</v>
      </c>
      <c r="G318" t="str">
        <f>VLOOKUP(InputData[[#This Row],[PRODUCT ID]],'Master Data'!A:F,2,0)</f>
        <v>Product19</v>
      </c>
      <c r="H318" t="str">
        <f>VLOOKUP(InputData[[#This Row],[PRODUCT ID]],'Master Data'!A:F,3,0)</f>
        <v>Category02</v>
      </c>
      <c r="I318" t="str">
        <f>VLOOKUP(InputData[[#This Row],[PRODUCT ID]],'Master Data'!A:F,4,0)</f>
        <v>Ft</v>
      </c>
      <c r="J318">
        <f>VLOOKUP(InputData[[#This Row],[PRODUCT ID]],'Master Data'!A:F,5,0)</f>
        <v>150</v>
      </c>
      <c r="K318" s="7">
        <f>VLOOKUP(InputData[[#This Row],[PRODUCT ID]],'Master Data'!A:F,6,0)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c r="A319" s="3">
        <v>44638</v>
      </c>
      <c r="B319" s="4" t="s">
        <v>63</v>
      </c>
      <c r="C319" s="5">
        <v>10</v>
      </c>
      <c r="D319" s="5" t="s">
        <v>108</v>
      </c>
      <c r="E319" s="5" t="s">
        <v>107</v>
      </c>
      <c r="F319" s="6">
        <v>0</v>
      </c>
      <c r="G319" t="str">
        <f>VLOOKUP(InputData[[#This Row],[PRODUCT ID]],'Master Data'!A:F,2,0)</f>
        <v>Product27</v>
      </c>
      <c r="H319" t="str">
        <f>VLOOKUP(InputData[[#This Row],[PRODUCT ID]],'Master Data'!A:F,3,0)</f>
        <v>Category04</v>
      </c>
      <c r="I319" t="str">
        <f>VLOOKUP(InputData[[#This Row],[PRODUCT ID]],'Master Data'!A:F,4,0)</f>
        <v>Lt</v>
      </c>
      <c r="J319">
        <f>VLOOKUP(InputData[[#This Row],[PRODUCT ID]],'Master Data'!A:F,5,0)</f>
        <v>48</v>
      </c>
      <c r="K319" s="7">
        <f>VLOOKUP(InputData[[#This Row],[PRODUCT ID]],'Master Data'!A:F,6,0)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c r="A320" s="3">
        <v>44639</v>
      </c>
      <c r="B320" s="4" t="s">
        <v>92</v>
      </c>
      <c r="C320" s="5">
        <v>6</v>
      </c>
      <c r="D320" s="5" t="s">
        <v>105</v>
      </c>
      <c r="E320" s="5" t="s">
        <v>107</v>
      </c>
      <c r="F320" s="6">
        <v>0</v>
      </c>
      <c r="G320" t="str">
        <f>VLOOKUP(InputData[[#This Row],[PRODUCT ID]],'Master Data'!A:F,2,0)</f>
        <v>Product41</v>
      </c>
      <c r="H320" t="str">
        <f>VLOOKUP(InputData[[#This Row],[PRODUCT ID]],'Master Data'!A:F,3,0)</f>
        <v>Category05</v>
      </c>
      <c r="I320" t="str">
        <f>VLOOKUP(InputData[[#This Row],[PRODUCT ID]],'Master Data'!A:F,4,0)</f>
        <v>Ft</v>
      </c>
      <c r="J320">
        <f>VLOOKUP(InputData[[#This Row],[PRODUCT ID]],'Master Data'!A:F,5,0)</f>
        <v>138</v>
      </c>
      <c r="K320" s="7">
        <f>VLOOKUP(InputData[[#This Row],[PRODUCT ID]],'Master Data'!A:F,6,0)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c r="A321" s="3">
        <v>44643</v>
      </c>
      <c r="B321" s="4" t="s">
        <v>73</v>
      </c>
      <c r="C321" s="5">
        <v>9</v>
      </c>
      <c r="D321" s="5" t="s">
        <v>108</v>
      </c>
      <c r="E321" s="5" t="s">
        <v>107</v>
      </c>
      <c r="F321" s="6">
        <v>0</v>
      </c>
      <c r="G321" t="str">
        <f>VLOOKUP(InputData[[#This Row],[PRODUCT ID]],'Master Data'!A:F,2,0)</f>
        <v>Product32</v>
      </c>
      <c r="H321" t="str">
        <f>VLOOKUP(InputData[[#This Row],[PRODUCT ID]],'Master Data'!A:F,3,0)</f>
        <v>Category04</v>
      </c>
      <c r="I321" t="str">
        <f>VLOOKUP(InputData[[#This Row],[PRODUCT ID]],'Master Data'!A:F,4,0)</f>
        <v>Kg</v>
      </c>
      <c r="J321">
        <f>VLOOKUP(InputData[[#This Row],[PRODUCT ID]],'Master Data'!A:F,5,0)</f>
        <v>89</v>
      </c>
      <c r="K321" s="7">
        <f>VLOOKUP(InputData[[#This Row],[PRODUCT ID]],'Master Data'!A:F,6,0)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c r="A322" s="3">
        <v>44645</v>
      </c>
      <c r="B322" s="4" t="s">
        <v>6</v>
      </c>
      <c r="C322" s="5">
        <v>2</v>
      </c>
      <c r="D322" s="5" t="s">
        <v>105</v>
      </c>
      <c r="E322" s="5" t="s">
        <v>106</v>
      </c>
      <c r="F322" s="6">
        <v>0</v>
      </c>
      <c r="G322" t="str">
        <f>VLOOKUP(InputData[[#This Row],[PRODUCT ID]],'Master Data'!A:F,2,0)</f>
        <v>Product01</v>
      </c>
      <c r="H322" t="str">
        <f>VLOOKUP(InputData[[#This Row],[PRODUCT ID]],'Master Data'!A:F,3,0)</f>
        <v>Category01</v>
      </c>
      <c r="I322" t="str">
        <f>VLOOKUP(InputData[[#This Row],[PRODUCT ID]],'Master Data'!A:F,4,0)</f>
        <v>Kg</v>
      </c>
      <c r="J322">
        <f>VLOOKUP(InputData[[#This Row],[PRODUCT ID]],'Master Data'!A:F,5,0)</f>
        <v>98</v>
      </c>
      <c r="K322" s="7">
        <f>VLOOKUP(InputData[[#This Row],[PRODUCT ID]],'Master Data'!A:F,6,0)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c r="A323" s="3">
        <v>44645</v>
      </c>
      <c r="B323" s="4" t="s">
        <v>69</v>
      </c>
      <c r="C323" s="5">
        <v>11</v>
      </c>
      <c r="D323" s="5" t="s">
        <v>108</v>
      </c>
      <c r="E323" s="5" t="s">
        <v>106</v>
      </c>
      <c r="F323" s="6">
        <v>0</v>
      </c>
      <c r="G323" t="str">
        <f>VLOOKUP(InputData[[#This Row],[PRODUCT ID]],'Master Data'!A:F,2,0)</f>
        <v>Product30</v>
      </c>
      <c r="H323" t="str">
        <f>VLOOKUP(InputData[[#This Row],[PRODUCT ID]],'Master Data'!A:F,3,0)</f>
        <v>Category04</v>
      </c>
      <c r="I323" t="str">
        <f>VLOOKUP(InputData[[#This Row],[PRODUCT ID]],'Master Data'!A:F,4,0)</f>
        <v>Ft</v>
      </c>
      <c r="J323">
        <f>VLOOKUP(InputData[[#This Row],[PRODUCT ID]],'Master Data'!A:F,5,0)</f>
        <v>148</v>
      </c>
      <c r="K323" s="7">
        <f>VLOOKUP(InputData[[#This Row],[PRODUCT ID]],'Master Data'!A:F,6,0)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c r="A324" s="3">
        <v>44649</v>
      </c>
      <c r="B324" s="4" t="s">
        <v>73</v>
      </c>
      <c r="C324" s="5">
        <v>12</v>
      </c>
      <c r="D324" s="5" t="s">
        <v>106</v>
      </c>
      <c r="E324" s="5" t="s">
        <v>106</v>
      </c>
      <c r="F324" s="6">
        <v>0</v>
      </c>
      <c r="G324" t="str">
        <f>VLOOKUP(InputData[[#This Row],[PRODUCT ID]],'Master Data'!A:F,2,0)</f>
        <v>Product32</v>
      </c>
      <c r="H324" t="str">
        <f>VLOOKUP(InputData[[#This Row],[PRODUCT ID]],'Master Data'!A:F,3,0)</f>
        <v>Category04</v>
      </c>
      <c r="I324" t="str">
        <f>VLOOKUP(InputData[[#This Row],[PRODUCT ID]],'Master Data'!A:F,4,0)</f>
        <v>Kg</v>
      </c>
      <c r="J324">
        <f>VLOOKUP(InputData[[#This Row],[PRODUCT ID]],'Master Data'!A:F,5,0)</f>
        <v>89</v>
      </c>
      <c r="K324" s="7">
        <f>VLOOKUP(InputData[[#This Row],[PRODUCT ID]],'Master Data'!A:F,6,0)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c r="A325" s="3">
        <v>44650</v>
      </c>
      <c r="B325" s="4" t="s">
        <v>6</v>
      </c>
      <c r="C325" s="5">
        <v>13</v>
      </c>
      <c r="D325" s="5" t="s">
        <v>106</v>
      </c>
      <c r="E325" s="5" t="s">
        <v>107</v>
      </c>
      <c r="F325" s="6">
        <v>0</v>
      </c>
      <c r="G325" t="str">
        <f>VLOOKUP(InputData[[#This Row],[PRODUCT ID]],'Master Data'!A:F,2,0)</f>
        <v>Product01</v>
      </c>
      <c r="H325" t="str">
        <f>VLOOKUP(InputData[[#This Row],[PRODUCT ID]],'Master Data'!A:F,3,0)</f>
        <v>Category01</v>
      </c>
      <c r="I325" t="str">
        <f>VLOOKUP(InputData[[#This Row],[PRODUCT ID]],'Master Data'!A:F,4,0)</f>
        <v>Kg</v>
      </c>
      <c r="J325">
        <f>VLOOKUP(InputData[[#This Row],[PRODUCT ID]],'Master Data'!A:F,5,0)</f>
        <v>98</v>
      </c>
      <c r="K325" s="7">
        <f>VLOOKUP(InputData[[#This Row],[PRODUCT ID]],'Master Data'!A:F,6,0)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c r="A326" s="3">
        <v>44652</v>
      </c>
      <c r="B326" s="4" t="s">
        <v>10</v>
      </c>
      <c r="C326" s="5">
        <v>2</v>
      </c>
      <c r="D326" s="5" t="s">
        <v>106</v>
      </c>
      <c r="E326" s="5" t="s">
        <v>107</v>
      </c>
      <c r="F326" s="6">
        <v>0</v>
      </c>
      <c r="G326" t="str">
        <f>VLOOKUP(InputData[[#This Row],[PRODUCT ID]],'Master Data'!A:F,2,0)</f>
        <v>Product02</v>
      </c>
      <c r="H326" t="str">
        <f>VLOOKUP(InputData[[#This Row],[PRODUCT ID]],'Master Data'!A:F,3,0)</f>
        <v>Category01</v>
      </c>
      <c r="I326" t="str">
        <f>VLOOKUP(InputData[[#This Row],[PRODUCT ID]],'Master Data'!A:F,4,0)</f>
        <v>Kg</v>
      </c>
      <c r="J326">
        <f>VLOOKUP(InputData[[#This Row],[PRODUCT ID]],'Master Data'!A:F,5,0)</f>
        <v>105</v>
      </c>
      <c r="K326" s="7">
        <f>VLOOKUP(InputData[[#This Row],[PRODUCT ID]],'Master Data'!A:F,6,0)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c r="A327" s="3">
        <v>44653</v>
      </c>
      <c r="B327" s="4" t="s">
        <v>10</v>
      </c>
      <c r="C327" s="5">
        <v>3</v>
      </c>
      <c r="D327" s="5" t="s">
        <v>108</v>
      </c>
      <c r="E327" s="5" t="s">
        <v>107</v>
      </c>
      <c r="F327" s="6">
        <v>0</v>
      </c>
      <c r="G327" t="str">
        <f>VLOOKUP(InputData[[#This Row],[PRODUCT ID]],'Master Data'!A:F,2,0)</f>
        <v>Product02</v>
      </c>
      <c r="H327" t="str">
        <f>VLOOKUP(InputData[[#This Row],[PRODUCT ID]],'Master Data'!A:F,3,0)</f>
        <v>Category01</v>
      </c>
      <c r="I327" t="str">
        <f>VLOOKUP(InputData[[#This Row],[PRODUCT ID]],'Master Data'!A:F,4,0)</f>
        <v>Kg</v>
      </c>
      <c r="J327">
        <f>VLOOKUP(InputData[[#This Row],[PRODUCT ID]],'Master Data'!A:F,5,0)</f>
        <v>105</v>
      </c>
      <c r="K327" s="7">
        <f>VLOOKUP(InputData[[#This Row],[PRODUCT ID]],'Master Data'!A:F,6,0)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c r="A328" s="3">
        <v>44657</v>
      </c>
      <c r="B328" s="4" t="s">
        <v>90</v>
      </c>
      <c r="C328" s="5">
        <v>2</v>
      </c>
      <c r="D328" s="5" t="s">
        <v>105</v>
      </c>
      <c r="E328" s="5" t="s">
        <v>107</v>
      </c>
      <c r="F328" s="6">
        <v>0</v>
      </c>
      <c r="G328" t="str">
        <f>VLOOKUP(InputData[[#This Row],[PRODUCT ID]],'Master Data'!A:F,2,0)</f>
        <v>Product40</v>
      </c>
      <c r="H328" t="str">
        <f>VLOOKUP(InputData[[#This Row],[PRODUCT ID]],'Master Data'!A:F,3,0)</f>
        <v>Category05</v>
      </c>
      <c r="I328" t="str">
        <f>VLOOKUP(InputData[[#This Row],[PRODUCT ID]],'Master Data'!A:F,4,0)</f>
        <v>Kg</v>
      </c>
      <c r="J328">
        <f>VLOOKUP(InputData[[#This Row],[PRODUCT ID]],'Master Data'!A:F,5,0)</f>
        <v>90</v>
      </c>
      <c r="K328" s="7">
        <f>VLOOKUP(InputData[[#This Row],[PRODUCT ID]],'Master Data'!A:F,6,0)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c r="A329" s="3">
        <v>44658</v>
      </c>
      <c r="B329" s="4" t="s">
        <v>60</v>
      </c>
      <c r="C329" s="5">
        <v>7</v>
      </c>
      <c r="D329" s="5" t="s">
        <v>108</v>
      </c>
      <c r="E329" s="5" t="s">
        <v>106</v>
      </c>
      <c r="F329" s="6">
        <v>0</v>
      </c>
      <c r="G329" t="str">
        <f>VLOOKUP(InputData[[#This Row],[PRODUCT ID]],'Master Data'!A:F,2,0)</f>
        <v>Product26</v>
      </c>
      <c r="H329" t="str">
        <f>VLOOKUP(InputData[[#This Row],[PRODUCT ID]],'Master Data'!A:F,3,0)</f>
        <v>Category04</v>
      </c>
      <c r="I329" t="str">
        <f>VLOOKUP(InputData[[#This Row],[PRODUCT ID]],'Master Data'!A:F,4,0)</f>
        <v>No.</v>
      </c>
      <c r="J329">
        <f>VLOOKUP(InputData[[#This Row],[PRODUCT ID]],'Master Data'!A:F,5,0)</f>
        <v>18</v>
      </c>
      <c r="K329" s="7">
        <f>VLOOKUP(InputData[[#This Row],[PRODUCT ID]],'Master Data'!A:F,6,0)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c r="A330" s="3">
        <v>44660</v>
      </c>
      <c r="B330" s="4" t="s">
        <v>88</v>
      </c>
      <c r="C330" s="5">
        <v>12</v>
      </c>
      <c r="D330" s="5" t="s">
        <v>105</v>
      </c>
      <c r="E330" s="5" t="s">
        <v>107</v>
      </c>
      <c r="F330" s="6">
        <v>0</v>
      </c>
      <c r="G330" t="str">
        <f>VLOOKUP(InputData[[#This Row],[PRODUCT ID]],'Master Data'!A:F,2,0)</f>
        <v>Product39</v>
      </c>
      <c r="H330" t="str">
        <f>VLOOKUP(InputData[[#This Row],[PRODUCT ID]],'Master Data'!A:F,3,0)</f>
        <v>Category05</v>
      </c>
      <c r="I330" t="str">
        <f>VLOOKUP(InputData[[#This Row],[PRODUCT ID]],'Master Data'!A:F,4,0)</f>
        <v>No.</v>
      </c>
      <c r="J330">
        <f>VLOOKUP(InputData[[#This Row],[PRODUCT ID]],'Master Data'!A:F,5,0)</f>
        <v>37</v>
      </c>
      <c r="K330" s="7">
        <f>VLOOKUP(InputData[[#This Row],[PRODUCT ID]],'Master Data'!A:F,6,0)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c r="A331" s="3">
        <v>44660</v>
      </c>
      <c r="B331" s="4" t="s">
        <v>10</v>
      </c>
      <c r="C331" s="5">
        <v>9</v>
      </c>
      <c r="D331" s="5" t="s">
        <v>106</v>
      </c>
      <c r="E331" s="5" t="s">
        <v>106</v>
      </c>
      <c r="F331" s="6">
        <v>0</v>
      </c>
      <c r="G331" t="str">
        <f>VLOOKUP(InputData[[#This Row],[PRODUCT ID]],'Master Data'!A:F,2,0)</f>
        <v>Product02</v>
      </c>
      <c r="H331" t="str">
        <f>VLOOKUP(InputData[[#This Row],[PRODUCT ID]],'Master Data'!A:F,3,0)</f>
        <v>Category01</v>
      </c>
      <c r="I331" t="str">
        <f>VLOOKUP(InputData[[#This Row],[PRODUCT ID]],'Master Data'!A:F,4,0)</f>
        <v>Kg</v>
      </c>
      <c r="J331">
        <f>VLOOKUP(InputData[[#This Row],[PRODUCT ID]],'Master Data'!A:F,5,0)</f>
        <v>105</v>
      </c>
      <c r="K331" s="7">
        <f>VLOOKUP(InputData[[#This Row],[PRODUCT ID]],'Master Data'!A:F,6,0)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c r="A332" s="3">
        <v>44664</v>
      </c>
      <c r="B332" s="4" t="s">
        <v>39</v>
      </c>
      <c r="C332" s="5">
        <v>14</v>
      </c>
      <c r="D332" s="5" t="s">
        <v>105</v>
      </c>
      <c r="E332" s="5" t="s">
        <v>106</v>
      </c>
      <c r="F332" s="6">
        <v>0</v>
      </c>
      <c r="G332" t="str">
        <f>VLOOKUP(InputData[[#This Row],[PRODUCT ID]],'Master Data'!A:F,2,0)</f>
        <v>Product16</v>
      </c>
      <c r="H332" t="str">
        <f>VLOOKUP(InputData[[#This Row],[PRODUCT ID]],'Master Data'!A:F,3,0)</f>
        <v>Category02</v>
      </c>
      <c r="I332" t="str">
        <f>VLOOKUP(InputData[[#This Row],[PRODUCT ID]],'Master Data'!A:F,4,0)</f>
        <v>No.</v>
      </c>
      <c r="J332">
        <f>VLOOKUP(InputData[[#This Row],[PRODUCT ID]],'Master Data'!A:F,5,0)</f>
        <v>13</v>
      </c>
      <c r="K332" s="7">
        <f>VLOOKUP(InputData[[#This Row],[PRODUCT ID]],'Master Data'!A:F,6,0)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c r="A333" s="3">
        <v>44669</v>
      </c>
      <c r="B333" s="4" t="s">
        <v>92</v>
      </c>
      <c r="C333" s="5">
        <v>9</v>
      </c>
      <c r="D333" s="5" t="s">
        <v>108</v>
      </c>
      <c r="E333" s="5" t="s">
        <v>107</v>
      </c>
      <c r="F333" s="6">
        <v>0</v>
      </c>
      <c r="G333" t="str">
        <f>VLOOKUP(InputData[[#This Row],[PRODUCT ID]],'Master Data'!A:F,2,0)</f>
        <v>Product41</v>
      </c>
      <c r="H333" t="str">
        <f>VLOOKUP(InputData[[#This Row],[PRODUCT ID]],'Master Data'!A:F,3,0)</f>
        <v>Category05</v>
      </c>
      <c r="I333" t="str">
        <f>VLOOKUP(InputData[[#This Row],[PRODUCT ID]],'Master Data'!A:F,4,0)</f>
        <v>Ft</v>
      </c>
      <c r="J333">
        <f>VLOOKUP(InputData[[#This Row],[PRODUCT ID]],'Master Data'!A:F,5,0)</f>
        <v>138</v>
      </c>
      <c r="K333" s="7">
        <f>VLOOKUP(InputData[[#This Row],[PRODUCT ID]],'Master Data'!A:F,6,0)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c r="A334" s="3">
        <v>44671</v>
      </c>
      <c r="B334" s="4" t="s">
        <v>43</v>
      </c>
      <c r="C334" s="5">
        <v>2</v>
      </c>
      <c r="D334" s="5" t="s">
        <v>105</v>
      </c>
      <c r="E334" s="5" t="s">
        <v>106</v>
      </c>
      <c r="F334" s="6">
        <v>0</v>
      </c>
      <c r="G334" t="str">
        <f>VLOOKUP(InputData[[#This Row],[PRODUCT ID]],'Master Data'!A:F,2,0)</f>
        <v>Product18</v>
      </c>
      <c r="H334" t="str">
        <f>VLOOKUP(InputData[[#This Row],[PRODUCT ID]],'Master Data'!A:F,3,0)</f>
        <v>Category02</v>
      </c>
      <c r="I334" t="str">
        <f>VLOOKUP(InputData[[#This Row],[PRODUCT ID]],'Master Data'!A:F,4,0)</f>
        <v>No.</v>
      </c>
      <c r="J334">
        <f>VLOOKUP(InputData[[#This Row],[PRODUCT ID]],'Master Data'!A:F,5,0)</f>
        <v>37</v>
      </c>
      <c r="K334" s="7">
        <f>VLOOKUP(InputData[[#This Row],[PRODUCT ID]],'Master Data'!A:F,6,0)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c r="A335" s="3">
        <v>44671</v>
      </c>
      <c r="B335" s="4" t="s">
        <v>31</v>
      </c>
      <c r="C335" s="5">
        <v>4</v>
      </c>
      <c r="D335" s="5" t="s">
        <v>108</v>
      </c>
      <c r="E335" s="5" t="s">
        <v>106</v>
      </c>
      <c r="F335" s="6">
        <v>0</v>
      </c>
      <c r="G335" t="str">
        <f>VLOOKUP(InputData[[#This Row],[PRODUCT ID]],'Master Data'!A:F,2,0)</f>
        <v>Product12</v>
      </c>
      <c r="H335" t="str">
        <f>VLOOKUP(InputData[[#This Row],[PRODUCT ID]],'Master Data'!A:F,3,0)</f>
        <v>Category02</v>
      </c>
      <c r="I335" t="str">
        <f>VLOOKUP(InputData[[#This Row],[PRODUCT ID]],'Master Data'!A:F,4,0)</f>
        <v>Kg</v>
      </c>
      <c r="J335">
        <f>VLOOKUP(InputData[[#This Row],[PRODUCT ID]],'Master Data'!A:F,5,0)</f>
        <v>73</v>
      </c>
      <c r="K335" s="7">
        <f>VLOOKUP(InputData[[#This Row],[PRODUCT ID]],'Master Data'!A:F,6,0)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c r="A336" s="3">
        <v>44672</v>
      </c>
      <c r="B336" s="4" t="s">
        <v>69</v>
      </c>
      <c r="C336" s="5">
        <v>2</v>
      </c>
      <c r="D336" s="5" t="s">
        <v>108</v>
      </c>
      <c r="E336" s="5" t="s">
        <v>107</v>
      </c>
      <c r="F336" s="6">
        <v>0</v>
      </c>
      <c r="G336" t="str">
        <f>VLOOKUP(InputData[[#This Row],[PRODUCT ID]],'Master Data'!A:F,2,0)</f>
        <v>Product30</v>
      </c>
      <c r="H336" t="str">
        <f>VLOOKUP(InputData[[#This Row],[PRODUCT ID]],'Master Data'!A:F,3,0)</f>
        <v>Category04</v>
      </c>
      <c r="I336" t="str">
        <f>VLOOKUP(InputData[[#This Row],[PRODUCT ID]],'Master Data'!A:F,4,0)</f>
        <v>Ft</v>
      </c>
      <c r="J336">
        <f>VLOOKUP(InputData[[#This Row],[PRODUCT ID]],'Master Data'!A:F,5,0)</f>
        <v>148</v>
      </c>
      <c r="K336" s="7">
        <f>VLOOKUP(InputData[[#This Row],[PRODUCT ID]],'Master Data'!A:F,6,0)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c r="A337" s="3">
        <v>44672</v>
      </c>
      <c r="B337" s="4" t="s">
        <v>60</v>
      </c>
      <c r="C337" s="5">
        <v>14</v>
      </c>
      <c r="D337" s="5" t="s">
        <v>106</v>
      </c>
      <c r="E337" s="5" t="s">
        <v>106</v>
      </c>
      <c r="F337" s="6">
        <v>0</v>
      </c>
      <c r="G337" t="str">
        <f>VLOOKUP(InputData[[#This Row],[PRODUCT ID]],'Master Data'!A:F,2,0)</f>
        <v>Product26</v>
      </c>
      <c r="H337" t="str">
        <f>VLOOKUP(InputData[[#This Row],[PRODUCT ID]],'Master Data'!A:F,3,0)</f>
        <v>Category04</v>
      </c>
      <c r="I337" t="str">
        <f>VLOOKUP(InputData[[#This Row],[PRODUCT ID]],'Master Data'!A:F,4,0)</f>
        <v>No.</v>
      </c>
      <c r="J337">
        <f>VLOOKUP(InputData[[#This Row],[PRODUCT ID]],'Master Data'!A:F,5,0)</f>
        <v>18</v>
      </c>
      <c r="K337" s="7">
        <f>VLOOKUP(InputData[[#This Row],[PRODUCT ID]],'Master Data'!A:F,6,0)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c r="A338" s="3">
        <v>44674</v>
      </c>
      <c r="B338" s="4" t="s">
        <v>98</v>
      </c>
      <c r="C338" s="5">
        <v>15</v>
      </c>
      <c r="D338" s="5" t="s">
        <v>106</v>
      </c>
      <c r="E338" s="5" t="s">
        <v>106</v>
      </c>
      <c r="F338" s="6">
        <v>0</v>
      </c>
      <c r="G338" t="str">
        <f>VLOOKUP(InputData[[#This Row],[PRODUCT ID]],'Master Data'!A:F,2,0)</f>
        <v>Product44</v>
      </c>
      <c r="H338" t="str">
        <f>VLOOKUP(InputData[[#This Row],[PRODUCT ID]],'Master Data'!A:F,3,0)</f>
        <v>Category05</v>
      </c>
      <c r="I338" t="str">
        <f>VLOOKUP(InputData[[#This Row],[PRODUCT ID]],'Master Data'!A:F,4,0)</f>
        <v>Kg</v>
      </c>
      <c r="J338">
        <f>VLOOKUP(InputData[[#This Row],[PRODUCT ID]],'Master Data'!A:F,5,0)</f>
        <v>76</v>
      </c>
      <c r="K338" s="7">
        <f>VLOOKUP(InputData[[#This Row],[PRODUCT ID]],'Master Data'!A:F,6,0)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c r="A339" s="3">
        <v>44675</v>
      </c>
      <c r="B339" s="4" t="s">
        <v>77</v>
      </c>
      <c r="C339" s="5">
        <v>4</v>
      </c>
      <c r="D339" s="5" t="s">
        <v>108</v>
      </c>
      <c r="E339" s="5" t="s">
        <v>106</v>
      </c>
      <c r="F339" s="6">
        <v>0</v>
      </c>
      <c r="G339" t="str">
        <f>VLOOKUP(InputData[[#This Row],[PRODUCT ID]],'Master Data'!A:F,2,0)</f>
        <v>Product34</v>
      </c>
      <c r="H339" t="str">
        <f>VLOOKUP(InputData[[#This Row],[PRODUCT ID]],'Master Data'!A:F,3,0)</f>
        <v>Category04</v>
      </c>
      <c r="I339" t="str">
        <f>VLOOKUP(InputData[[#This Row],[PRODUCT ID]],'Master Data'!A:F,4,0)</f>
        <v>Lt</v>
      </c>
      <c r="J339">
        <f>VLOOKUP(InputData[[#This Row],[PRODUCT ID]],'Master Data'!A:F,5,0)</f>
        <v>55</v>
      </c>
      <c r="K339" s="7">
        <f>VLOOKUP(InputData[[#This Row],[PRODUCT ID]],'Master Data'!A:F,6,0)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c r="A340" s="3">
        <v>44676</v>
      </c>
      <c r="B340" s="4" t="s">
        <v>14</v>
      </c>
      <c r="C340" s="5">
        <v>9</v>
      </c>
      <c r="D340" s="5" t="s">
        <v>108</v>
      </c>
      <c r="E340" s="5" t="s">
        <v>107</v>
      </c>
      <c r="F340" s="6">
        <v>0</v>
      </c>
      <c r="G340" t="str">
        <f>VLOOKUP(InputData[[#This Row],[PRODUCT ID]],'Master Data'!A:F,2,0)</f>
        <v>Product04</v>
      </c>
      <c r="H340" t="str">
        <f>VLOOKUP(InputData[[#This Row],[PRODUCT ID]],'Master Data'!A:F,3,0)</f>
        <v>Category01</v>
      </c>
      <c r="I340" t="str">
        <f>VLOOKUP(InputData[[#This Row],[PRODUCT ID]],'Master Data'!A:F,4,0)</f>
        <v>Lt</v>
      </c>
      <c r="J340">
        <f>VLOOKUP(InputData[[#This Row],[PRODUCT ID]],'Master Data'!A:F,5,0)</f>
        <v>44</v>
      </c>
      <c r="K340" s="7">
        <f>VLOOKUP(InputData[[#This Row],[PRODUCT ID]],'Master Data'!A:F,6,0)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c r="A341" s="3">
        <v>44676</v>
      </c>
      <c r="B341" s="4" t="s">
        <v>12</v>
      </c>
      <c r="C341" s="5">
        <v>8</v>
      </c>
      <c r="D341" s="5" t="s">
        <v>106</v>
      </c>
      <c r="E341" s="5" t="s">
        <v>106</v>
      </c>
      <c r="F341" s="6">
        <v>0</v>
      </c>
      <c r="G341" t="str">
        <f>VLOOKUP(InputData[[#This Row],[PRODUCT ID]],'Master Data'!A:F,2,0)</f>
        <v>Product03</v>
      </c>
      <c r="H341" t="str">
        <f>VLOOKUP(InputData[[#This Row],[PRODUCT ID]],'Master Data'!A:F,3,0)</f>
        <v>Category01</v>
      </c>
      <c r="I341" t="str">
        <f>VLOOKUP(InputData[[#This Row],[PRODUCT ID]],'Master Data'!A:F,4,0)</f>
        <v>Kg</v>
      </c>
      <c r="J341">
        <f>VLOOKUP(InputData[[#This Row],[PRODUCT ID]],'Master Data'!A:F,5,0)</f>
        <v>71</v>
      </c>
      <c r="K341" s="7">
        <f>VLOOKUP(InputData[[#This Row],[PRODUCT ID]],'Master Data'!A:F,6,0)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c r="A342" s="3">
        <v>44677</v>
      </c>
      <c r="B342" s="4" t="s">
        <v>63</v>
      </c>
      <c r="C342" s="5">
        <v>2</v>
      </c>
      <c r="D342" s="5" t="s">
        <v>108</v>
      </c>
      <c r="E342" s="5" t="s">
        <v>107</v>
      </c>
      <c r="F342" s="6">
        <v>0</v>
      </c>
      <c r="G342" t="str">
        <f>VLOOKUP(InputData[[#This Row],[PRODUCT ID]],'Master Data'!A:F,2,0)</f>
        <v>Product27</v>
      </c>
      <c r="H342" t="str">
        <f>VLOOKUP(InputData[[#This Row],[PRODUCT ID]],'Master Data'!A:F,3,0)</f>
        <v>Category04</v>
      </c>
      <c r="I342" t="str">
        <f>VLOOKUP(InputData[[#This Row],[PRODUCT ID]],'Master Data'!A:F,4,0)</f>
        <v>Lt</v>
      </c>
      <c r="J342">
        <f>VLOOKUP(InputData[[#This Row],[PRODUCT ID]],'Master Data'!A:F,5,0)</f>
        <v>48</v>
      </c>
      <c r="K342" s="7">
        <f>VLOOKUP(InputData[[#This Row],[PRODUCT ID]],'Master Data'!A:F,6,0)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c r="A343" s="3">
        <v>44679</v>
      </c>
      <c r="B343" s="4" t="s">
        <v>35</v>
      </c>
      <c r="C343" s="5">
        <v>14</v>
      </c>
      <c r="D343" s="5" t="s">
        <v>108</v>
      </c>
      <c r="E343" s="5" t="s">
        <v>107</v>
      </c>
      <c r="F343" s="6">
        <v>0</v>
      </c>
      <c r="G343" t="str">
        <f>VLOOKUP(InputData[[#This Row],[PRODUCT ID]],'Master Data'!A:F,2,0)</f>
        <v>Product14</v>
      </c>
      <c r="H343" t="str">
        <f>VLOOKUP(InputData[[#This Row],[PRODUCT ID]],'Master Data'!A:F,3,0)</f>
        <v>Category02</v>
      </c>
      <c r="I343" t="str">
        <f>VLOOKUP(InputData[[#This Row],[PRODUCT ID]],'Master Data'!A:F,4,0)</f>
        <v>Kg</v>
      </c>
      <c r="J343">
        <f>VLOOKUP(InputData[[#This Row],[PRODUCT ID]],'Master Data'!A:F,5,0)</f>
        <v>112</v>
      </c>
      <c r="K343" s="7">
        <f>VLOOKUP(InputData[[#This Row],[PRODUCT ID]],'Master Data'!A:F,6,0)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c r="A344" s="3">
        <v>44681</v>
      </c>
      <c r="B344" s="4" t="s">
        <v>39</v>
      </c>
      <c r="C344" s="5">
        <v>13</v>
      </c>
      <c r="D344" s="5" t="s">
        <v>106</v>
      </c>
      <c r="E344" s="5" t="s">
        <v>106</v>
      </c>
      <c r="F344" s="6">
        <v>0</v>
      </c>
      <c r="G344" t="str">
        <f>VLOOKUP(InputData[[#This Row],[PRODUCT ID]],'Master Data'!A:F,2,0)</f>
        <v>Product16</v>
      </c>
      <c r="H344" t="str">
        <f>VLOOKUP(InputData[[#This Row],[PRODUCT ID]],'Master Data'!A:F,3,0)</f>
        <v>Category02</v>
      </c>
      <c r="I344" t="str">
        <f>VLOOKUP(InputData[[#This Row],[PRODUCT ID]],'Master Data'!A:F,4,0)</f>
        <v>No.</v>
      </c>
      <c r="J344">
        <f>VLOOKUP(InputData[[#This Row],[PRODUCT ID]],'Master Data'!A:F,5,0)</f>
        <v>13</v>
      </c>
      <c r="K344" s="7">
        <f>VLOOKUP(InputData[[#This Row],[PRODUCT ID]],'Master Data'!A:F,6,0)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c r="A345" s="3">
        <v>44681</v>
      </c>
      <c r="B345" s="4" t="s">
        <v>63</v>
      </c>
      <c r="C345" s="5">
        <v>8</v>
      </c>
      <c r="D345" s="5" t="s">
        <v>108</v>
      </c>
      <c r="E345" s="5" t="s">
        <v>106</v>
      </c>
      <c r="F345" s="6">
        <v>0</v>
      </c>
      <c r="G345" t="str">
        <f>VLOOKUP(InputData[[#This Row],[PRODUCT ID]],'Master Data'!A:F,2,0)</f>
        <v>Product27</v>
      </c>
      <c r="H345" t="str">
        <f>VLOOKUP(InputData[[#This Row],[PRODUCT ID]],'Master Data'!A:F,3,0)</f>
        <v>Category04</v>
      </c>
      <c r="I345" t="str">
        <f>VLOOKUP(InputData[[#This Row],[PRODUCT ID]],'Master Data'!A:F,4,0)</f>
        <v>Lt</v>
      </c>
      <c r="J345">
        <f>VLOOKUP(InputData[[#This Row],[PRODUCT ID]],'Master Data'!A:F,5,0)</f>
        <v>48</v>
      </c>
      <c r="K345" s="7">
        <f>VLOOKUP(InputData[[#This Row],[PRODUCT ID]],'Master Data'!A:F,6,0)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c r="A346" s="3">
        <v>44682</v>
      </c>
      <c r="B346" s="4" t="s">
        <v>77</v>
      </c>
      <c r="C346" s="5">
        <v>9</v>
      </c>
      <c r="D346" s="5" t="s">
        <v>105</v>
      </c>
      <c r="E346" s="5" t="s">
        <v>106</v>
      </c>
      <c r="F346" s="6">
        <v>0</v>
      </c>
      <c r="G346" t="str">
        <f>VLOOKUP(InputData[[#This Row],[PRODUCT ID]],'Master Data'!A:F,2,0)</f>
        <v>Product34</v>
      </c>
      <c r="H346" t="str">
        <f>VLOOKUP(InputData[[#This Row],[PRODUCT ID]],'Master Data'!A:F,3,0)</f>
        <v>Category04</v>
      </c>
      <c r="I346" t="str">
        <f>VLOOKUP(InputData[[#This Row],[PRODUCT ID]],'Master Data'!A:F,4,0)</f>
        <v>Lt</v>
      </c>
      <c r="J346">
        <f>VLOOKUP(InputData[[#This Row],[PRODUCT ID]],'Master Data'!A:F,5,0)</f>
        <v>55</v>
      </c>
      <c r="K346" s="7">
        <f>VLOOKUP(InputData[[#This Row],[PRODUCT ID]],'Master Data'!A:F,6,0)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c r="A347" s="3">
        <v>44682</v>
      </c>
      <c r="B347" s="4" t="s">
        <v>75</v>
      </c>
      <c r="C347" s="5">
        <v>6</v>
      </c>
      <c r="D347" s="5" t="s">
        <v>106</v>
      </c>
      <c r="E347" s="5" t="s">
        <v>106</v>
      </c>
      <c r="F347" s="6">
        <v>0</v>
      </c>
      <c r="G347" t="str">
        <f>VLOOKUP(InputData[[#This Row],[PRODUCT ID]],'Master Data'!A:F,2,0)</f>
        <v>Product33</v>
      </c>
      <c r="H347" t="str">
        <f>VLOOKUP(InputData[[#This Row],[PRODUCT ID]],'Master Data'!A:F,3,0)</f>
        <v>Category04</v>
      </c>
      <c r="I347" t="str">
        <f>VLOOKUP(InputData[[#This Row],[PRODUCT ID]],'Master Data'!A:F,4,0)</f>
        <v>Kg</v>
      </c>
      <c r="J347">
        <f>VLOOKUP(InputData[[#This Row],[PRODUCT ID]],'Master Data'!A:F,5,0)</f>
        <v>95</v>
      </c>
      <c r="K347" s="7">
        <f>VLOOKUP(InputData[[#This Row],[PRODUCT ID]],'Master Data'!A:F,6,0)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c r="A348" s="3">
        <v>44683</v>
      </c>
      <c r="B348" s="4" t="s">
        <v>33</v>
      </c>
      <c r="C348" s="5">
        <v>4</v>
      </c>
      <c r="D348" s="5" t="s">
        <v>106</v>
      </c>
      <c r="E348" s="5" t="s">
        <v>107</v>
      </c>
      <c r="F348" s="6">
        <v>0</v>
      </c>
      <c r="G348" t="str">
        <f>VLOOKUP(InputData[[#This Row],[PRODUCT ID]],'Master Data'!A:F,2,0)</f>
        <v>Product13</v>
      </c>
      <c r="H348" t="str">
        <f>VLOOKUP(InputData[[#This Row],[PRODUCT ID]],'Master Data'!A:F,3,0)</f>
        <v>Category02</v>
      </c>
      <c r="I348" t="str">
        <f>VLOOKUP(InputData[[#This Row],[PRODUCT ID]],'Master Data'!A:F,4,0)</f>
        <v>Kg</v>
      </c>
      <c r="J348">
        <f>VLOOKUP(InputData[[#This Row],[PRODUCT ID]],'Master Data'!A:F,5,0)</f>
        <v>112</v>
      </c>
      <c r="K348" s="7">
        <f>VLOOKUP(InputData[[#This Row],[PRODUCT ID]],'Master Data'!A:F,6,0)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c r="A349" s="3">
        <v>44685</v>
      </c>
      <c r="B349" s="4" t="s">
        <v>47</v>
      </c>
      <c r="C349" s="5">
        <v>10</v>
      </c>
      <c r="D349" s="5" t="s">
        <v>108</v>
      </c>
      <c r="E349" s="5" t="s">
        <v>106</v>
      </c>
      <c r="F349" s="6">
        <v>0</v>
      </c>
      <c r="G349" t="str">
        <f>VLOOKUP(InputData[[#This Row],[PRODUCT ID]],'Master Data'!A:F,2,0)</f>
        <v>Product20</v>
      </c>
      <c r="H349" t="str">
        <f>VLOOKUP(InputData[[#This Row],[PRODUCT ID]],'Master Data'!A:F,3,0)</f>
        <v>Category03</v>
      </c>
      <c r="I349" t="str">
        <f>VLOOKUP(InputData[[#This Row],[PRODUCT ID]],'Master Data'!A:F,4,0)</f>
        <v>Lt</v>
      </c>
      <c r="J349">
        <f>VLOOKUP(InputData[[#This Row],[PRODUCT ID]],'Master Data'!A:F,5,0)</f>
        <v>61</v>
      </c>
      <c r="K349" s="7">
        <f>VLOOKUP(InputData[[#This Row],[PRODUCT ID]],'Master Data'!A:F,6,0)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c r="A350" s="3">
        <v>44687</v>
      </c>
      <c r="B350" s="4" t="s">
        <v>77</v>
      </c>
      <c r="C350" s="5">
        <v>7</v>
      </c>
      <c r="D350" s="5" t="s">
        <v>108</v>
      </c>
      <c r="E350" s="5" t="s">
        <v>106</v>
      </c>
      <c r="F350" s="6">
        <v>0</v>
      </c>
      <c r="G350" t="str">
        <f>VLOOKUP(InputData[[#This Row],[PRODUCT ID]],'Master Data'!A:F,2,0)</f>
        <v>Product34</v>
      </c>
      <c r="H350" t="str">
        <f>VLOOKUP(InputData[[#This Row],[PRODUCT ID]],'Master Data'!A:F,3,0)</f>
        <v>Category04</v>
      </c>
      <c r="I350" t="str">
        <f>VLOOKUP(InputData[[#This Row],[PRODUCT ID]],'Master Data'!A:F,4,0)</f>
        <v>Lt</v>
      </c>
      <c r="J350">
        <f>VLOOKUP(InputData[[#This Row],[PRODUCT ID]],'Master Data'!A:F,5,0)</f>
        <v>55</v>
      </c>
      <c r="K350" s="7">
        <f>VLOOKUP(InputData[[#This Row],[PRODUCT ID]],'Master Data'!A:F,6,0)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c r="A351" s="3">
        <v>44688</v>
      </c>
      <c r="B351" s="4" t="s">
        <v>37</v>
      </c>
      <c r="C351" s="5">
        <v>4</v>
      </c>
      <c r="D351" s="5" t="s">
        <v>106</v>
      </c>
      <c r="E351" s="5" t="s">
        <v>107</v>
      </c>
      <c r="F351" s="6">
        <v>0</v>
      </c>
      <c r="G351" t="str">
        <f>VLOOKUP(InputData[[#This Row],[PRODUCT ID]],'Master Data'!A:F,2,0)</f>
        <v>Product15</v>
      </c>
      <c r="H351" t="str">
        <f>VLOOKUP(InputData[[#This Row],[PRODUCT ID]],'Master Data'!A:F,3,0)</f>
        <v>Category02</v>
      </c>
      <c r="I351" t="str">
        <f>VLOOKUP(InputData[[#This Row],[PRODUCT ID]],'Master Data'!A:F,4,0)</f>
        <v>No.</v>
      </c>
      <c r="J351">
        <f>VLOOKUP(InputData[[#This Row],[PRODUCT ID]],'Master Data'!A:F,5,0)</f>
        <v>12</v>
      </c>
      <c r="K351" s="7">
        <f>VLOOKUP(InputData[[#This Row],[PRODUCT ID]],'Master Data'!A:F,6,0)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c r="A352" s="3">
        <v>44688</v>
      </c>
      <c r="B352" s="4" t="s">
        <v>63</v>
      </c>
      <c r="C352" s="5">
        <v>1</v>
      </c>
      <c r="D352" s="5" t="s">
        <v>106</v>
      </c>
      <c r="E352" s="5" t="s">
        <v>106</v>
      </c>
      <c r="F352" s="6">
        <v>0</v>
      </c>
      <c r="G352" t="str">
        <f>VLOOKUP(InputData[[#This Row],[PRODUCT ID]],'Master Data'!A:F,2,0)</f>
        <v>Product27</v>
      </c>
      <c r="H352" t="str">
        <f>VLOOKUP(InputData[[#This Row],[PRODUCT ID]],'Master Data'!A:F,3,0)</f>
        <v>Category04</v>
      </c>
      <c r="I352" t="str">
        <f>VLOOKUP(InputData[[#This Row],[PRODUCT ID]],'Master Data'!A:F,4,0)</f>
        <v>Lt</v>
      </c>
      <c r="J352">
        <f>VLOOKUP(InputData[[#This Row],[PRODUCT ID]],'Master Data'!A:F,5,0)</f>
        <v>48</v>
      </c>
      <c r="K352" s="7">
        <f>VLOOKUP(InputData[[#This Row],[PRODUCT ID]],'Master Data'!A:F,6,0)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c r="A353" s="3">
        <v>44689</v>
      </c>
      <c r="B353" s="4" t="s">
        <v>52</v>
      </c>
      <c r="C353" s="5">
        <v>7</v>
      </c>
      <c r="D353" s="5" t="s">
        <v>106</v>
      </c>
      <c r="E353" s="5" t="s">
        <v>106</v>
      </c>
      <c r="F353" s="6">
        <v>0</v>
      </c>
      <c r="G353" t="str">
        <f>VLOOKUP(InputData[[#This Row],[PRODUCT ID]],'Master Data'!A:F,2,0)</f>
        <v>Product22</v>
      </c>
      <c r="H353" t="str">
        <f>VLOOKUP(InputData[[#This Row],[PRODUCT ID]],'Master Data'!A:F,3,0)</f>
        <v>Category03</v>
      </c>
      <c r="I353" t="str">
        <f>VLOOKUP(InputData[[#This Row],[PRODUCT ID]],'Master Data'!A:F,4,0)</f>
        <v>Ft</v>
      </c>
      <c r="J353">
        <f>VLOOKUP(InputData[[#This Row],[PRODUCT ID]],'Master Data'!A:F,5,0)</f>
        <v>121</v>
      </c>
      <c r="K353" s="7">
        <f>VLOOKUP(InputData[[#This Row],[PRODUCT ID]],'Master Data'!A:F,6,0)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c r="A354" s="3">
        <v>44690</v>
      </c>
      <c r="B354" s="4" t="s">
        <v>41</v>
      </c>
      <c r="C354" s="5">
        <v>12</v>
      </c>
      <c r="D354" s="5" t="s">
        <v>105</v>
      </c>
      <c r="E354" s="5" t="s">
        <v>107</v>
      </c>
      <c r="F354" s="6">
        <v>0</v>
      </c>
      <c r="G354" t="str">
        <f>VLOOKUP(InputData[[#This Row],[PRODUCT ID]],'Master Data'!A:F,2,0)</f>
        <v>Product17</v>
      </c>
      <c r="H354" t="str">
        <f>VLOOKUP(InputData[[#This Row],[PRODUCT ID]],'Master Data'!A:F,3,0)</f>
        <v>Category02</v>
      </c>
      <c r="I354" t="str">
        <f>VLOOKUP(InputData[[#This Row],[PRODUCT ID]],'Master Data'!A:F,4,0)</f>
        <v>Ft</v>
      </c>
      <c r="J354">
        <f>VLOOKUP(InputData[[#This Row],[PRODUCT ID]],'Master Data'!A:F,5,0)</f>
        <v>134</v>
      </c>
      <c r="K354" s="7">
        <f>VLOOKUP(InputData[[#This Row],[PRODUCT ID]],'Master Data'!A:F,6,0)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c r="A355" s="3">
        <v>44691</v>
      </c>
      <c r="B355" s="4" t="s">
        <v>24</v>
      </c>
      <c r="C355" s="5">
        <v>6</v>
      </c>
      <c r="D355" s="5" t="s">
        <v>108</v>
      </c>
      <c r="E355" s="5" t="s">
        <v>106</v>
      </c>
      <c r="F355" s="6">
        <v>0</v>
      </c>
      <c r="G355" t="str">
        <f>VLOOKUP(InputData[[#This Row],[PRODUCT ID]],'Master Data'!A:F,2,0)</f>
        <v>Product09</v>
      </c>
      <c r="H355" t="str">
        <f>VLOOKUP(InputData[[#This Row],[PRODUCT ID]],'Master Data'!A:F,3,0)</f>
        <v>Category01</v>
      </c>
      <c r="I355" t="str">
        <f>VLOOKUP(InputData[[#This Row],[PRODUCT ID]],'Master Data'!A:F,4,0)</f>
        <v>No.</v>
      </c>
      <c r="J355">
        <f>VLOOKUP(InputData[[#This Row],[PRODUCT ID]],'Master Data'!A:F,5,0)</f>
        <v>6</v>
      </c>
      <c r="K355" s="7">
        <f>VLOOKUP(InputData[[#This Row],[PRODUCT ID]],'Master Data'!A:F,6,0)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c r="A356" s="3">
        <v>44693</v>
      </c>
      <c r="B356" s="4" t="s">
        <v>29</v>
      </c>
      <c r="C356" s="5">
        <v>7</v>
      </c>
      <c r="D356" s="5" t="s">
        <v>106</v>
      </c>
      <c r="E356" s="5" t="s">
        <v>107</v>
      </c>
      <c r="F356" s="6">
        <v>0</v>
      </c>
      <c r="G356" t="str">
        <f>VLOOKUP(InputData[[#This Row],[PRODUCT ID]],'Master Data'!A:F,2,0)</f>
        <v>Product11</v>
      </c>
      <c r="H356" t="str">
        <f>VLOOKUP(InputData[[#This Row],[PRODUCT ID]],'Master Data'!A:F,3,0)</f>
        <v>Category02</v>
      </c>
      <c r="I356" t="str">
        <f>VLOOKUP(InputData[[#This Row],[PRODUCT ID]],'Master Data'!A:F,4,0)</f>
        <v>Lt</v>
      </c>
      <c r="J356">
        <f>VLOOKUP(InputData[[#This Row],[PRODUCT ID]],'Master Data'!A:F,5,0)</f>
        <v>44</v>
      </c>
      <c r="K356" s="7">
        <f>VLOOKUP(InputData[[#This Row],[PRODUCT ID]],'Master Data'!A:F,6,0)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c r="A357" s="3">
        <v>44694</v>
      </c>
      <c r="B357" s="4" t="s">
        <v>31</v>
      </c>
      <c r="C357" s="5">
        <v>5</v>
      </c>
      <c r="D357" s="5" t="s">
        <v>108</v>
      </c>
      <c r="E357" s="5" t="s">
        <v>106</v>
      </c>
      <c r="F357" s="6">
        <v>0</v>
      </c>
      <c r="G357" t="str">
        <f>VLOOKUP(InputData[[#This Row],[PRODUCT ID]],'Master Data'!A:F,2,0)</f>
        <v>Product12</v>
      </c>
      <c r="H357" t="str">
        <f>VLOOKUP(InputData[[#This Row],[PRODUCT ID]],'Master Data'!A:F,3,0)</f>
        <v>Category02</v>
      </c>
      <c r="I357" t="str">
        <f>VLOOKUP(InputData[[#This Row],[PRODUCT ID]],'Master Data'!A:F,4,0)</f>
        <v>Kg</v>
      </c>
      <c r="J357">
        <f>VLOOKUP(InputData[[#This Row],[PRODUCT ID]],'Master Data'!A:F,5,0)</f>
        <v>73</v>
      </c>
      <c r="K357" s="7">
        <f>VLOOKUP(InputData[[#This Row],[PRODUCT ID]],'Master Data'!A:F,6,0)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c r="A358" s="3">
        <v>44695</v>
      </c>
      <c r="B358" s="4" t="s">
        <v>22</v>
      </c>
      <c r="C358" s="5">
        <v>14</v>
      </c>
      <c r="D358" s="5" t="s">
        <v>108</v>
      </c>
      <c r="E358" s="5" t="s">
        <v>107</v>
      </c>
      <c r="F358" s="6">
        <v>0</v>
      </c>
      <c r="G358" t="str">
        <f>VLOOKUP(InputData[[#This Row],[PRODUCT ID]],'Master Data'!A:F,2,0)</f>
        <v>Product08</v>
      </c>
      <c r="H358" t="str">
        <f>VLOOKUP(InputData[[#This Row],[PRODUCT ID]],'Master Data'!A:F,3,0)</f>
        <v>Category01</v>
      </c>
      <c r="I358" t="str">
        <f>VLOOKUP(InputData[[#This Row],[PRODUCT ID]],'Master Data'!A:F,4,0)</f>
        <v>Kg</v>
      </c>
      <c r="J358">
        <f>VLOOKUP(InputData[[#This Row],[PRODUCT ID]],'Master Data'!A:F,5,0)</f>
        <v>83</v>
      </c>
      <c r="K358" s="7">
        <f>VLOOKUP(InputData[[#This Row],[PRODUCT ID]],'Master Data'!A:F,6,0)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c r="A359" s="3">
        <v>44696</v>
      </c>
      <c r="B359" s="4" t="s">
        <v>47</v>
      </c>
      <c r="C359" s="5">
        <v>5</v>
      </c>
      <c r="D359" s="5" t="s">
        <v>106</v>
      </c>
      <c r="E359" s="5" t="s">
        <v>106</v>
      </c>
      <c r="F359" s="6">
        <v>0</v>
      </c>
      <c r="G359" t="str">
        <f>VLOOKUP(InputData[[#This Row],[PRODUCT ID]],'Master Data'!A:F,2,0)</f>
        <v>Product20</v>
      </c>
      <c r="H359" t="str">
        <f>VLOOKUP(InputData[[#This Row],[PRODUCT ID]],'Master Data'!A:F,3,0)</f>
        <v>Category03</v>
      </c>
      <c r="I359" t="str">
        <f>VLOOKUP(InputData[[#This Row],[PRODUCT ID]],'Master Data'!A:F,4,0)</f>
        <v>Lt</v>
      </c>
      <c r="J359">
        <f>VLOOKUP(InputData[[#This Row],[PRODUCT ID]],'Master Data'!A:F,5,0)</f>
        <v>61</v>
      </c>
      <c r="K359" s="7">
        <f>VLOOKUP(InputData[[#This Row],[PRODUCT ID]],'Master Data'!A:F,6,0)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c r="A360" s="3">
        <v>44697</v>
      </c>
      <c r="B360" s="4" t="s">
        <v>26</v>
      </c>
      <c r="C360" s="5">
        <v>13</v>
      </c>
      <c r="D360" s="5" t="s">
        <v>108</v>
      </c>
      <c r="E360" s="5" t="s">
        <v>107</v>
      </c>
      <c r="F360" s="6">
        <v>0</v>
      </c>
      <c r="G360" t="str">
        <f>VLOOKUP(InputData[[#This Row],[PRODUCT ID]],'Master Data'!A:F,2,0)</f>
        <v>Product10</v>
      </c>
      <c r="H360" t="str">
        <f>VLOOKUP(InputData[[#This Row],[PRODUCT ID]],'Master Data'!A:F,3,0)</f>
        <v>Category02</v>
      </c>
      <c r="I360" t="str">
        <f>VLOOKUP(InputData[[#This Row],[PRODUCT ID]],'Master Data'!A:F,4,0)</f>
        <v>Ft</v>
      </c>
      <c r="J360">
        <f>VLOOKUP(InputData[[#This Row],[PRODUCT ID]],'Master Data'!A:F,5,0)</f>
        <v>148</v>
      </c>
      <c r="K360" s="7">
        <f>VLOOKUP(InputData[[#This Row],[PRODUCT ID]],'Master Data'!A:F,6,0)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c r="A361" s="3">
        <v>44697</v>
      </c>
      <c r="B361" s="4" t="s">
        <v>71</v>
      </c>
      <c r="C361" s="5">
        <v>13</v>
      </c>
      <c r="D361" s="5" t="s">
        <v>106</v>
      </c>
      <c r="E361" s="5" t="s">
        <v>106</v>
      </c>
      <c r="F361" s="6">
        <v>0</v>
      </c>
      <c r="G361" t="str">
        <f>VLOOKUP(InputData[[#This Row],[PRODUCT ID]],'Master Data'!A:F,2,0)</f>
        <v>Product31</v>
      </c>
      <c r="H361" t="str">
        <f>VLOOKUP(InputData[[#This Row],[PRODUCT ID]],'Master Data'!A:F,3,0)</f>
        <v>Category04</v>
      </c>
      <c r="I361" t="str">
        <f>VLOOKUP(InputData[[#This Row],[PRODUCT ID]],'Master Data'!A:F,4,0)</f>
        <v>Kg</v>
      </c>
      <c r="J361">
        <f>VLOOKUP(InputData[[#This Row],[PRODUCT ID]],'Master Data'!A:F,5,0)</f>
        <v>93</v>
      </c>
      <c r="K361" s="7">
        <f>VLOOKUP(InputData[[#This Row],[PRODUCT ID]],'Master Data'!A:F,6,0)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c r="A362" s="3">
        <v>44698</v>
      </c>
      <c r="B362" s="4" t="s">
        <v>63</v>
      </c>
      <c r="C362" s="5">
        <v>8</v>
      </c>
      <c r="D362" s="5" t="s">
        <v>108</v>
      </c>
      <c r="E362" s="5" t="s">
        <v>107</v>
      </c>
      <c r="F362" s="6">
        <v>0</v>
      </c>
      <c r="G362" t="str">
        <f>VLOOKUP(InputData[[#This Row],[PRODUCT ID]],'Master Data'!A:F,2,0)</f>
        <v>Product27</v>
      </c>
      <c r="H362" t="str">
        <f>VLOOKUP(InputData[[#This Row],[PRODUCT ID]],'Master Data'!A:F,3,0)</f>
        <v>Category04</v>
      </c>
      <c r="I362" t="str">
        <f>VLOOKUP(InputData[[#This Row],[PRODUCT ID]],'Master Data'!A:F,4,0)</f>
        <v>Lt</v>
      </c>
      <c r="J362">
        <f>VLOOKUP(InputData[[#This Row],[PRODUCT ID]],'Master Data'!A:F,5,0)</f>
        <v>48</v>
      </c>
      <c r="K362" s="7">
        <f>VLOOKUP(InputData[[#This Row],[PRODUCT ID]],'Master Data'!A:F,6,0)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c r="A363" s="3">
        <v>44699</v>
      </c>
      <c r="B363" s="4" t="s">
        <v>63</v>
      </c>
      <c r="C363" s="5">
        <v>4</v>
      </c>
      <c r="D363" s="5" t="s">
        <v>105</v>
      </c>
      <c r="E363" s="5" t="s">
        <v>106</v>
      </c>
      <c r="F363" s="6">
        <v>0</v>
      </c>
      <c r="G363" t="str">
        <f>VLOOKUP(InputData[[#This Row],[PRODUCT ID]],'Master Data'!A:F,2,0)</f>
        <v>Product27</v>
      </c>
      <c r="H363" t="str">
        <f>VLOOKUP(InputData[[#This Row],[PRODUCT ID]],'Master Data'!A:F,3,0)</f>
        <v>Category04</v>
      </c>
      <c r="I363" t="str">
        <f>VLOOKUP(InputData[[#This Row],[PRODUCT ID]],'Master Data'!A:F,4,0)</f>
        <v>Lt</v>
      </c>
      <c r="J363">
        <f>VLOOKUP(InputData[[#This Row],[PRODUCT ID]],'Master Data'!A:F,5,0)</f>
        <v>48</v>
      </c>
      <c r="K363" s="7">
        <f>VLOOKUP(InputData[[#This Row],[PRODUCT ID]],'Master Data'!A:F,6,0)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c r="A364" s="3">
        <v>44699</v>
      </c>
      <c r="B364" s="4" t="s">
        <v>86</v>
      </c>
      <c r="C364" s="5">
        <v>8</v>
      </c>
      <c r="D364" s="5" t="s">
        <v>105</v>
      </c>
      <c r="E364" s="5" t="s">
        <v>106</v>
      </c>
      <c r="F364" s="6">
        <v>0</v>
      </c>
      <c r="G364" t="str">
        <f>VLOOKUP(InputData[[#This Row],[PRODUCT ID]],'Master Data'!A:F,2,0)</f>
        <v>Product38</v>
      </c>
      <c r="H364" t="str">
        <f>VLOOKUP(InputData[[#This Row],[PRODUCT ID]],'Master Data'!A:F,3,0)</f>
        <v>Category05</v>
      </c>
      <c r="I364" t="str">
        <f>VLOOKUP(InputData[[#This Row],[PRODUCT ID]],'Master Data'!A:F,4,0)</f>
        <v>Kg</v>
      </c>
      <c r="J364">
        <f>VLOOKUP(InputData[[#This Row],[PRODUCT ID]],'Master Data'!A:F,5,0)</f>
        <v>72</v>
      </c>
      <c r="K364" s="7">
        <f>VLOOKUP(InputData[[#This Row],[PRODUCT ID]],'Master Data'!A:F,6,0)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c r="A365" s="3">
        <v>44701</v>
      </c>
      <c r="B365" s="4" t="s">
        <v>98</v>
      </c>
      <c r="C365" s="5">
        <v>15</v>
      </c>
      <c r="D365" s="5" t="s">
        <v>106</v>
      </c>
      <c r="E365" s="5" t="s">
        <v>107</v>
      </c>
      <c r="F365" s="6">
        <v>0</v>
      </c>
      <c r="G365" t="str">
        <f>VLOOKUP(InputData[[#This Row],[PRODUCT ID]],'Master Data'!A:F,2,0)</f>
        <v>Product44</v>
      </c>
      <c r="H365" t="str">
        <f>VLOOKUP(InputData[[#This Row],[PRODUCT ID]],'Master Data'!A:F,3,0)</f>
        <v>Category05</v>
      </c>
      <c r="I365" t="str">
        <f>VLOOKUP(InputData[[#This Row],[PRODUCT ID]],'Master Data'!A:F,4,0)</f>
        <v>Kg</v>
      </c>
      <c r="J365">
        <f>VLOOKUP(InputData[[#This Row],[PRODUCT ID]],'Master Data'!A:F,5,0)</f>
        <v>76</v>
      </c>
      <c r="K365" s="7">
        <f>VLOOKUP(InputData[[#This Row],[PRODUCT ID]],'Master Data'!A:F,6,0)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c r="A366" s="3">
        <v>44703</v>
      </c>
      <c r="B366" s="4" t="s">
        <v>37</v>
      </c>
      <c r="C366" s="5">
        <v>12</v>
      </c>
      <c r="D366" s="5" t="s">
        <v>108</v>
      </c>
      <c r="E366" s="5" t="s">
        <v>106</v>
      </c>
      <c r="F366" s="6">
        <v>0</v>
      </c>
      <c r="G366" t="str">
        <f>VLOOKUP(InputData[[#This Row],[PRODUCT ID]],'Master Data'!A:F,2,0)</f>
        <v>Product15</v>
      </c>
      <c r="H366" t="str">
        <f>VLOOKUP(InputData[[#This Row],[PRODUCT ID]],'Master Data'!A:F,3,0)</f>
        <v>Category02</v>
      </c>
      <c r="I366" t="str">
        <f>VLOOKUP(InputData[[#This Row],[PRODUCT ID]],'Master Data'!A:F,4,0)</f>
        <v>No.</v>
      </c>
      <c r="J366">
        <f>VLOOKUP(InputData[[#This Row],[PRODUCT ID]],'Master Data'!A:F,5,0)</f>
        <v>12</v>
      </c>
      <c r="K366" s="7">
        <f>VLOOKUP(InputData[[#This Row],[PRODUCT ID]],'Master Data'!A:F,6,0)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c r="A367" s="3">
        <v>44706</v>
      </c>
      <c r="B367" s="4" t="s">
        <v>10</v>
      </c>
      <c r="C367" s="5">
        <v>7</v>
      </c>
      <c r="D367" s="5" t="s">
        <v>106</v>
      </c>
      <c r="E367" s="5" t="s">
        <v>106</v>
      </c>
      <c r="F367" s="6">
        <v>0</v>
      </c>
      <c r="G367" t="str">
        <f>VLOOKUP(InputData[[#This Row],[PRODUCT ID]],'Master Data'!A:F,2,0)</f>
        <v>Product02</v>
      </c>
      <c r="H367" t="str">
        <f>VLOOKUP(InputData[[#This Row],[PRODUCT ID]],'Master Data'!A:F,3,0)</f>
        <v>Category01</v>
      </c>
      <c r="I367" t="str">
        <f>VLOOKUP(InputData[[#This Row],[PRODUCT ID]],'Master Data'!A:F,4,0)</f>
        <v>Kg</v>
      </c>
      <c r="J367">
        <f>VLOOKUP(InputData[[#This Row],[PRODUCT ID]],'Master Data'!A:F,5,0)</f>
        <v>105</v>
      </c>
      <c r="K367" s="7">
        <f>VLOOKUP(InputData[[#This Row],[PRODUCT ID]],'Master Data'!A:F,6,0)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c r="A368" s="3">
        <v>44707</v>
      </c>
      <c r="B368" s="4" t="s">
        <v>65</v>
      </c>
      <c r="C368" s="5">
        <v>2</v>
      </c>
      <c r="D368" s="5" t="s">
        <v>108</v>
      </c>
      <c r="E368" s="5" t="s">
        <v>106</v>
      </c>
      <c r="F368" s="6">
        <v>0</v>
      </c>
      <c r="G368" t="str">
        <f>VLOOKUP(InputData[[#This Row],[PRODUCT ID]],'Master Data'!A:F,2,0)</f>
        <v>Product28</v>
      </c>
      <c r="H368" t="str">
        <f>VLOOKUP(InputData[[#This Row],[PRODUCT ID]],'Master Data'!A:F,3,0)</f>
        <v>Category04</v>
      </c>
      <c r="I368" t="str">
        <f>VLOOKUP(InputData[[#This Row],[PRODUCT ID]],'Master Data'!A:F,4,0)</f>
        <v>No.</v>
      </c>
      <c r="J368">
        <f>VLOOKUP(InputData[[#This Row],[PRODUCT ID]],'Master Data'!A:F,5,0)</f>
        <v>37</v>
      </c>
      <c r="K368" s="7">
        <f>VLOOKUP(InputData[[#This Row],[PRODUCT ID]],'Master Data'!A:F,6,0)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c r="A369" s="3">
        <v>44707</v>
      </c>
      <c r="B369" s="4" t="s">
        <v>63</v>
      </c>
      <c r="C369" s="5">
        <v>2</v>
      </c>
      <c r="D369" s="5" t="s">
        <v>106</v>
      </c>
      <c r="E369" s="5" t="s">
        <v>106</v>
      </c>
      <c r="F369" s="6">
        <v>0</v>
      </c>
      <c r="G369" t="str">
        <f>VLOOKUP(InputData[[#This Row],[PRODUCT ID]],'Master Data'!A:F,2,0)</f>
        <v>Product27</v>
      </c>
      <c r="H369" t="str">
        <f>VLOOKUP(InputData[[#This Row],[PRODUCT ID]],'Master Data'!A:F,3,0)</f>
        <v>Category04</v>
      </c>
      <c r="I369" t="str">
        <f>VLOOKUP(InputData[[#This Row],[PRODUCT ID]],'Master Data'!A:F,4,0)</f>
        <v>Lt</v>
      </c>
      <c r="J369">
        <f>VLOOKUP(InputData[[#This Row],[PRODUCT ID]],'Master Data'!A:F,5,0)</f>
        <v>48</v>
      </c>
      <c r="K369" s="7">
        <f>VLOOKUP(InputData[[#This Row],[PRODUCT ID]],'Master Data'!A:F,6,0)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c r="A370" s="3">
        <v>44709</v>
      </c>
      <c r="B370" s="4" t="s">
        <v>92</v>
      </c>
      <c r="C370" s="5">
        <v>10</v>
      </c>
      <c r="D370" s="5" t="s">
        <v>105</v>
      </c>
      <c r="E370" s="5" t="s">
        <v>107</v>
      </c>
      <c r="F370" s="6">
        <v>0</v>
      </c>
      <c r="G370" t="str">
        <f>VLOOKUP(InputData[[#This Row],[PRODUCT ID]],'Master Data'!A:F,2,0)</f>
        <v>Product41</v>
      </c>
      <c r="H370" t="str">
        <f>VLOOKUP(InputData[[#This Row],[PRODUCT ID]],'Master Data'!A:F,3,0)</f>
        <v>Category05</v>
      </c>
      <c r="I370" t="str">
        <f>VLOOKUP(InputData[[#This Row],[PRODUCT ID]],'Master Data'!A:F,4,0)</f>
        <v>Ft</v>
      </c>
      <c r="J370">
        <f>VLOOKUP(InputData[[#This Row],[PRODUCT ID]],'Master Data'!A:F,5,0)</f>
        <v>138</v>
      </c>
      <c r="K370" s="7">
        <f>VLOOKUP(InputData[[#This Row],[PRODUCT ID]],'Master Data'!A:F,6,0)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c r="A371" s="3">
        <v>44709</v>
      </c>
      <c r="B371" s="4" t="s">
        <v>22</v>
      </c>
      <c r="C371" s="5">
        <v>5</v>
      </c>
      <c r="D371" s="5" t="s">
        <v>105</v>
      </c>
      <c r="E371" s="5" t="s">
        <v>106</v>
      </c>
      <c r="F371" s="6">
        <v>0</v>
      </c>
      <c r="G371" t="str">
        <f>VLOOKUP(InputData[[#This Row],[PRODUCT ID]],'Master Data'!A:F,2,0)</f>
        <v>Product08</v>
      </c>
      <c r="H371" t="str">
        <f>VLOOKUP(InputData[[#This Row],[PRODUCT ID]],'Master Data'!A:F,3,0)</f>
        <v>Category01</v>
      </c>
      <c r="I371" t="str">
        <f>VLOOKUP(InputData[[#This Row],[PRODUCT ID]],'Master Data'!A:F,4,0)</f>
        <v>Kg</v>
      </c>
      <c r="J371">
        <f>VLOOKUP(InputData[[#This Row],[PRODUCT ID]],'Master Data'!A:F,5,0)</f>
        <v>83</v>
      </c>
      <c r="K371" s="7">
        <f>VLOOKUP(InputData[[#This Row],[PRODUCT ID]],'Master Data'!A:F,6,0)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c r="A372" s="3">
        <v>44709</v>
      </c>
      <c r="B372" s="4" t="s">
        <v>26</v>
      </c>
      <c r="C372" s="5">
        <v>9</v>
      </c>
      <c r="D372" s="5" t="s">
        <v>106</v>
      </c>
      <c r="E372" s="5" t="s">
        <v>107</v>
      </c>
      <c r="F372" s="6">
        <v>0</v>
      </c>
      <c r="G372" t="str">
        <f>VLOOKUP(InputData[[#This Row],[PRODUCT ID]],'Master Data'!A:F,2,0)</f>
        <v>Product10</v>
      </c>
      <c r="H372" t="str">
        <f>VLOOKUP(InputData[[#This Row],[PRODUCT ID]],'Master Data'!A:F,3,0)</f>
        <v>Category02</v>
      </c>
      <c r="I372" t="str">
        <f>VLOOKUP(InputData[[#This Row],[PRODUCT ID]],'Master Data'!A:F,4,0)</f>
        <v>Ft</v>
      </c>
      <c r="J372">
        <f>VLOOKUP(InputData[[#This Row],[PRODUCT ID]],'Master Data'!A:F,5,0)</f>
        <v>148</v>
      </c>
      <c r="K372" s="7">
        <f>VLOOKUP(InputData[[#This Row],[PRODUCT ID]],'Master Data'!A:F,6,0)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c r="A373" s="3">
        <v>44709</v>
      </c>
      <c r="B373" s="4" t="s">
        <v>14</v>
      </c>
      <c r="C373" s="5">
        <v>12</v>
      </c>
      <c r="D373" s="5" t="s">
        <v>106</v>
      </c>
      <c r="E373" s="5" t="s">
        <v>106</v>
      </c>
      <c r="F373" s="6">
        <v>0</v>
      </c>
      <c r="G373" t="str">
        <f>VLOOKUP(InputData[[#This Row],[PRODUCT ID]],'Master Data'!A:F,2,0)</f>
        <v>Product04</v>
      </c>
      <c r="H373" t="str">
        <f>VLOOKUP(InputData[[#This Row],[PRODUCT ID]],'Master Data'!A:F,3,0)</f>
        <v>Category01</v>
      </c>
      <c r="I373" t="str">
        <f>VLOOKUP(InputData[[#This Row],[PRODUCT ID]],'Master Data'!A:F,4,0)</f>
        <v>Lt</v>
      </c>
      <c r="J373">
        <f>VLOOKUP(InputData[[#This Row],[PRODUCT ID]],'Master Data'!A:F,5,0)</f>
        <v>44</v>
      </c>
      <c r="K373" s="7">
        <f>VLOOKUP(InputData[[#This Row],[PRODUCT ID]],'Master Data'!A:F,6,0)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c r="A374" s="3">
        <v>44709</v>
      </c>
      <c r="B374" s="4" t="s">
        <v>47</v>
      </c>
      <c r="C374" s="5">
        <v>14</v>
      </c>
      <c r="D374" s="5" t="s">
        <v>108</v>
      </c>
      <c r="E374" s="5" t="s">
        <v>107</v>
      </c>
      <c r="F374" s="6">
        <v>0</v>
      </c>
      <c r="G374" t="str">
        <f>VLOOKUP(InputData[[#This Row],[PRODUCT ID]],'Master Data'!A:F,2,0)</f>
        <v>Product20</v>
      </c>
      <c r="H374" t="str">
        <f>VLOOKUP(InputData[[#This Row],[PRODUCT ID]],'Master Data'!A:F,3,0)</f>
        <v>Category03</v>
      </c>
      <c r="I374" t="str">
        <f>VLOOKUP(InputData[[#This Row],[PRODUCT ID]],'Master Data'!A:F,4,0)</f>
        <v>Lt</v>
      </c>
      <c r="J374">
        <f>VLOOKUP(InputData[[#This Row],[PRODUCT ID]],'Master Data'!A:F,5,0)</f>
        <v>61</v>
      </c>
      <c r="K374" s="7">
        <f>VLOOKUP(InputData[[#This Row],[PRODUCT ID]],'Master Data'!A:F,6,0)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c r="A375" s="3">
        <v>44711</v>
      </c>
      <c r="B375" s="4" t="s">
        <v>98</v>
      </c>
      <c r="C375" s="5">
        <v>9</v>
      </c>
      <c r="D375" s="5" t="s">
        <v>108</v>
      </c>
      <c r="E375" s="5" t="s">
        <v>106</v>
      </c>
      <c r="F375" s="6">
        <v>0</v>
      </c>
      <c r="G375" t="str">
        <f>VLOOKUP(InputData[[#This Row],[PRODUCT ID]],'Master Data'!A:F,2,0)</f>
        <v>Product44</v>
      </c>
      <c r="H375" t="str">
        <f>VLOOKUP(InputData[[#This Row],[PRODUCT ID]],'Master Data'!A:F,3,0)</f>
        <v>Category05</v>
      </c>
      <c r="I375" t="str">
        <f>VLOOKUP(InputData[[#This Row],[PRODUCT ID]],'Master Data'!A:F,4,0)</f>
        <v>Kg</v>
      </c>
      <c r="J375">
        <f>VLOOKUP(InputData[[#This Row],[PRODUCT ID]],'Master Data'!A:F,5,0)</f>
        <v>76</v>
      </c>
      <c r="K375" s="7">
        <f>VLOOKUP(InputData[[#This Row],[PRODUCT ID]],'Master Data'!A:F,6,0)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c r="A376" s="3">
        <v>44711</v>
      </c>
      <c r="B376" s="4" t="s">
        <v>16</v>
      </c>
      <c r="C376" s="5">
        <v>4</v>
      </c>
      <c r="D376" s="5" t="s">
        <v>105</v>
      </c>
      <c r="E376" s="5" t="s">
        <v>107</v>
      </c>
      <c r="F376" s="6">
        <v>0</v>
      </c>
      <c r="G376" t="str">
        <f>VLOOKUP(InputData[[#This Row],[PRODUCT ID]],'Master Data'!A:F,2,0)</f>
        <v>Product05</v>
      </c>
      <c r="H376" t="str">
        <f>VLOOKUP(InputData[[#This Row],[PRODUCT ID]],'Master Data'!A:F,3,0)</f>
        <v>Category01</v>
      </c>
      <c r="I376" t="str">
        <f>VLOOKUP(InputData[[#This Row],[PRODUCT ID]],'Master Data'!A:F,4,0)</f>
        <v>Ft</v>
      </c>
      <c r="J376">
        <f>VLOOKUP(InputData[[#This Row],[PRODUCT ID]],'Master Data'!A:F,5,0)</f>
        <v>133</v>
      </c>
      <c r="K376" s="7">
        <f>VLOOKUP(InputData[[#This Row],[PRODUCT ID]],'Master Data'!A:F,6,0)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c r="A377" s="3">
        <v>44711</v>
      </c>
      <c r="B377" s="4" t="s">
        <v>75</v>
      </c>
      <c r="C377" s="5">
        <v>3</v>
      </c>
      <c r="D377" s="5" t="s">
        <v>106</v>
      </c>
      <c r="E377" s="5" t="s">
        <v>107</v>
      </c>
      <c r="F377" s="6">
        <v>0</v>
      </c>
      <c r="G377" t="str">
        <f>VLOOKUP(InputData[[#This Row],[PRODUCT ID]],'Master Data'!A:F,2,0)</f>
        <v>Product33</v>
      </c>
      <c r="H377" t="str">
        <f>VLOOKUP(InputData[[#This Row],[PRODUCT ID]],'Master Data'!A:F,3,0)</f>
        <v>Category04</v>
      </c>
      <c r="I377" t="str">
        <f>VLOOKUP(InputData[[#This Row],[PRODUCT ID]],'Master Data'!A:F,4,0)</f>
        <v>Kg</v>
      </c>
      <c r="J377">
        <f>VLOOKUP(InputData[[#This Row],[PRODUCT ID]],'Master Data'!A:F,5,0)</f>
        <v>95</v>
      </c>
      <c r="K377" s="7">
        <f>VLOOKUP(InputData[[#This Row],[PRODUCT ID]],'Master Data'!A:F,6,0)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c r="A378" s="3">
        <v>44715</v>
      </c>
      <c r="B378" s="4" t="s">
        <v>22</v>
      </c>
      <c r="C378" s="5">
        <v>14</v>
      </c>
      <c r="D378" s="5" t="s">
        <v>106</v>
      </c>
      <c r="E378" s="5" t="s">
        <v>106</v>
      </c>
      <c r="F378" s="6">
        <v>0</v>
      </c>
      <c r="G378" t="str">
        <f>VLOOKUP(InputData[[#This Row],[PRODUCT ID]],'Master Data'!A:F,2,0)</f>
        <v>Product08</v>
      </c>
      <c r="H378" t="str">
        <f>VLOOKUP(InputData[[#This Row],[PRODUCT ID]],'Master Data'!A:F,3,0)</f>
        <v>Category01</v>
      </c>
      <c r="I378" t="str">
        <f>VLOOKUP(InputData[[#This Row],[PRODUCT ID]],'Master Data'!A:F,4,0)</f>
        <v>Kg</v>
      </c>
      <c r="J378">
        <f>VLOOKUP(InputData[[#This Row],[PRODUCT ID]],'Master Data'!A:F,5,0)</f>
        <v>83</v>
      </c>
      <c r="K378" s="7">
        <f>VLOOKUP(InputData[[#This Row],[PRODUCT ID]],'Master Data'!A:F,6,0)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c r="A379" s="3">
        <v>44722</v>
      </c>
      <c r="B379" s="4" t="s">
        <v>65</v>
      </c>
      <c r="C379" s="5">
        <v>8</v>
      </c>
      <c r="D379" s="5" t="s">
        <v>105</v>
      </c>
      <c r="E379" s="5" t="s">
        <v>106</v>
      </c>
      <c r="F379" s="6">
        <v>0</v>
      </c>
      <c r="G379" t="str">
        <f>VLOOKUP(InputData[[#This Row],[PRODUCT ID]],'Master Data'!A:F,2,0)</f>
        <v>Product28</v>
      </c>
      <c r="H379" t="str">
        <f>VLOOKUP(InputData[[#This Row],[PRODUCT ID]],'Master Data'!A:F,3,0)</f>
        <v>Category04</v>
      </c>
      <c r="I379" t="str">
        <f>VLOOKUP(InputData[[#This Row],[PRODUCT ID]],'Master Data'!A:F,4,0)</f>
        <v>No.</v>
      </c>
      <c r="J379">
        <f>VLOOKUP(InputData[[#This Row],[PRODUCT ID]],'Master Data'!A:F,5,0)</f>
        <v>37</v>
      </c>
      <c r="K379" s="7">
        <f>VLOOKUP(InputData[[#This Row],[PRODUCT ID]],'Master Data'!A:F,6,0)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c r="A380" s="3">
        <v>44723</v>
      </c>
      <c r="B380" s="4" t="s">
        <v>88</v>
      </c>
      <c r="C380" s="5">
        <v>13</v>
      </c>
      <c r="D380" s="5" t="s">
        <v>106</v>
      </c>
      <c r="E380" s="5" t="s">
        <v>107</v>
      </c>
      <c r="F380" s="6">
        <v>0</v>
      </c>
      <c r="G380" t="str">
        <f>VLOOKUP(InputData[[#This Row],[PRODUCT ID]],'Master Data'!A:F,2,0)</f>
        <v>Product39</v>
      </c>
      <c r="H380" t="str">
        <f>VLOOKUP(InputData[[#This Row],[PRODUCT ID]],'Master Data'!A:F,3,0)</f>
        <v>Category05</v>
      </c>
      <c r="I380" t="str">
        <f>VLOOKUP(InputData[[#This Row],[PRODUCT ID]],'Master Data'!A:F,4,0)</f>
        <v>No.</v>
      </c>
      <c r="J380">
        <f>VLOOKUP(InputData[[#This Row],[PRODUCT ID]],'Master Data'!A:F,5,0)</f>
        <v>37</v>
      </c>
      <c r="K380" s="7">
        <f>VLOOKUP(InputData[[#This Row],[PRODUCT ID]],'Master Data'!A:F,6,0)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c r="A381" s="3">
        <v>44723</v>
      </c>
      <c r="B381" s="4" t="s">
        <v>50</v>
      </c>
      <c r="C381" s="5">
        <v>6</v>
      </c>
      <c r="D381" s="5" t="s">
        <v>108</v>
      </c>
      <c r="E381" s="5" t="s">
        <v>106</v>
      </c>
      <c r="F381" s="6">
        <v>0</v>
      </c>
      <c r="G381" t="str">
        <f>VLOOKUP(InputData[[#This Row],[PRODUCT ID]],'Master Data'!A:F,2,0)</f>
        <v>Product21</v>
      </c>
      <c r="H381" t="str">
        <f>VLOOKUP(InputData[[#This Row],[PRODUCT ID]],'Master Data'!A:F,3,0)</f>
        <v>Category03</v>
      </c>
      <c r="I381" t="str">
        <f>VLOOKUP(InputData[[#This Row],[PRODUCT ID]],'Master Data'!A:F,4,0)</f>
        <v>Ft</v>
      </c>
      <c r="J381">
        <f>VLOOKUP(InputData[[#This Row],[PRODUCT ID]],'Master Data'!A:F,5,0)</f>
        <v>126</v>
      </c>
      <c r="K381" s="7">
        <f>VLOOKUP(InputData[[#This Row],[PRODUCT ID]],'Master Data'!A:F,6,0)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c r="A382" s="3">
        <v>44725</v>
      </c>
      <c r="B382" s="4" t="s">
        <v>60</v>
      </c>
      <c r="C382" s="5">
        <v>6</v>
      </c>
      <c r="D382" s="5" t="s">
        <v>108</v>
      </c>
      <c r="E382" s="5" t="s">
        <v>107</v>
      </c>
      <c r="F382" s="6">
        <v>0</v>
      </c>
      <c r="G382" t="str">
        <f>VLOOKUP(InputData[[#This Row],[PRODUCT ID]],'Master Data'!A:F,2,0)</f>
        <v>Product26</v>
      </c>
      <c r="H382" t="str">
        <f>VLOOKUP(InputData[[#This Row],[PRODUCT ID]],'Master Data'!A:F,3,0)</f>
        <v>Category04</v>
      </c>
      <c r="I382" t="str">
        <f>VLOOKUP(InputData[[#This Row],[PRODUCT ID]],'Master Data'!A:F,4,0)</f>
        <v>No.</v>
      </c>
      <c r="J382">
        <f>VLOOKUP(InputData[[#This Row],[PRODUCT ID]],'Master Data'!A:F,5,0)</f>
        <v>18</v>
      </c>
      <c r="K382" s="7">
        <f>VLOOKUP(InputData[[#This Row],[PRODUCT ID]],'Master Data'!A:F,6,0)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c r="A383" s="3">
        <v>44727</v>
      </c>
      <c r="B383" s="4" t="s">
        <v>94</v>
      </c>
      <c r="C383" s="5">
        <v>15</v>
      </c>
      <c r="D383" s="5" t="s">
        <v>105</v>
      </c>
      <c r="E383" s="5" t="s">
        <v>106</v>
      </c>
      <c r="F383" s="6">
        <v>0</v>
      </c>
      <c r="G383" t="str">
        <f>VLOOKUP(InputData[[#This Row],[PRODUCT ID]],'Master Data'!A:F,2,0)</f>
        <v>Product42</v>
      </c>
      <c r="H383" t="str">
        <f>VLOOKUP(InputData[[#This Row],[PRODUCT ID]],'Master Data'!A:F,3,0)</f>
        <v>Category05</v>
      </c>
      <c r="I383" t="str">
        <f>VLOOKUP(InputData[[#This Row],[PRODUCT ID]],'Master Data'!A:F,4,0)</f>
        <v>Ft</v>
      </c>
      <c r="J383">
        <f>VLOOKUP(InputData[[#This Row],[PRODUCT ID]],'Master Data'!A:F,5,0)</f>
        <v>120</v>
      </c>
      <c r="K383" s="7">
        <f>VLOOKUP(InputData[[#This Row],[PRODUCT ID]],'Master Data'!A:F,6,0)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c r="A384" s="3">
        <v>44728</v>
      </c>
      <c r="B384" s="4" t="s">
        <v>67</v>
      </c>
      <c r="C384" s="5">
        <v>15</v>
      </c>
      <c r="D384" s="5" t="s">
        <v>106</v>
      </c>
      <c r="E384" s="5" t="s">
        <v>107</v>
      </c>
      <c r="F384" s="6">
        <v>0</v>
      </c>
      <c r="G384" t="str">
        <f>VLOOKUP(InputData[[#This Row],[PRODUCT ID]],'Master Data'!A:F,2,0)</f>
        <v>Product29</v>
      </c>
      <c r="H384" t="str">
        <f>VLOOKUP(InputData[[#This Row],[PRODUCT ID]],'Master Data'!A:F,3,0)</f>
        <v>Category04</v>
      </c>
      <c r="I384" t="str">
        <f>VLOOKUP(InputData[[#This Row],[PRODUCT ID]],'Master Data'!A:F,4,0)</f>
        <v>Lt</v>
      </c>
      <c r="J384">
        <f>VLOOKUP(InputData[[#This Row],[PRODUCT ID]],'Master Data'!A:F,5,0)</f>
        <v>47</v>
      </c>
      <c r="K384" s="7">
        <f>VLOOKUP(InputData[[#This Row],[PRODUCT ID]],'Master Data'!A:F,6,0)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c r="A385" s="3">
        <v>44731</v>
      </c>
      <c r="B385" s="4" t="s">
        <v>10</v>
      </c>
      <c r="C385" s="5">
        <v>8</v>
      </c>
      <c r="D385" s="5" t="s">
        <v>108</v>
      </c>
      <c r="E385" s="5" t="s">
        <v>107</v>
      </c>
      <c r="F385" s="6">
        <v>0</v>
      </c>
      <c r="G385" t="str">
        <f>VLOOKUP(InputData[[#This Row],[PRODUCT ID]],'Master Data'!A:F,2,0)</f>
        <v>Product02</v>
      </c>
      <c r="H385" t="str">
        <f>VLOOKUP(InputData[[#This Row],[PRODUCT ID]],'Master Data'!A:F,3,0)</f>
        <v>Category01</v>
      </c>
      <c r="I385" t="str">
        <f>VLOOKUP(InputData[[#This Row],[PRODUCT ID]],'Master Data'!A:F,4,0)</f>
        <v>Kg</v>
      </c>
      <c r="J385">
        <f>VLOOKUP(InputData[[#This Row],[PRODUCT ID]],'Master Data'!A:F,5,0)</f>
        <v>105</v>
      </c>
      <c r="K385" s="7">
        <f>VLOOKUP(InputData[[#This Row],[PRODUCT ID]],'Master Data'!A:F,6,0)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c r="A386" s="3">
        <v>44733</v>
      </c>
      <c r="B386" s="4" t="s">
        <v>41</v>
      </c>
      <c r="C386" s="5">
        <v>14</v>
      </c>
      <c r="D386" s="5" t="s">
        <v>108</v>
      </c>
      <c r="E386" s="5" t="s">
        <v>107</v>
      </c>
      <c r="F386" s="6">
        <v>0</v>
      </c>
      <c r="G386" t="str">
        <f>VLOOKUP(InputData[[#This Row],[PRODUCT ID]],'Master Data'!A:F,2,0)</f>
        <v>Product17</v>
      </c>
      <c r="H386" t="str">
        <f>VLOOKUP(InputData[[#This Row],[PRODUCT ID]],'Master Data'!A:F,3,0)</f>
        <v>Category02</v>
      </c>
      <c r="I386" t="str">
        <f>VLOOKUP(InputData[[#This Row],[PRODUCT ID]],'Master Data'!A:F,4,0)</f>
        <v>Ft</v>
      </c>
      <c r="J386">
        <f>VLOOKUP(InputData[[#This Row],[PRODUCT ID]],'Master Data'!A:F,5,0)</f>
        <v>134</v>
      </c>
      <c r="K386" s="7">
        <f>VLOOKUP(InputData[[#This Row],[PRODUCT ID]],'Master Data'!A:F,6,0)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c r="A387" s="3">
        <v>44734</v>
      </c>
      <c r="B387" s="4" t="s">
        <v>90</v>
      </c>
      <c r="C387" s="5">
        <v>10</v>
      </c>
      <c r="D387" s="5" t="s">
        <v>106</v>
      </c>
      <c r="E387" s="5" t="s">
        <v>107</v>
      </c>
      <c r="F387" s="6">
        <v>0</v>
      </c>
      <c r="G387" t="str">
        <f>VLOOKUP(InputData[[#This Row],[PRODUCT ID]],'Master Data'!A:F,2,0)</f>
        <v>Product40</v>
      </c>
      <c r="H387" t="str">
        <f>VLOOKUP(InputData[[#This Row],[PRODUCT ID]],'Master Data'!A:F,3,0)</f>
        <v>Category05</v>
      </c>
      <c r="I387" t="str">
        <f>VLOOKUP(InputData[[#This Row],[PRODUCT ID]],'Master Data'!A:F,4,0)</f>
        <v>Kg</v>
      </c>
      <c r="J387">
        <f>VLOOKUP(InputData[[#This Row],[PRODUCT ID]],'Master Data'!A:F,5,0)</f>
        <v>90</v>
      </c>
      <c r="K387" s="7">
        <f>VLOOKUP(InputData[[#This Row],[PRODUCT ID]],'Master Data'!A:F,6,0)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c r="A388" s="3">
        <v>44734</v>
      </c>
      <c r="B388" s="4" t="s">
        <v>6</v>
      </c>
      <c r="C388" s="5">
        <v>4</v>
      </c>
      <c r="D388" s="5" t="s">
        <v>108</v>
      </c>
      <c r="E388" s="5" t="s">
        <v>107</v>
      </c>
      <c r="F388" s="6">
        <v>0</v>
      </c>
      <c r="G388" t="str">
        <f>VLOOKUP(InputData[[#This Row],[PRODUCT ID]],'Master Data'!A:F,2,0)</f>
        <v>Product01</v>
      </c>
      <c r="H388" t="str">
        <f>VLOOKUP(InputData[[#This Row],[PRODUCT ID]],'Master Data'!A:F,3,0)</f>
        <v>Category01</v>
      </c>
      <c r="I388" t="str">
        <f>VLOOKUP(InputData[[#This Row],[PRODUCT ID]],'Master Data'!A:F,4,0)</f>
        <v>Kg</v>
      </c>
      <c r="J388">
        <f>VLOOKUP(InputData[[#This Row],[PRODUCT ID]],'Master Data'!A:F,5,0)</f>
        <v>98</v>
      </c>
      <c r="K388" s="7">
        <f>VLOOKUP(InputData[[#This Row],[PRODUCT ID]],'Master Data'!A:F,6,0)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c r="A389" s="3">
        <v>44735</v>
      </c>
      <c r="B389" s="4" t="s">
        <v>14</v>
      </c>
      <c r="C389" s="5">
        <v>8</v>
      </c>
      <c r="D389" s="5" t="s">
        <v>108</v>
      </c>
      <c r="E389" s="5" t="s">
        <v>106</v>
      </c>
      <c r="F389" s="6">
        <v>0</v>
      </c>
      <c r="G389" t="str">
        <f>VLOOKUP(InputData[[#This Row],[PRODUCT ID]],'Master Data'!A:F,2,0)</f>
        <v>Product04</v>
      </c>
      <c r="H389" t="str">
        <f>VLOOKUP(InputData[[#This Row],[PRODUCT ID]],'Master Data'!A:F,3,0)</f>
        <v>Category01</v>
      </c>
      <c r="I389" t="str">
        <f>VLOOKUP(InputData[[#This Row],[PRODUCT ID]],'Master Data'!A:F,4,0)</f>
        <v>Lt</v>
      </c>
      <c r="J389">
        <f>VLOOKUP(InputData[[#This Row],[PRODUCT ID]],'Master Data'!A:F,5,0)</f>
        <v>44</v>
      </c>
      <c r="K389" s="7">
        <f>VLOOKUP(InputData[[#This Row],[PRODUCT ID]],'Master Data'!A:F,6,0)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c r="A390" s="3">
        <v>44736</v>
      </c>
      <c r="B390" s="4" t="s">
        <v>43</v>
      </c>
      <c r="C390" s="5">
        <v>7</v>
      </c>
      <c r="D390" s="5" t="s">
        <v>108</v>
      </c>
      <c r="E390" s="5" t="s">
        <v>107</v>
      </c>
      <c r="F390" s="6">
        <v>0</v>
      </c>
      <c r="G390" t="str">
        <f>VLOOKUP(InputData[[#This Row],[PRODUCT ID]],'Master Data'!A:F,2,0)</f>
        <v>Product18</v>
      </c>
      <c r="H390" t="str">
        <f>VLOOKUP(InputData[[#This Row],[PRODUCT ID]],'Master Data'!A:F,3,0)</f>
        <v>Category02</v>
      </c>
      <c r="I390" t="str">
        <f>VLOOKUP(InputData[[#This Row],[PRODUCT ID]],'Master Data'!A:F,4,0)</f>
        <v>No.</v>
      </c>
      <c r="J390">
        <f>VLOOKUP(InputData[[#This Row],[PRODUCT ID]],'Master Data'!A:F,5,0)</f>
        <v>37</v>
      </c>
      <c r="K390" s="7">
        <f>VLOOKUP(InputData[[#This Row],[PRODUCT ID]],'Master Data'!A:F,6,0)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c r="A391" s="3">
        <v>44737</v>
      </c>
      <c r="B391" s="4" t="s">
        <v>31</v>
      </c>
      <c r="C391" s="5">
        <v>7</v>
      </c>
      <c r="D391" s="5" t="s">
        <v>106</v>
      </c>
      <c r="E391" s="5" t="s">
        <v>106</v>
      </c>
      <c r="F391" s="6">
        <v>0</v>
      </c>
      <c r="G391" t="str">
        <f>VLOOKUP(InputData[[#This Row],[PRODUCT ID]],'Master Data'!A:F,2,0)</f>
        <v>Product12</v>
      </c>
      <c r="H391" t="str">
        <f>VLOOKUP(InputData[[#This Row],[PRODUCT ID]],'Master Data'!A:F,3,0)</f>
        <v>Category02</v>
      </c>
      <c r="I391" t="str">
        <f>VLOOKUP(InputData[[#This Row],[PRODUCT ID]],'Master Data'!A:F,4,0)</f>
        <v>Kg</v>
      </c>
      <c r="J391">
        <f>VLOOKUP(InputData[[#This Row],[PRODUCT ID]],'Master Data'!A:F,5,0)</f>
        <v>73</v>
      </c>
      <c r="K391" s="7">
        <f>VLOOKUP(InputData[[#This Row],[PRODUCT ID]],'Master Data'!A:F,6,0)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c r="A392" s="3">
        <v>44738</v>
      </c>
      <c r="B392" s="4" t="s">
        <v>77</v>
      </c>
      <c r="C392" s="5">
        <v>4</v>
      </c>
      <c r="D392" s="5" t="s">
        <v>108</v>
      </c>
      <c r="E392" s="5" t="s">
        <v>107</v>
      </c>
      <c r="F392" s="6">
        <v>0</v>
      </c>
      <c r="G392" t="str">
        <f>VLOOKUP(InputData[[#This Row],[PRODUCT ID]],'Master Data'!A:F,2,0)</f>
        <v>Product34</v>
      </c>
      <c r="H392" t="str">
        <f>VLOOKUP(InputData[[#This Row],[PRODUCT ID]],'Master Data'!A:F,3,0)</f>
        <v>Category04</v>
      </c>
      <c r="I392" t="str">
        <f>VLOOKUP(InputData[[#This Row],[PRODUCT ID]],'Master Data'!A:F,4,0)</f>
        <v>Lt</v>
      </c>
      <c r="J392">
        <f>VLOOKUP(InputData[[#This Row],[PRODUCT ID]],'Master Data'!A:F,5,0)</f>
        <v>55</v>
      </c>
      <c r="K392" s="7">
        <f>VLOOKUP(InputData[[#This Row],[PRODUCT ID]],'Master Data'!A:F,6,0)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c r="A393" s="3">
        <v>44738</v>
      </c>
      <c r="B393" s="4" t="s">
        <v>96</v>
      </c>
      <c r="C393" s="5">
        <v>12</v>
      </c>
      <c r="D393" s="5" t="s">
        <v>108</v>
      </c>
      <c r="E393" s="5" t="s">
        <v>106</v>
      </c>
      <c r="F393" s="6">
        <v>0</v>
      </c>
      <c r="G393" t="str">
        <f>VLOOKUP(InputData[[#This Row],[PRODUCT ID]],'Master Data'!A:F,2,0)</f>
        <v>Product43</v>
      </c>
      <c r="H393" t="str">
        <f>VLOOKUP(InputData[[#This Row],[PRODUCT ID]],'Master Data'!A:F,3,0)</f>
        <v>Category05</v>
      </c>
      <c r="I393" t="str">
        <f>VLOOKUP(InputData[[#This Row],[PRODUCT ID]],'Master Data'!A:F,4,0)</f>
        <v>Kg</v>
      </c>
      <c r="J393">
        <f>VLOOKUP(InputData[[#This Row],[PRODUCT ID]],'Master Data'!A:F,5,0)</f>
        <v>67</v>
      </c>
      <c r="K393" s="7">
        <f>VLOOKUP(InputData[[#This Row],[PRODUCT ID]],'Master Data'!A:F,6,0)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c r="A394" s="3">
        <v>44745</v>
      </c>
      <c r="B394" s="4" t="s">
        <v>75</v>
      </c>
      <c r="C394" s="5">
        <v>15</v>
      </c>
      <c r="D394" s="5" t="s">
        <v>108</v>
      </c>
      <c r="E394" s="5" t="s">
        <v>107</v>
      </c>
      <c r="F394" s="6">
        <v>0</v>
      </c>
      <c r="G394" t="str">
        <f>VLOOKUP(InputData[[#This Row],[PRODUCT ID]],'Master Data'!A:F,2,0)</f>
        <v>Product33</v>
      </c>
      <c r="H394" t="str">
        <f>VLOOKUP(InputData[[#This Row],[PRODUCT ID]],'Master Data'!A:F,3,0)</f>
        <v>Category04</v>
      </c>
      <c r="I394" t="str">
        <f>VLOOKUP(InputData[[#This Row],[PRODUCT ID]],'Master Data'!A:F,4,0)</f>
        <v>Kg</v>
      </c>
      <c r="J394">
        <f>VLOOKUP(InputData[[#This Row],[PRODUCT ID]],'Master Data'!A:F,5,0)</f>
        <v>95</v>
      </c>
      <c r="K394" s="7">
        <f>VLOOKUP(InputData[[#This Row],[PRODUCT ID]],'Master Data'!A:F,6,0)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c r="A395" s="3">
        <v>44746</v>
      </c>
      <c r="B395" s="4" t="s">
        <v>20</v>
      </c>
      <c r="C395" s="5">
        <v>7</v>
      </c>
      <c r="D395" s="5" t="s">
        <v>108</v>
      </c>
      <c r="E395" s="5" t="s">
        <v>106</v>
      </c>
      <c r="F395" s="6">
        <v>0</v>
      </c>
      <c r="G395" t="str">
        <f>VLOOKUP(InputData[[#This Row],[PRODUCT ID]],'Master Data'!A:F,2,0)</f>
        <v>Product07</v>
      </c>
      <c r="H395" t="str">
        <f>VLOOKUP(InputData[[#This Row],[PRODUCT ID]],'Master Data'!A:F,3,0)</f>
        <v>Category01</v>
      </c>
      <c r="I395" t="str">
        <f>VLOOKUP(InputData[[#This Row],[PRODUCT ID]],'Master Data'!A:F,4,0)</f>
        <v>Lt</v>
      </c>
      <c r="J395">
        <f>VLOOKUP(InputData[[#This Row],[PRODUCT ID]],'Master Data'!A:F,5,0)</f>
        <v>43</v>
      </c>
      <c r="K395" s="7">
        <f>VLOOKUP(InputData[[#This Row],[PRODUCT ID]],'Master Data'!A:F,6,0)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c r="A396" s="3">
        <v>44747</v>
      </c>
      <c r="B396" s="4" t="s">
        <v>58</v>
      </c>
      <c r="C396" s="5">
        <v>7</v>
      </c>
      <c r="D396" s="5" t="s">
        <v>106</v>
      </c>
      <c r="E396" s="5" t="s">
        <v>107</v>
      </c>
      <c r="F396" s="6">
        <v>0</v>
      </c>
      <c r="G396" t="str">
        <f>VLOOKUP(InputData[[#This Row],[PRODUCT ID]],'Master Data'!A:F,2,0)</f>
        <v>Product25</v>
      </c>
      <c r="H396" t="str">
        <f>VLOOKUP(InputData[[#This Row],[PRODUCT ID]],'Master Data'!A:F,3,0)</f>
        <v>Category03</v>
      </c>
      <c r="I396" t="str">
        <f>VLOOKUP(InputData[[#This Row],[PRODUCT ID]],'Master Data'!A:F,4,0)</f>
        <v>No.</v>
      </c>
      <c r="J396">
        <f>VLOOKUP(InputData[[#This Row],[PRODUCT ID]],'Master Data'!A:F,5,0)</f>
        <v>7</v>
      </c>
      <c r="K396" s="7">
        <f>VLOOKUP(InputData[[#This Row],[PRODUCT ID]],'Master Data'!A:F,6,0)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c r="A397" s="3">
        <v>44747</v>
      </c>
      <c r="B397" s="4" t="s">
        <v>37</v>
      </c>
      <c r="C397" s="5">
        <v>8</v>
      </c>
      <c r="D397" s="5" t="s">
        <v>108</v>
      </c>
      <c r="E397" s="5" t="s">
        <v>106</v>
      </c>
      <c r="F397" s="6">
        <v>0</v>
      </c>
      <c r="G397" t="str">
        <f>VLOOKUP(InputData[[#This Row],[PRODUCT ID]],'Master Data'!A:F,2,0)</f>
        <v>Product15</v>
      </c>
      <c r="H397" t="str">
        <f>VLOOKUP(InputData[[#This Row],[PRODUCT ID]],'Master Data'!A:F,3,0)</f>
        <v>Category02</v>
      </c>
      <c r="I397" t="str">
        <f>VLOOKUP(InputData[[#This Row],[PRODUCT ID]],'Master Data'!A:F,4,0)</f>
        <v>No.</v>
      </c>
      <c r="J397">
        <f>VLOOKUP(InputData[[#This Row],[PRODUCT ID]],'Master Data'!A:F,5,0)</f>
        <v>12</v>
      </c>
      <c r="K397" s="7">
        <f>VLOOKUP(InputData[[#This Row],[PRODUCT ID]],'Master Data'!A:F,6,0)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c r="A398" s="3">
        <v>44748</v>
      </c>
      <c r="B398" s="4" t="s">
        <v>92</v>
      </c>
      <c r="C398" s="5">
        <v>2</v>
      </c>
      <c r="D398" s="5" t="s">
        <v>108</v>
      </c>
      <c r="E398" s="5" t="s">
        <v>107</v>
      </c>
      <c r="F398" s="6">
        <v>0</v>
      </c>
      <c r="G398" t="str">
        <f>VLOOKUP(InputData[[#This Row],[PRODUCT ID]],'Master Data'!A:F,2,0)</f>
        <v>Product41</v>
      </c>
      <c r="H398" t="str">
        <f>VLOOKUP(InputData[[#This Row],[PRODUCT ID]],'Master Data'!A:F,3,0)</f>
        <v>Category05</v>
      </c>
      <c r="I398" t="str">
        <f>VLOOKUP(InputData[[#This Row],[PRODUCT ID]],'Master Data'!A:F,4,0)</f>
        <v>Ft</v>
      </c>
      <c r="J398">
        <f>VLOOKUP(InputData[[#This Row],[PRODUCT ID]],'Master Data'!A:F,5,0)</f>
        <v>138</v>
      </c>
      <c r="K398" s="7">
        <f>VLOOKUP(InputData[[#This Row],[PRODUCT ID]],'Master Data'!A:F,6,0)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c r="A399" s="3">
        <v>44750</v>
      </c>
      <c r="B399" s="4" t="s">
        <v>43</v>
      </c>
      <c r="C399" s="5">
        <v>2</v>
      </c>
      <c r="D399" s="5" t="s">
        <v>108</v>
      </c>
      <c r="E399" s="5" t="s">
        <v>106</v>
      </c>
      <c r="F399" s="6">
        <v>0</v>
      </c>
      <c r="G399" t="str">
        <f>VLOOKUP(InputData[[#This Row],[PRODUCT ID]],'Master Data'!A:F,2,0)</f>
        <v>Product18</v>
      </c>
      <c r="H399" t="str">
        <f>VLOOKUP(InputData[[#This Row],[PRODUCT ID]],'Master Data'!A:F,3,0)</f>
        <v>Category02</v>
      </c>
      <c r="I399" t="str">
        <f>VLOOKUP(InputData[[#This Row],[PRODUCT ID]],'Master Data'!A:F,4,0)</f>
        <v>No.</v>
      </c>
      <c r="J399">
        <f>VLOOKUP(InputData[[#This Row],[PRODUCT ID]],'Master Data'!A:F,5,0)</f>
        <v>37</v>
      </c>
      <c r="K399" s="7">
        <f>VLOOKUP(InputData[[#This Row],[PRODUCT ID]],'Master Data'!A:F,6,0)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c r="A400" s="3">
        <v>44752</v>
      </c>
      <c r="B400" s="4" t="s">
        <v>73</v>
      </c>
      <c r="C400" s="5">
        <v>12</v>
      </c>
      <c r="D400" s="5" t="s">
        <v>106</v>
      </c>
      <c r="E400" s="5" t="s">
        <v>107</v>
      </c>
      <c r="F400" s="6">
        <v>0</v>
      </c>
      <c r="G400" t="str">
        <f>VLOOKUP(InputData[[#This Row],[PRODUCT ID]],'Master Data'!A:F,2,0)</f>
        <v>Product32</v>
      </c>
      <c r="H400" t="str">
        <f>VLOOKUP(InputData[[#This Row],[PRODUCT ID]],'Master Data'!A:F,3,0)</f>
        <v>Category04</v>
      </c>
      <c r="I400" t="str">
        <f>VLOOKUP(InputData[[#This Row],[PRODUCT ID]],'Master Data'!A:F,4,0)</f>
        <v>Kg</v>
      </c>
      <c r="J400">
        <f>VLOOKUP(InputData[[#This Row],[PRODUCT ID]],'Master Data'!A:F,5,0)</f>
        <v>89</v>
      </c>
      <c r="K400" s="7">
        <f>VLOOKUP(InputData[[#This Row],[PRODUCT ID]],'Master Data'!A:F,6,0)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c r="A401" s="3">
        <v>44754</v>
      </c>
      <c r="B401" s="4" t="s">
        <v>65</v>
      </c>
      <c r="C401" s="5">
        <v>12</v>
      </c>
      <c r="D401" s="5" t="s">
        <v>108</v>
      </c>
      <c r="E401" s="5" t="s">
        <v>107</v>
      </c>
      <c r="F401" s="6">
        <v>0</v>
      </c>
      <c r="G401" t="str">
        <f>VLOOKUP(InputData[[#This Row],[PRODUCT ID]],'Master Data'!A:F,2,0)</f>
        <v>Product28</v>
      </c>
      <c r="H401" t="str">
        <f>VLOOKUP(InputData[[#This Row],[PRODUCT ID]],'Master Data'!A:F,3,0)</f>
        <v>Category04</v>
      </c>
      <c r="I401" t="str">
        <f>VLOOKUP(InputData[[#This Row],[PRODUCT ID]],'Master Data'!A:F,4,0)</f>
        <v>No.</v>
      </c>
      <c r="J401">
        <f>VLOOKUP(InputData[[#This Row],[PRODUCT ID]],'Master Data'!A:F,5,0)</f>
        <v>37</v>
      </c>
      <c r="K401" s="7">
        <f>VLOOKUP(InputData[[#This Row],[PRODUCT ID]],'Master Data'!A:F,6,0)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c r="A402" s="3">
        <v>44755</v>
      </c>
      <c r="B402" s="4" t="s">
        <v>58</v>
      </c>
      <c r="C402" s="5">
        <v>7</v>
      </c>
      <c r="D402" s="5" t="s">
        <v>108</v>
      </c>
      <c r="E402" s="5" t="s">
        <v>106</v>
      </c>
      <c r="F402" s="6">
        <v>0</v>
      </c>
      <c r="G402" t="str">
        <f>VLOOKUP(InputData[[#This Row],[PRODUCT ID]],'Master Data'!A:F,2,0)</f>
        <v>Product25</v>
      </c>
      <c r="H402" t="str">
        <f>VLOOKUP(InputData[[#This Row],[PRODUCT ID]],'Master Data'!A:F,3,0)</f>
        <v>Category03</v>
      </c>
      <c r="I402" t="str">
        <f>VLOOKUP(InputData[[#This Row],[PRODUCT ID]],'Master Data'!A:F,4,0)</f>
        <v>No.</v>
      </c>
      <c r="J402">
        <f>VLOOKUP(InputData[[#This Row],[PRODUCT ID]],'Master Data'!A:F,5,0)</f>
        <v>7</v>
      </c>
      <c r="K402" s="7">
        <f>VLOOKUP(InputData[[#This Row],[PRODUCT ID]],'Master Data'!A:F,6,0)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c r="A403" s="3">
        <v>44756</v>
      </c>
      <c r="B403" s="4" t="s">
        <v>75</v>
      </c>
      <c r="C403" s="5">
        <v>9</v>
      </c>
      <c r="D403" s="5" t="s">
        <v>108</v>
      </c>
      <c r="E403" s="5" t="s">
        <v>106</v>
      </c>
      <c r="F403" s="6">
        <v>0</v>
      </c>
      <c r="G403" t="str">
        <f>VLOOKUP(InputData[[#This Row],[PRODUCT ID]],'Master Data'!A:F,2,0)</f>
        <v>Product33</v>
      </c>
      <c r="H403" t="str">
        <f>VLOOKUP(InputData[[#This Row],[PRODUCT ID]],'Master Data'!A:F,3,0)</f>
        <v>Category04</v>
      </c>
      <c r="I403" t="str">
        <f>VLOOKUP(InputData[[#This Row],[PRODUCT ID]],'Master Data'!A:F,4,0)</f>
        <v>Kg</v>
      </c>
      <c r="J403">
        <f>VLOOKUP(InputData[[#This Row],[PRODUCT ID]],'Master Data'!A:F,5,0)</f>
        <v>95</v>
      </c>
      <c r="K403" s="7">
        <f>VLOOKUP(InputData[[#This Row],[PRODUCT ID]],'Master Data'!A:F,6,0)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c r="A404" s="3">
        <v>44757</v>
      </c>
      <c r="B404" s="4" t="s">
        <v>14</v>
      </c>
      <c r="C404" s="5">
        <v>2</v>
      </c>
      <c r="D404" s="5" t="s">
        <v>106</v>
      </c>
      <c r="E404" s="5" t="s">
        <v>106</v>
      </c>
      <c r="F404" s="6">
        <v>0</v>
      </c>
      <c r="G404" t="str">
        <f>VLOOKUP(InputData[[#This Row],[PRODUCT ID]],'Master Data'!A:F,2,0)</f>
        <v>Product04</v>
      </c>
      <c r="H404" t="str">
        <f>VLOOKUP(InputData[[#This Row],[PRODUCT ID]],'Master Data'!A:F,3,0)</f>
        <v>Category01</v>
      </c>
      <c r="I404" t="str">
        <f>VLOOKUP(InputData[[#This Row],[PRODUCT ID]],'Master Data'!A:F,4,0)</f>
        <v>Lt</v>
      </c>
      <c r="J404">
        <f>VLOOKUP(InputData[[#This Row],[PRODUCT ID]],'Master Data'!A:F,5,0)</f>
        <v>44</v>
      </c>
      <c r="K404" s="7">
        <f>VLOOKUP(InputData[[#This Row],[PRODUCT ID]],'Master Data'!A:F,6,0)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c r="A405" s="3">
        <v>44759</v>
      </c>
      <c r="B405" s="4" t="s">
        <v>92</v>
      </c>
      <c r="C405" s="5">
        <v>8</v>
      </c>
      <c r="D405" s="5" t="s">
        <v>106</v>
      </c>
      <c r="E405" s="5" t="s">
        <v>107</v>
      </c>
      <c r="F405" s="6">
        <v>0</v>
      </c>
      <c r="G405" t="str">
        <f>VLOOKUP(InputData[[#This Row],[PRODUCT ID]],'Master Data'!A:F,2,0)</f>
        <v>Product41</v>
      </c>
      <c r="H405" t="str">
        <f>VLOOKUP(InputData[[#This Row],[PRODUCT ID]],'Master Data'!A:F,3,0)</f>
        <v>Category05</v>
      </c>
      <c r="I405" t="str">
        <f>VLOOKUP(InputData[[#This Row],[PRODUCT ID]],'Master Data'!A:F,4,0)</f>
        <v>Ft</v>
      </c>
      <c r="J405">
        <f>VLOOKUP(InputData[[#This Row],[PRODUCT ID]],'Master Data'!A:F,5,0)</f>
        <v>138</v>
      </c>
      <c r="K405" s="7">
        <f>VLOOKUP(InputData[[#This Row],[PRODUCT ID]],'Master Data'!A:F,6,0)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c r="A406" s="3">
        <v>44760</v>
      </c>
      <c r="B406" s="4" t="s">
        <v>26</v>
      </c>
      <c r="C406" s="5">
        <v>12</v>
      </c>
      <c r="D406" s="5" t="s">
        <v>108</v>
      </c>
      <c r="E406" s="5" t="s">
        <v>106</v>
      </c>
      <c r="F406" s="6">
        <v>0</v>
      </c>
      <c r="G406" t="str">
        <f>VLOOKUP(InputData[[#This Row],[PRODUCT ID]],'Master Data'!A:F,2,0)</f>
        <v>Product10</v>
      </c>
      <c r="H406" t="str">
        <f>VLOOKUP(InputData[[#This Row],[PRODUCT ID]],'Master Data'!A:F,3,0)</f>
        <v>Category02</v>
      </c>
      <c r="I406" t="str">
        <f>VLOOKUP(InputData[[#This Row],[PRODUCT ID]],'Master Data'!A:F,4,0)</f>
        <v>Ft</v>
      </c>
      <c r="J406">
        <f>VLOOKUP(InputData[[#This Row],[PRODUCT ID]],'Master Data'!A:F,5,0)</f>
        <v>148</v>
      </c>
      <c r="K406" s="7">
        <f>VLOOKUP(InputData[[#This Row],[PRODUCT ID]],'Master Data'!A:F,6,0)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c r="A407" s="3">
        <v>44762</v>
      </c>
      <c r="B407" s="4" t="s">
        <v>94</v>
      </c>
      <c r="C407" s="5">
        <v>8</v>
      </c>
      <c r="D407" s="5" t="s">
        <v>105</v>
      </c>
      <c r="E407" s="5" t="s">
        <v>106</v>
      </c>
      <c r="F407" s="6">
        <v>0</v>
      </c>
      <c r="G407" t="str">
        <f>VLOOKUP(InputData[[#This Row],[PRODUCT ID]],'Master Data'!A:F,2,0)</f>
        <v>Product42</v>
      </c>
      <c r="H407" t="str">
        <f>VLOOKUP(InputData[[#This Row],[PRODUCT ID]],'Master Data'!A:F,3,0)</f>
        <v>Category05</v>
      </c>
      <c r="I407" t="str">
        <f>VLOOKUP(InputData[[#This Row],[PRODUCT ID]],'Master Data'!A:F,4,0)</f>
        <v>Ft</v>
      </c>
      <c r="J407">
        <f>VLOOKUP(InputData[[#This Row],[PRODUCT ID]],'Master Data'!A:F,5,0)</f>
        <v>120</v>
      </c>
      <c r="K407" s="7">
        <f>VLOOKUP(InputData[[#This Row],[PRODUCT ID]],'Master Data'!A:F,6,0)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c r="A408" s="3">
        <v>44764</v>
      </c>
      <c r="B408" s="4" t="s">
        <v>77</v>
      </c>
      <c r="C408" s="5">
        <v>6</v>
      </c>
      <c r="D408" s="5" t="s">
        <v>108</v>
      </c>
      <c r="E408" s="5" t="s">
        <v>107</v>
      </c>
      <c r="F408" s="6">
        <v>0</v>
      </c>
      <c r="G408" t="str">
        <f>VLOOKUP(InputData[[#This Row],[PRODUCT ID]],'Master Data'!A:F,2,0)</f>
        <v>Product34</v>
      </c>
      <c r="H408" t="str">
        <f>VLOOKUP(InputData[[#This Row],[PRODUCT ID]],'Master Data'!A:F,3,0)</f>
        <v>Category04</v>
      </c>
      <c r="I408" t="str">
        <f>VLOOKUP(InputData[[#This Row],[PRODUCT ID]],'Master Data'!A:F,4,0)</f>
        <v>Lt</v>
      </c>
      <c r="J408">
        <f>VLOOKUP(InputData[[#This Row],[PRODUCT ID]],'Master Data'!A:F,5,0)</f>
        <v>55</v>
      </c>
      <c r="K408" s="7">
        <f>VLOOKUP(InputData[[#This Row],[PRODUCT ID]],'Master Data'!A:F,6,0)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c r="A409" s="3">
        <v>44765</v>
      </c>
      <c r="B409" s="4" t="s">
        <v>43</v>
      </c>
      <c r="C409" s="5">
        <v>2</v>
      </c>
      <c r="D409" s="5" t="s">
        <v>106</v>
      </c>
      <c r="E409" s="5" t="s">
        <v>106</v>
      </c>
      <c r="F409" s="6">
        <v>0</v>
      </c>
      <c r="G409" t="str">
        <f>VLOOKUP(InputData[[#This Row],[PRODUCT ID]],'Master Data'!A:F,2,0)</f>
        <v>Product18</v>
      </c>
      <c r="H409" t="str">
        <f>VLOOKUP(InputData[[#This Row],[PRODUCT ID]],'Master Data'!A:F,3,0)</f>
        <v>Category02</v>
      </c>
      <c r="I409" t="str">
        <f>VLOOKUP(InputData[[#This Row],[PRODUCT ID]],'Master Data'!A:F,4,0)</f>
        <v>No.</v>
      </c>
      <c r="J409">
        <f>VLOOKUP(InputData[[#This Row],[PRODUCT ID]],'Master Data'!A:F,5,0)</f>
        <v>37</v>
      </c>
      <c r="K409" s="7">
        <f>VLOOKUP(InputData[[#This Row],[PRODUCT ID]],'Master Data'!A:F,6,0)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c r="A410" s="3">
        <v>44766</v>
      </c>
      <c r="B410" s="4" t="s">
        <v>18</v>
      </c>
      <c r="C410" s="5">
        <v>14</v>
      </c>
      <c r="D410" s="5" t="s">
        <v>108</v>
      </c>
      <c r="E410" s="5" t="s">
        <v>107</v>
      </c>
      <c r="F410" s="6">
        <v>0</v>
      </c>
      <c r="G410" t="str">
        <f>VLOOKUP(InputData[[#This Row],[PRODUCT ID]],'Master Data'!A:F,2,0)</f>
        <v>Product06</v>
      </c>
      <c r="H410" t="str">
        <f>VLOOKUP(InputData[[#This Row],[PRODUCT ID]],'Master Data'!A:F,3,0)</f>
        <v>Category01</v>
      </c>
      <c r="I410" t="str">
        <f>VLOOKUP(InputData[[#This Row],[PRODUCT ID]],'Master Data'!A:F,4,0)</f>
        <v>Kg</v>
      </c>
      <c r="J410">
        <f>VLOOKUP(InputData[[#This Row],[PRODUCT ID]],'Master Data'!A:F,5,0)</f>
        <v>75</v>
      </c>
      <c r="K410" s="7">
        <f>VLOOKUP(InputData[[#This Row],[PRODUCT ID]],'Master Data'!A:F,6,0)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c r="A411" s="3">
        <v>44766</v>
      </c>
      <c r="B411" s="4" t="s">
        <v>63</v>
      </c>
      <c r="C411" s="5">
        <v>1</v>
      </c>
      <c r="D411" s="5" t="s">
        <v>106</v>
      </c>
      <c r="E411" s="5" t="s">
        <v>106</v>
      </c>
      <c r="F411" s="6">
        <v>0</v>
      </c>
      <c r="G411" t="str">
        <f>VLOOKUP(InputData[[#This Row],[PRODUCT ID]],'Master Data'!A:F,2,0)</f>
        <v>Product27</v>
      </c>
      <c r="H411" t="str">
        <f>VLOOKUP(InputData[[#This Row],[PRODUCT ID]],'Master Data'!A:F,3,0)</f>
        <v>Category04</v>
      </c>
      <c r="I411" t="str">
        <f>VLOOKUP(InputData[[#This Row],[PRODUCT ID]],'Master Data'!A:F,4,0)</f>
        <v>Lt</v>
      </c>
      <c r="J411">
        <f>VLOOKUP(InputData[[#This Row],[PRODUCT ID]],'Master Data'!A:F,5,0)</f>
        <v>48</v>
      </c>
      <c r="K411" s="7">
        <f>VLOOKUP(InputData[[#This Row],[PRODUCT ID]],'Master Data'!A:F,6,0)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c r="A412" s="3">
        <v>44767</v>
      </c>
      <c r="B412" s="4" t="s">
        <v>98</v>
      </c>
      <c r="C412" s="5">
        <v>2</v>
      </c>
      <c r="D412" s="5" t="s">
        <v>108</v>
      </c>
      <c r="E412" s="5" t="s">
        <v>107</v>
      </c>
      <c r="F412" s="6">
        <v>0</v>
      </c>
      <c r="G412" t="str">
        <f>VLOOKUP(InputData[[#This Row],[PRODUCT ID]],'Master Data'!A:F,2,0)</f>
        <v>Product44</v>
      </c>
      <c r="H412" t="str">
        <f>VLOOKUP(InputData[[#This Row],[PRODUCT ID]],'Master Data'!A:F,3,0)</f>
        <v>Category05</v>
      </c>
      <c r="I412" t="str">
        <f>VLOOKUP(InputData[[#This Row],[PRODUCT ID]],'Master Data'!A:F,4,0)</f>
        <v>Kg</v>
      </c>
      <c r="J412">
        <f>VLOOKUP(InputData[[#This Row],[PRODUCT ID]],'Master Data'!A:F,5,0)</f>
        <v>76</v>
      </c>
      <c r="K412" s="7">
        <f>VLOOKUP(InputData[[#This Row],[PRODUCT ID]],'Master Data'!A:F,6,0)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c r="A413" s="3">
        <v>44767</v>
      </c>
      <c r="B413" s="4" t="s">
        <v>41</v>
      </c>
      <c r="C413" s="5">
        <v>12</v>
      </c>
      <c r="D413" s="5" t="s">
        <v>108</v>
      </c>
      <c r="E413" s="5" t="s">
        <v>107</v>
      </c>
      <c r="F413" s="6">
        <v>0</v>
      </c>
      <c r="G413" t="str">
        <f>VLOOKUP(InputData[[#This Row],[PRODUCT ID]],'Master Data'!A:F,2,0)</f>
        <v>Product17</v>
      </c>
      <c r="H413" t="str">
        <f>VLOOKUP(InputData[[#This Row],[PRODUCT ID]],'Master Data'!A:F,3,0)</f>
        <v>Category02</v>
      </c>
      <c r="I413" t="str">
        <f>VLOOKUP(InputData[[#This Row],[PRODUCT ID]],'Master Data'!A:F,4,0)</f>
        <v>Ft</v>
      </c>
      <c r="J413">
        <f>VLOOKUP(InputData[[#This Row],[PRODUCT ID]],'Master Data'!A:F,5,0)</f>
        <v>134</v>
      </c>
      <c r="K413" s="7">
        <f>VLOOKUP(InputData[[#This Row],[PRODUCT ID]],'Master Data'!A:F,6,0)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c r="A414" s="3">
        <v>44767</v>
      </c>
      <c r="B414" s="4" t="s">
        <v>12</v>
      </c>
      <c r="C414" s="5">
        <v>13</v>
      </c>
      <c r="D414" s="5" t="s">
        <v>106</v>
      </c>
      <c r="E414" s="5" t="s">
        <v>107</v>
      </c>
      <c r="F414" s="6">
        <v>0</v>
      </c>
      <c r="G414" t="str">
        <f>VLOOKUP(InputData[[#This Row],[PRODUCT ID]],'Master Data'!A:F,2,0)</f>
        <v>Product03</v>
      </c>
      <c r="H414" t="str">
        <f>VLOOKUP(InputData[[#This Row],[PRODUCT ID]],'Master Data'!A:F,3,0)</f>
        <v>Category01</v>
      </c>
      <c r="I414" t="str">
        <f>VLOOKUP(InputData[[#This Row],[PRODUCT ID]],'Master Data'!A:F,4,0)</f>
        <v>Kg</v>
      </c>
      <c r="J414">
        <f>VLOOKUP(InputData[[#This Row],[PRODUCT ID]],'Master Data'!A:F,5,0)</f>
        <v>71</v>
      </c>
      <c r="K414" s="7">
        <f>VLOOKUP(InputData[[#This Row],[PRODUCT ID]],'Master Data'!A:F,6,0)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c r="A415" s="3">
        <v>44768</v>
      </c>
      <c r="B415" s="4" t="s">
        <v>12</v>
      </c>
      <c r="C415" s="5">
        <v>10</v>
      </c>
      <c r="D415" s="5" t="s">
        <v>106</v>
      </c>
      <c r="E415" s="5" t="s">
        <v>106</v>
      </c>
      <c r="F415" s="6">
        <v>0</v>
      </c>
      <c r="G415" t="str">
        <f>VLOOKUP(InputData[[#This Row],[PRODUCT ID]],'Master Data'!A:F,2,0)</f>
        <v>Product03</v>
      </c>
      <c r="H415" t="str">
        <f>VLOOKUP(InputData[[#This Row],[PRODUCT ID]],'Master Data'!A:F,3,0)</f>
        <v>Category01</v>
      </c>
      <c r="I415" t="str">
        <f>VLOOKUP(InputData[[#This Row],[PRODUCT ID]],'Master Data'!A:F,4,0)</f>
        <v>Kg</v>
      </c>
      <c r="J415">
        <f>VLOOKUP(InputData[[#This Row],[PRODUCT ID]],'Master Data'!A:F,5,0)</f>
        <v>71</v>
      </c>
      <c r="K415" s="7">
        <f>VLOOKUP(InputData[[#This Row],[PRODUCT ID]],'Master Data'!A:F,6,0)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c r="A416" s="3">
        <v>44768</v>
      </c>
      <c r="B416" s="4" t="s">
        <v>60</v>
      </c>
      <c r="C416" s="5">
        <v>1</v>
      </c>
      <c r="D416" s="5" t="s">
        <v>106</v>
      </c>
      <c r="E416" s="5" t="s">
        <v>107</v>
      </c>
      <c r="F416" s="6">
        <v>0</v>
      </c>
      <c r="G416" t="str">
        <f>VLOOKUP(InputData[[#This Row],[PRODUCT ID]],'Master Data'!A:F,2,0)</f>
        <v>Product26</v>
      </c>
      <c r="H416" t="str">
        <f>VLOOKUP(InputData[[#This Row],[PRODUCT ID]],'Master Data'!A:F,3,0)</f>
        <v>Category04</v>
      </c>
      <c r="I416" t="str">
        <f>VLOOKUP(InputData[[#This Row],[PRODUCT ID]],'Master Data'!A:F,4,0)</f>
        <v>No.</v>
      </c>
      <c r="J416">
        <f>VLOOKUP(InputData[[#This Row],[PRODUCT ID]],'Master Data'!A:F,5,0)</f>
        <v>18</v>
      </c>
      <c r="K416" s="7">
        <f>VLOOKUP(InputData[[#This Row],[PRODUCT ID]],'Master Data'!A:F,6,0)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c r="A417" s="3">
        <v>44776</v>
      </c>
      <c r="B417" s="4" t="s">
        <v>31</v>
      </c>
      <c r="C417" s="5">
        <v>5</v>
      </c>
      <c r="D417" s="5" t="s">
        <v>108</v>
      </c>
      <c r="E417" s="5" t="s">
        <v>107</v>
      </c>
      <c r="F417" s="6">
        <v>0</v>
      </c>
      <c r="G417" t="str">
        <f>VLOOKUP(InputData[[#This Row],[PRODUCT ID]],'Master Data'!A:F,2,0)</f>
        <v>Product12</v>
      </c>
      <c r="H417" t="str">
        <f>VLOOKUP(InputData[[#This Row],[PRODUCT ID]],'Master Data'!A:F,3,0)</f>
        <v>Category02</v>
      </c>
      <c r="I417" t="str">
        <f>VLOOKUP(InputData[[#This Row],[PRODUCT ID]],'Master Data'!A:F,4,0)</f>
        <v>Kg</v>
      </c>
      <c r="J417">
        <f>VLOOKUP(InputData[[#This Row],[PRODUCT ID]],'Master Data'!A:F,5,0)</f>
        <v>73</v>
      </c>
      <c r="K417" s="7">
        <f>VLOOKUP(InputData[[#This Row],[PRODUCT ID]],'Master Data'!A:F,6,0)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c r="A418" s="3">
        <v>44779</v>
      </c>
      <c r="B418" s="4" t="s">
        <v>39</v>
      </c>
      <c r="C418" s="5">
        <v>9</v>
      </c>
      <c r="D418" s="5" t="s">
        <v>106</v>
      </c>
      <c r="E418" s="5" t="s">
        <v>106</v>
      </c>
      <c r="F418" s="6">
        <v>0</v>
      </c>
      <c r="G418" t="str">
        <f>VLOOKUP(InputData[[#This Row],[PRODUCT ID]],'Master Data'!A:F,2,0)</f>
        <v>Product16</v>
      </c>
      <c r="H418" t="str">
        <f>VLOOKUP(InputData[[#This Row],[PRODUCT ID]],'Master Data'!A:F,3,0)</f>
        <v>Category02</v>
      </c>
      <c r="I418" t="str">
        <f>VLOOKUP(InputData[[#This Row],[PRODUCT ID]],'Master Data'!A:F,4,0)</f>
        <v>No.</v>
      </c>
      <c r="J418">
        <f>VLOOKUP(InputData[[#This Row],[PRODUCT ID]],'Master Data'!A:F,5,0)</f>
        <v>13</v>
      </c>
      <c r="K418" s="7">
        <f>VLOOKUP(InputData[[#This Row],[PRODUCT ID]],'Master Data'!A:F,6,0)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c r="A419" s="3">
        <v>44781</v>
      </c>
      <c r="B419" s="4" t="s">
        <v>39</v>
      </c>
      <c r="C419" s="5">
        <v>2</v>
      </c>
      <c r="D419" s="5" t="s">
        <v>108</v>
      </c>
      <c r="E419" s="5" t="s">
        <v>106</v>
      </c>
      <c r="F419" s="6">
        <v>0</v>
      </c>
      <c r="G419" t="str">
        <f>VLOOKUP(InputData[[#This Row],[PRODUCT ID]],'Master Data'!A:F,2,0)</f>
        <v>Product16</v>
      </c>
      <c r="H419" t="str">
        <f>VLOOKUP(InputData[[#This Row],[PRODUCT ID]],'Master Data'!A:F,3,0)</f>
        <v>Category02</v>
      </c>
      <c r="I419" t="str">
        <f>VLOOKUP(InputData[[#This Row],[PRODUCT ID]],'Master Data'!A:F,4,0)</f>
        <v>No.</v>
      </c>
      <c r="J419">
        <f>VLOOKUP(InputData[[#This Row],[PRODUCT ID]],'Master Data'!A:F,5,0)</f>
        <v>13</v>
      </c>
      <c r="K419" s="7">
        <f>VLOOKUP(InputData[[#This Row],[PRODUCT ID]],'Master Data'!A:F,6,0)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c r="A420" s="3">
        <v>44781</v>
      </c>
      <c r="B420" s="4" t="s">
        <v>73</v>
      </c>
      <c r="C420" s="5">
        <v>12</v>
      </c>
      <c r="D420" s="5" t="s">
        <v>108</v>
      </c>
      <c r="E420" s="5" t="s">
        <v>107</v>
      </c>
      <c r="F420" s="6">
        <v>0</v>
      </c>
      <c r="G420" t="str">
        <f>VLOOKUP(InputData[[#This Row],[PRODUCT ID]],'Master Data'!A:F,2,0)</f>
        <v>Product32</v>
      </c>
      <c r="H420" t="str">
        <f>VLOOKUP(InputData[[#This Row],[PRODUCT ID]],'Master Data'!A:F,3,0)</f>
        <v>Category04</v>
      </c>
      <c r="I420" t="str">
        <f>VLOOKUP(InputData[[#This Row],[PRODUCT ID]],'Master Data'!A:F,4,0)</f>
        <v>Kg</v>
      </c>
      <c r="J420">
        <f>VLOOKUP(InputData[[#This Row],[PRODUCT ID]],'Master Data'!A:F,5,0)</f>
        <v>89</v>
      </c>
      <c r="K420" s="7">
        <f>VLOOKUP(InputData[[#This Row],[PRODUCT ID]],'Master Data'!A:F,6,0)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c r="A421" s="3">
        <v>44781</v>
      </c>
      <c r="B421" s="4" t="s">
        <v>50</v>
      </c>
      <c r="C421" s="5">
        <v>11</v>
      </c>
      <c r="D421" s="5" t="s">
        <v>108</v>
      </c>
      <c r="E421" s="5" t="s">
        <v>107</v>
      </c>
      <c r="F421" s="6">
        <v>0</v>
      </c>
      <c r="G421" t="str">
        <f>VLOOKUP(InputData[[#This Row],[PRODUCT ID]],'Master Data'!A:F,2,0)</f>
        <v>Product21</v>
      </c>
      <c r="H421" t="str">
        <f>VLOOKUP(InputData[[#This Row],[PRODUCT ID]],'Master Data'!A:F,3,0)</f>
        <v>Category03</v>
      </c>
      <c r="I421" t="str">
        <f>VLOOKUP(InputData[[#This Row],[PRODUCT ID]],'Master Data'!A:F,4,0)</f>
        <v>Ft</v>
      </c>
      <c r="J421">
        <f>VLOOKUP(InputData[[#This Row],[PRODUCT ID]],'Master Data'!A:F,5,0)</f>
        <v>126</v>
      </c>
      <c r="K421" s="7">
        <f>VLOOKUP(InputData[[#This Row],[PRODUCT ID]],'Master Data'!A:F,6,0)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c r="A422" s="3">
        <v>44787</v>
      </c>
      <c r="B422" s="4" t="s">
        <v>69</v>
      </c>
      <c r="C422" s="5">
        <v>14</v>
      </c>
      <c r="D422" s="5" t="s">
        <v>108</v>
      </c>
      <c r="E422" s="5" t="s">
        <v>107</v>
      </c>
      <c r="F422" s="6">
        <v>0</v>
      </c>
      <c r="G422" t="str">
        <f>VLOOKUP(InputData[[#This Row],[PRODUCT ID]],'Master Data'!A:F,2,0)</f>
        <v>Product30</v>
      </c>
      <c r="H422" t="str">
        <f>VLOOKUP(InputData[[#This Row],[PRODUCT ID]],'Master Data'!A:F,3,0)</f>
        <v>Category04</v>
      </c>
      <c r="I422" t="str">
        <f>VLOOKUP(InputData[[#This Row],[PRODUCT ID]],'Master Data'!A:F,4,0)</f>
        <v>Ft</v>
      </c>
      <c r="J422">
        <f>VLOOKUP(InputData[[#This Row],[PRODUCT ID]],'Master Data'!A:F,5,0)</f>
        <v>148</v>
      </c>
      <c r="K422" s="7">
        <f>VLOOKUP(InputData[[#This Row],[PRODUCT ID]],'Master Data'!A:F,6,0)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c r="A423" s="3">
        <v>44788</v>
      </c>
      <c r="B423" s="4" t="s">
        <v>29</v>
      </c>
      <c r="C423" s="5">
        <v>10</v>
      </c>
      <c r="D423" s="5" t="s">
        <v>105</v>
      </c>
      <c r="E423" s="5" t="s">
        <v>107</v>
      </c>
      <c r="F423" s="6">
        <v>0</v>
      </c>
      <c r="G423" t="str">
        <f>VLOOKUP(InputData[[#This Row],[PRODUCT ID]],'Master Data'!A:F,2,0)</f>
        <v>Product11</v>
      </c>
      <c r="H423" t="str">
        <f>VLOOKUP(InputData[[#This Row],[PRODUCT ID]],'Master Data'!A:F,3,0)</f>
        <v>Category02</v>
      </c>
      <c r="I423" t="str">
        <f>VLOOKUP(InputData[[#This Row],[PRODUCT ID]],'Master Data'!A:F,4,0)</f>
        <v>Lt</v>
      </c>
      <c r="J423">
        <f>VLOOKUP(InputData[[#This Row],[PRODUCT ID]],'Master Data'!A:F,5,0)</f>
        <v>44</v>
      </c>
      <c r="K423" s="7">
        <f>VLOOKUP(InputData[[#This Row],[PRODUCT ID]],'Master Data'!A:F,6,0)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c r="A424" s="3">
        <v>44788</v>
      </c>
      <c r="B424" s="4" t="s">
        <v>37</v>
      </c>
      <c r="C424" s="5">
        <v>7</v>
      </c>
      <c r="D424" s="5" t="s">
        <v>108</v>
      </c>
      <c r="E424" s="5" t="s">
        <v>106</v>
      </c>
      <c r="F424" s="6">
        <v>0</v>
      </c>
      <c r="G424" t="str">
        <f>VLOOKUP(InputData[[#This Row],[PRODUCT ID]],'Master Data'!A:F,2,0)</f>
        <v>Product15</v>
      </c>
      <c r="H424" t="str">
        <f>VLOOKUP(InputData[[#This Row],[PRODUCT ID]],'Master Data'!A:F,3,0)</f>
        <v>Category02</v>
      </c>
      <c r="I424" t="str">
        <f>VLOOKUP(InputData[[#This Row],[PRODUCT ID]],'Master Data'!A:F,4,0)</f>
        <v>No.</v>
      </c>
      <c r="J424">
        <f>VLOOKUP(InputData[[#This Row],[PRODUCT ID]],'Master Data'!A:F,5,0)</f>
        <v>12</v>
      </c>
      <c r="K424" s="7">
        <f>VLOOKUP(InputData[[#This Row],[PRODUCT ID]],'Master Data'!A:F,6,0)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c r="A425" s="3">
        <v>44791</v>
      </c>
      <c r="B425" s="4" t="s">
        <v>67</v>
      </c>
      <c r="C425" s="5">
        <v>8</v>
      </c>
      <c r="D425" s="5" t="s">
        <v>106</v>
      </c>
      <c r="E425" s="5" t="s">
        <v>106</v>
      </c>
      <c r="F425" s="6">
        <v>0</v>
      </c>
      <c r="G425" t="str">
        <f>VLOOKUP(InputData[[#This Row],[PRODUCT ID]],'Master Data'!A:F,2,0)</f>
        <v>Product29</v>
      </c>
      <c r="H425" t="str">
        <f>VLOOKUP(InputData[[#This Row],[PRODUCT ID]],'Master Data'!A:F,3,0)</f>
        <v>Category04</v>
      </c>
      <c r="I425" t="str">
        <f>VLOOKUP(InputData[[#This Row],[PRODUCT ID]],'Master Data'!A:F,4,0)</f>
        <v>Lt</v>
      </c>
      <c r="J425">
        <f>VLOOKUP(InputData[[#This Row],[PRODUCT ID]],'Master Data'!A:F,5,0)</f>
        <v>47</v>
      </c>
      <c r="K425" s="7">
        <f>VLOOKUP(InputData[[#This Row],[PRODUCT ID]],'Master Data'!A:F,6,0)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c r="A426" s="3">
        <v>44791</v>
      </c>
      <c r="B426" s="4" t="s">
        <v>26</v>
      </c>
      <c r="C426" s="5">
        <v>2</v>
      </c>
      <c r="D426" s="5" t="s">
        <v>106</v>
      </c>
      <c r="E426" s="5" t="s">
        <v>107</v>
      </c>
      <c r="F426" s="6">
        <v>0</v>
      </c>
      <c r="G426" t="str">
        <f>VLOOKUP(InputData[[#This Row],[PRODUCT ID]],'Master Data'!A:F,2,0)</f>
        <v>Product10</v>
      </c>
      <c r="H426" t="str">
        <f>VLOOKUP(InputData[[#This Row],[PRODUCT ID]],'Master Data'!A:F,3,0)</f>
        <v>Category02</v>
      </c>
      <c r="I426" t="str">
        <f>VLOOKUP(InputData[[#This Row],[PRODUCT ID]],'Master Data'!A:F,4,0)</f>
        <v>Ft</v>
      </c>
      <c r="J426">
        <f>VLOOKUP(InputData[[#This Row],[PRODUCT ID]],'Master Data'!A:F,5,0)</f>
        <v>148</v>
      </c>
      <c r="K426" s="7">
        <f>VLOOKUP(InputData[[#This Row],[PRODUCT ID]],'Master Data'!A:F,6,0)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c r="A427" s="3">
        <v>44792</v>
      </c>
      <c r="B427" s="4" t="s">
        <v>20</v>
      </c>
      <c r="C427" s="5">
        <v>3</v>
      </c>
      <c r="D427" s="5" t="s">
        <v>106</v>
      </c>
      <c r="E427" s="5" t="s">
        <v>106</v>
      </c>
      <c r="F427" s="6">
        <v>0</v>
      </c>
      <c r="G427" t="str">
        <f>VLOOKUP(InputData[[#This Row],[PRODUCT ID]],'Master Data'!A:F,2,0)</f>
        <v>Product07</v>
      </c>
      <c r="H427" t="str">
        <f>VLOOKUP(InputData[[#This Row],[PRODUCT ID]],'Master Data'!A:F,3,0)</f>
        <v>Category01</v>
      </c>
      <c r="I427" t="str">
        <f>VLOOKUP(InputData[[#This Row],[PRODUCT ID]],'Master Data'!A:F,4,0)</f>
        <v>Lt</v>
      </c>
      <c r="J427">
        <f>VLOOKUP(InputData[[#This Row],[PRODUCT ID]],'Master Data'!A:F,5,0)</f>
        <v>43</v>
      </c>
      <c r="K427" s="7">
        <f>VLOOKUP(InputData[[#This Row],[PRODUCT ID]],'Master Data'!A:F,6,0)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c r="A428" s="3">
        <v>44793</v>
      </c>
      <c r="B428" s="4" t="s">
        <v>54</v>
      </c>
      <c r="C428" s="5">
        <v>13</v>
      </c>
      <c r="D428" s="5" t="s">
        <v>108</v>
      </c>
      <c r="E428" s="5" t="s">
        <v>106</v>
      </c>
      <c r="F428" s="6">
        <v>0</v>
      </c>
      <c r="G428" t="str">
        <f>VLOOKUP(InputData[[#This Row],[PRODUCT ID]],'Master Data'!A:F,2,0)</f>
        <v>Product23</v>
      </c>
      <c r="H428" t="str">
        <f>VLOOKUP(InputData[[#This Row],[PRODUCT ID]],'Master Data'!A:F,3,0)</f>
        <v>Category03</v>
      </c>
      <c r="I428" t="str">
        <f>VLOOKUP(InputData[[#This Row],[PRODUCT ID]],'Master Data'!A:F,4,0)</f>
        <v>Ft</v>
      </c>
      <c r="J428">
        <f>VLOOKUP(InputData[[#This Row],[PRODUCT ID]],'Master Data'!A:F,5,0)</f>
        <v>141</v>
      </c>
      <c r="K428" s="7">
        <f>VLOOKUP(InputData[[#This Row],[PRODUCT ID]],'Master Data'!A:F,6,0)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c r="A429" s="3">
        <v>44793</v>
      </c>
      <c r="B429" s="4" t="s">
        <v>75</v>
      </c>
      <c r="C429" s="5">
        <v>14</v>
      </c>
      <c r="D429" s="5" t="s">
        <v>108</v>
      </c>
      <c r="E429" s="5" t="s">
        <v>106</v>
      </c>
      <c r="F429" s="6">
        <v>0</v>
      </c>
      <c r="G429" t="str">
        <f>VLOOKUP(InputData[[#This Row],[PRODUCT ID]],'Master Data'!A:F,2,0)</f>
        <v>Product33</v>
      </c>
      <c r="H429" t="str">
        <f>VLOOKUP(InputData[[#This Row],[PRODUCT ID]],'Master Data'!A:F,3,0)</f>
        <v>Category04</v>
      </c>
      <c r="I429" t="str">
        <f>VLOOKUP(InputData[[#This Row],[PRODUCT ID]],'Master Data'!A:F,4,0)</f>
        <v>Kg</v>
      </c>
      <c r="J429">
        <f>VLOOKUP(InputData[[#This Row],[PRODUCT ID]],'Master Data'!A:F,5,0)</f>
        <v>95</v>
      </c>
      <c r="K429" s="7">
        <f>VLOOKUP(InputData[[#This Row],[PRODUCT ID]],'Master Data'!A:F,6,0)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c r="A430" s="3">
        <v>44794</v>
      </c>
      <c r="B430" s="4" t="s">
        <v>39</v>
      </c>
      <c r="C430" s="5">
        <v>4</v>
      </c>
      <c r="D430" s="5" t="s">
        <v>108</v>
      </c>
      <c r="E430" s="5" t="s">
        <v>106</v>
      </c>
      <c r="F430" s="6">
        <v>0</v>
      </c>
      <c r="G430" t="str">
        <f>VLOOKUP(InputData[[#This Row],[PRODUCT ID]],'Master Data'!A:F,2,0)</f>
        <v>Product16</v>
      </c>
      <c r="H430" t="str">
        <f>VLOOKUP(InputData[[#This Row],[PRODUCT ID]],'Master Data'!A:F,3,0)</f>
        <v>Category02</v>
      </c>
      <c r="I430" t="str">
        <f>VLOOKUP(InputData[[#This Row],[PRODUCT ID]],'Master Data'!A:F,4,0)</f>
        <v>No.</v>
      </c>
      <c r="J430">
        <f>VLOOKUP(InputData[[#This Row],[PRODUCT ID]],'Master Data'!A:F,5,0)</f>
        <v>13</v>
      </c>
      <c r="K430" s="7">
        <f>VLOOKUP(InputData[[#This Row],[PRODUCT ID]],'Master Data'!A:F,6,0)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c r="A431" s="3">
        <v>44796</v>
      </c>
      <c r="B431" s="4" t="s">
        <v>98</v>
      </c>
      <c r="C431" s="5">
        <v>11</v>
      </c>
      <c r="D431" s="5" t="s">
        <v>106</v>
      </c>
      <c r="E431" s="5" t="s">
        <v>106</v>
      </c>
      <c r="F431" s="6">
        <v>0</v>
      </c>
      <c r="G431" t="str">
        <f>VLOOKUP(InputData[[#This Row],[PRODUCT ID]],'Master Data'!A:F,2,0)</f>
        <v>Product44</v>
      </c>
      <c r="H431" t="str">
        <f>VLOOKUP(InputData[[#This Row],[PRODUCT ID]],'Master Data'!A:F,3,0)</f>
        <v>Category05</v>
      </c>
      <c r="I431" t="str">
        <f>VLOOKUP(InputData[[#This Row],[PRODUCT ID]],'Master Data'!A:F,4,0)</f>
        <v>Kg</v>
      </c>
      <c r="J431">
        <f>VLOOKUP(InputData[[#This Row],[PRODUCT ID]],'Master Data'!A:F,5,0)</f>
        <v>76</v>
      </c>
      <c r="K431" s="7">
        <f>VLOOKUP(InputData[[#This Row],[PRODUCT ID]],'Master Data'!A:F,6,0)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c r="A432" s="3">
        <v>44796</v>
      </c>
      <c r="B432" s="4" t="s">
        <v>67</v>
      </c>
      <c r="C432" s="5">
        <v>14</v>
      </c>
      <c r="D432" s="5" t="s">
        <v>108</v>
      </c>
      <c r="E432" s="5" t="s">
        <v>107</v>
      </c>
      <c r="F432" s="6">
        <v>0</v>
      </c>
      <c r="G432" t="str">
        <f>VLOOKUP(InputData[[#This Row],[PRODUCT ID]],'Master Data'!A:F,2,0)</f>
        <v>Product29</v>
      </c>
      <c r="H432" t="str">
        <f>VLOOKUP(InputData[[#This Row],[PRODUCT ID]],'Master Data'!A:F,3,0)</f>
        <v>Category04</v>
      </c>
      <c r="I432" t="str">
        <f>VLOOKUP(InputData[[#This Row],[PRODUCT ID]],'Master Data'!A:F,4,0)</f>
        <v>Lt</v>
      </c>
      <c r="J432">
        <f>VLOOKUP(InputData[[#This Row],[PRODUCT ID]],'Master Data'!A:F,5,0)</f>
        <v>47</v>
      </c>
      <c r="K432" s="7">
        <f>VLOOKUP(InputData[[#This Row],[PRODUCT ID]],'Master Data'!A:F,6,0)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c r="A433" s="3">
        <v>44797</v>
      </c>
      <c r="B433" s="4" t="s">
        <v>16</v>
      </c>
      <c r="C433" s="5">
        <v>5</v>
      </c>
      <c r="D433" s="5" t="s">
        <v>108</v>
      </c>
      <c r="E433" s="5" t="s">
        <v>107</v>
      </c>
      <c r="F433" s="6">
        <v>0</v>
      </c>
      <c r="G433" t="str">
        <f>VLOOKUP(InputData[[#This Row],[PRODUCT ID]],'Master Data'!A:F,2,0)</f>
        <v>Product05</v>
      </c>
      <c r="H433" t="str">
        <f>VLOOKUP(InputData[[#This Row],[PRODUCT ID]],'Master Data'!A:F,3,0)</f>
        <v>Category01</v>
      </c>
      <c r="I433" t="str">
        <f>VLOOKUP(InputData[[#This Row],[PRODUCT ID]],'Master Data'!A:F,4,0)</f>
        <v>Ft</v>
      </c>
      <c r="J433">
        <f>VLOOKUP(InputData[[#This Row],[PRODUCT ID]],'Master Data'!A:F,5,0)</f>
        <v>133</v>
      </c>
      <c r="K433" s="7">
        <f>VLOOKUP(InputData[[#This Row],[PRODUCT ID]],'Master Data'!A:F,6,0)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c r="A434" s="3">
        <v>44799</v>
      </c>
      <c r="B434" s="4" t="s">
        <v>45</v>
      </c>
      <c r="C434" s="5">
        <v>13</v>
      </c>
      <c r="D434" s="5" t="s">
        <v>105</v>
      </c>
      <c r="E434" s="5" t="s">
        <v>107</v>
      </c>
      <c r="F434" s="6">
        <v>0</v>
      </c>
      <c r="G434" t="str">
        <f>VLOOKUP(InputData[[#This Row],[PRODUCT ID]],'Master Data'!A:F,2,0)</f>
        <v>Product19</v>
      </c>
      <c r="H434" t="str">
        <f>VLOOKUP(InputData[[#This Row],[PRODUCT ID]],'Master Data'!A:F,3,0)</f>
        <v>Category02</v>
      </c>
      <c r="I434" t="str">
        <f>VLOOKUP(InputData[[#This Row],[PRODUCT ID]],'Master Data'!A:F,4,0)</f>
        <v>Ft</v>
      </c>
      <c r="J434">
        <f>VLOOKUP(InputData[[#This Row],[PRODUCT ID]],'Master Data'!A:F,5,0)</f>
        <v>150</v>
      </c>
      <c r="K434" s="7">
        <f>VLOOKUP(InputData[[#This Row],[PRODUCT ID]],'Master Data'!A:F,6,0)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c r="A435" s="3">
        <v>44799</v>
      </c>
      <c r="B435" s="4" t="s">
        <v>83</v>
      </c>
      <c r="C435" s="5">
        <v>8</v>
      </c>
      <c r="D435" s="5" t="s">
        <v>106</v>
      </c>
      <c r="E435" s="5" t="s">
        <v>106</v>
      </c>
      <c r="F435" s="6">
        <v>0</v>
      </c>
      <c r="G435" t="str">
        <f>VLOOKUP(InputData[[#This Row],[PRODUCT ID]],'Master Data'!A:F,2,0)</f>
        <v>Product37</v>
      </c>
      <c r="H435" t="str">
        <f>VLOOKUP(InputData[[#This Row],[PRODUCT ID]],'Master Data'!A:F,3,0)</f>
        <v>Category05</v>
      </c>
      <c r="I435" t="str">
        <f>VLOOKUP(InputData[[#This Row],[PRODUCT ID]],'Master Data'!A:F,4,0)</f>
        <v>Kg</v>
      </c>
      <c r="J435">
        <f>VLOOKUP(InputData[[#This Row],[PRODUCT ID]],'Master Data'!A:F,5,0)</f>
        <v>67</v>
      </c>
      <c r="K435" s="7">
        <f>VLOOKUP(InputData[[#This Row],[PRODUCT ID]],'Master Data'!A:F,6,0)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c r="A436" s="3">
        <v>44800</v>
      </c>
      <c r="B436" s="4" t="s">
        <v>88</v>
      </c>
      <c r="C436" s="5">
        <v>15</v>
      </c>
      <c r="D436" s="5" t="s">
        <v>105</v>
      </c>
      <c r="E436" s="5" t="s">
        <v>106</v>
      </c>
      <c r="F436" s="6">
        <v>0</v>
      </c>
      <c r="G436" t="str">
        <f>VLOOKUP(InputData[[#This Row],[PRODUCT ID]],'Master Data'!A:F,2,0)</f>
        <v>Product39</v>
      </c>
      <c r="H436" t="str">
        <f>VLOOKUP(InputData[[#This Row],[PRODUCT ID]],'Master Data'!A:F,3,0)</f>
        <v>Category05</v>
      </c>
      <c r="I436" t="str">
        <f>VLOOKUP(InputData[[#This Row],[PRODUCT ID]],'Master Data'!A:F,4,0)</f>
        <v>No.</v>
      </c>
      <c r="J436">
        <f>VLOOKUP(InputData[[#This Row],[PRODUCT ID]],'Master Data'!A:F,5,0)</f>
        <v>37</v>
      </c>
      <c r="K436" s="7">
        <f>VLOOKUP(InputData[[#This Row],[PRODUCT ID]],'Master Data'!A:F,6,0)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c r="A437" s="3">
        <v>44801</v>
      </c>
      <c r="B437" s="4" t="s">
        <v>16</v>
      </c>
      <c r="C437" s="5">
        <v>9</v>
      </c>
      <c r="D437" s="5" t="s">
        <v>106</v>
      </c>
      <c r="E437" s="5" t="s">
        <v>106</v>
      </c>
      <c r="F437" s="6">
        <v>0</v>
      </c>
      <c r="G437" t="str">
        <f>VLOOKUP(InputData[[#This Row],[PRODUCT ID]],'Master Data'!A:F,2,0)</f>
        <v>Product05</v>
      </c>
      <c r="H437" t="str">
        <f>VLOOKUP(InputData[[#This Row],[PRODUCT ID]],'Master Data'!A:F,3,0)</f>
        <v>Category01</v>
      </c>
      <c r="I437" t="str">
        <f>VLOOKUP(InputData[[#This Row],[PRODUCT ID]],'Master Data'!A:F,4,0)</f>
        <v>Ft</v>
      </c>
      <c r="J437">
        <f>VLOOKUP(InputData[[#This Row],[PRODUCT ID]],'Master Data'!A:F,5,0)</f>
        <v>133</v>
      </c>
      <c r="K437" s="7">
        <f>VLOOKUP(InputData[[#This Row],[PRODUCT ID]],'Master Data'!A:F,6,0)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c r="A438" s="3">
        <v>44801</v>
      </c>
      <c r="B438" s="4" t="s">
        <v>88</v>
      </c>
      <c r="C438" s="5">
        <v>5</v>
      </c>
      <c r="D438" s="5" t="s">
        <v>108</v>
      </c>
      <c r="E438" s="5" t="s">
        <v>106</v>
      </c>
      <c r="F438" s="6">
        <v>0</v>
      </c>
      <c r="G438" t="str">
        <f>VLOOKUP(InputData[[#This Row],[PRODUCT ID]],'Master Data'!A:F,2,0)</f>
        <v>Product39</v>
      </c>
      <c r="H438" t="str">
        <f>VLOOKUP(InputData[[#This Row],[PRODUCT ID]],'Master Data'!A:F,3,0)</f>
        <v>Category05</v>
      </c>
      <c r="I438" t="str">
        <f>VLOOKUP(InputData[[#This Row],[PRODUCT ID]],'Master Data'!A:F,4,0)</f>
        <v>No.</v>
      </c>
      <c r="J438">
        <f>VLOOKUP(InputData[[#This Row],[PRODUCT ID]],'Master Data'!A:F,5,0)</f>
        <v>37</v>
      </c>
      <c r="K438" s="7">
        <f>VLOOKUP(InputData[[#This Row],[PRODUCT ID]],'Master Data'!A:F,6,0)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c r="A439" s="3">
        <v>44803</v>
      </c>
      <c r="B439" s="4" t="s">
        <v>18</v>
      </c>
      <c r="C439" s="5">
        <v>6</v>
      </c>
      <c r="D439" s="5" t="s">
        <v>106</v>
      </c>
      <c r="E439" s="5" t="s">
        <v>107</v>
      </c>
      <c r="F439" s="6">
        <v>0</v>
      </c>
      <c r="G439" t="str">
        <f>VLOOKUP(InputData[[#This Row],[PRODUCT ID]],'Master Data'!A:F,2,0)</f>
        <v>Product06</v>
      </c>
      <c r="H439" t="str">
        <f>VLOOKUP(InputData[[#This Row],[PRODUCT ID]],'Master Data'!A:F,3,0)</f>
        <v>Category01</v>
      </c>
      <c r="I439" t="str">
        <f>VLOOKUP(InputData[[#This Row],[PRODUCT ID]],'Master Data'!A:F,4,0)</f>
        <v>Kg</v>
      </c>
      <c r="J439">
        <f>VLOOKUP(InputData[[#This Row],[PRODUCT ID]],'Master Data'!A:F,5,0)</f>
        <v>75</v>
      </c>
      <c r="K439" s="7">
        <f>VLOOKUP(InputData[[#This Row],[PRODUCT ID]],'Master Data'!A:F,6,0)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c r="A440" s="3">
        <v>44803</v>
      </c>
      <c r="B440" s="4" t="s">
        <v>96</v>
      </c>
      <c r="C440" s="5">
        <v>6</v>
      </c>
      <c r="D440" s="5" t="s">
        <v>108</v>
      </c>
      <c r="E440" s="5" t="s">
        <v>107</v>
      </c>
      <c r="F440" s="6">
        <v>0</v>
      </c>
      <c r="G440" t="str">
        <f>VLOOKUP(InputData[[#This Row],[PRODUCT ID]],'Master Data'!A:F,2,0)</f>
        <v>Product43</v>
      </c>
      <c r="H440" t="str">
        <f>VLOOKUP(InputData[[#This Row],[PRODUCT ID]],'Master Data'!A:F,3,0)</f>
        <v>Category05</v>
      </c>
      <c r="I440" t="str">
        <f>VLOOKUP(InputData[[#This Row],[PRODUCT ID]],'Master Data'!A:F,4,0)</f>
        <v>Kg</v>
      </c>
      <c r="J440">
        <f>VLOOKUP(InputData[[#This Row],[PRODUCT ID]],'Master Data'!A:F,5,0)</f>
        <v>67</v>
      </c>
      <c r="K440" s="7">
        <f>VLOOKUP(InputData[[#This Row],[PRODUCT ID]],'Master Data'!A:F,6,0)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c r="A441" s="3">
        <v>44803</v>
      </c>
      <c r="B441" s="4" t="s">
        <v>58</v>
      </c>
      <c r="C441" s="5">
        <v>5</v>
      </c>
      <c r="D441" s="5" t="s">
        <v>108</v>
      </c>
      <c r="E441" s="5" t="s">
        <v>107</v>
      </c>
      <c r="F441" s="6">
        <v>0</v>
      </c>
      <c r="G441" t="str">
        <f>VLOOKUP(InputData[[#This Row],[PRODUCT ID]],'Master Data'!A:F,2,0)</f>
        <v>Product25</v>
      </c>
      <c r="H441" t="str">
        <f>VLOOKUP(InputData[[#This Row],[PRODUCT ID]],'Master Data'!A:F,3,0)</f>
        <v>Category03</v>
      </c>
      <c r="I441" t="str">
        <f>VLOOKUP(InputData[[#This Row],[PRODUCT ID]],'Master Data'!A:F,4,0)</f>
        <v>No.</v>
      </c>
      <c r="J441">
        <f>VLOOKUP(InputData[[#This Row],[PRODUCT ID]],'Master Data'!A:F,5,0)</f>
        <v>7</v>
      </c>
      <c r="K441" s="7">
        <f>VLOOKUP(InputData[[#This Row],[PRODUCT ID]],'Master Data'!A:F,6,0)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c r="A442" s="3">
        <v>44804</v>
      </c>
      <c r="B442" s="4" t="s">
        <v>37</v>
      </c>
      <c r="C442" s="5">
        <v>13</v>
      </c>
      <c r="D442" s="5" t="s">
        <v>108</v>
      </c>
      <c r="E442" s="5" t="s">
        <v>107</v>
      </c>
      <c r="F442" s="6">
        <v>0</v>
      </c>
      <c r="G442" t="str">
        <f>VLOOKUP(InputData[[#This Row],[PRODUCT ID]],'Master Data'!A:F,2,0)</f>
        <v>Product15</v>
      </c>
      <c r="H442" t="str">
        <f>VLOOKUP(InputData[[#This Row],[PRODUCT ID]],'Master Data'!A:F,3,0)</f>
        <v>Category02</v>
      </c>
      <c r="I442" t="str">
        <f>VLOOKUP(InputData[[#This Row],[PRODUCT ID]],'Master Data'!A:F,4,0)</f>
        <v>No.</v>
      </c>
      <c r="J442">
        <f>VLOOKUP(InputData[[#This Row],[PRODUCT ID]],'Master Data'!A:F,5,0)</f>
        <v>12</v>
      </c>
      <c r="K442" s="7">
        <f>VLOOKUP(InputData[[#This Row],[PRODUCT ID]],'Master Data'!A:F,6,0)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c r="A443" s="3">
        <v>44808</v>
      </c>
      <c r="B443" s="4" t="s">
        <v>10</v>
      </c>
      <c r="C443" s="5">
        <v>1</v>
      </c>
      <c r="D443" s="5" t="s">
        <v>108</v>
      </c>
      <c r="E443" s="5" t="s">
        <v>107</v>
      </c>
      <c r="F443" s="6">
        <v>0</v>
      </c>
      <c r="G443" t="str">
        <f>VLOOKUP(InputData[[#This Row],[PRODUCT ID]],'Master Data'!A:F,2,0)</f>
        <v>Product02</v>
      </c>
      <c r="H443" t="str">
        <f>VLOOKUP(InputData[[#This Row],[PRODUCT ID]],'Master Data'!A:F,3,0)</f>
        <v>Category01</v>
      </c>
      <c r="I443" t="str">
        <f>VLOOKUP(InputData[[#This Row],[PRODUCT ID]],'Master Data'!A:F,4,0)</f>
        <v>Kg</v>
      </c>
      <c r="J443">
        <f>VLOOKUP(InputData[[#This Row],[PRODUCT ID]],'Master Data'!A:F,5,0)</f>
        <v>105</v>
      </c>
      <c r="K443" s="7">
        <f>VLOOKUP(InputData[[#This Row],[PRODUCT ID]],'Master Data'!A:F,6,0)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c r="A444" s="3">
        <v>44810</v>
      </c>
      <c r="B444" s="4" t="s">
        <v>16</v>
      </c>
      <c r="C444" s="5">
        <v>12</v>
      </c>
      <c r="D444" s="5" t="s">
        <v>105</v>
      </c>
      <c r="E444" s="5" t="s">
        <v>106</v>
      </c>
      <c r="F444" s="6">
        <v>0</v>
      </c>
      <c r="G444" t="str">
        <f>VLOOKUP(InputData[[#This Row],[PRODUCT ID]],'Master Data'!A:F,2,0)</f>
        <v>Product05</v>
      </c>
      <c r="H444" t="str">
        <f>VLOOKUP(InputData[[#This Row],[PRODUCT ID]],'Master Data'!A:F,3,0)</f>
        <v>Category01</v>
      </c>
      <c r="I444" t="str">
        <f>VLOOKUP(InputData[[#This Row],[PRODUCT ID]],'Master Data'!A:F,4,0)</f>
        <v>Ft</v>
      </c>
      <c r="J444">
        <f>VLOOKUP(InputData[[#This Row],[PRODUCT ID]],'Master Data'!A:F,5,0)</f>
        <v>133</v>
      </c>
      <c r="K444" s="7">
        <f>VLOOKUP(InputData[[#This Row],[PRODUCT ID]],'Master Data'!A:F,6,0)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c r="A445" s="3">
        <v>44813</v>
      </c>
      <c r="B445" s="4" t="s">
        <v>92</v>
      </c>
      <c r="C445" s="5">
        <v>9</v>
      </c>
      <c r="D445" s="5" t="s">
        <v>108</v>
      </c>
      <c r="E445" s="5" t="s">
        <v>106</v>
      </c>
      <c r="F445" s="6">
        <v>0</v>
      </c>
      <c r="G445" t="str">
        <f>VLOOKUP(InputData[[#This Row],[PRODUCT ID]],'Master Data'!A:F,2,0)</f>
        <v>Product41</v>
      </c>
      <c r="H445" t="str">
        <f>VLOOKUP(InputData[[#This Row],[PRODUCT ID]],'Master Data'!A:F,3,0)</f>
        <v>Category05</v>
      </c>
      <c r="I445" t="str">
        <f>VLOOKUP(InputData[[#This Row],[PRODUCT ID]],'Master Data'!A:F,4,0)</f>
        <v>Ft</v>
      </c>
      <c r="J445">
        <f>VLOOKUP(InputData[[#This Row],[PRODUCT ID]],'Master Data'!A:F,5,0)</f>
        <v>138</v>
      </c>
      <c r="K445" s="7">
        <f>VLOOKUP(InputData[[#This Row],[PRODUCT ID]],'Master Data'!A:F,6,0)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c r="A446" s="3">
        <v>44813</v>
      </c>
      <c r="B446" s="4" t="s">
        <v>12</v>
      </c>
      <c r="C446" s="5">
        <v>3</v>
      </c>
      <c r="D446" s="5" t="s">
        <v>108</v>
      </c>
      <c r="E446" s="5" t="s">
        <v>106</v>
      </c>
      <c r="F446" s="6">
        <v>0</v>
      </c>
      <c r="G446" t="str">
        <f>VLOOKUP(InputData[[#This Row],[PRODUCT ID]],'Master Data'!A:F,2,0)</f>
        <v>Product03</v>
      </c>
      <c r="H446" t="str">
        <f>VLOOKUP(InputData[[#This Row],[PRODUCT ID]],'Master Data'!A:F,3,0)</f>
        <v>Category01</v>
      </c>
      <c r="I446" t="str">
        <f>VLOOKUP(InputData[[#This Row],[PRODUCT ID]],'Master Data'!A:F,4,0)</f>
        <v>Kg</v>
      </c>
      <c r="J446">
        <f>VLOOKUP(InputData[[#This Row],[PRODUCT ID]],'Master Data'!A:F,5,0)</f>
        <v>71</v>
      </c>
      <c r="K446" s="7">
        <f>VLOOKUP(InputData[[#This Row],[PRODUCT ID]],'Master Data'!A:F,6,0)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c r="A447" s="3">
        <v>44814</v>
      </c>
      <c r="B447" s="4" t="s">
        <v>79</v>
      </c>
      <c r="C447" s="5">
        <v>15</v>
      </c>
      <c r="D447" s="5" t="s">
        <v>106</v>
      </c>
      <c r="E447" s="5" t="s">
        <v>107</v>
      </c>
      <c r="F447" s="6">
        <v>0</v>
      </c>
      <c r="G447" t="str">
        <f>VLOOKUP(InputData[[#This Row],[PRODUCT ID]],'Master Data'!A:F,2,0)</f>
        <v>Product35</v>
      </c>
      <c r="H447" t="str">
        <f>VLOOKUP(InputData[[#This Row],[PRODUCT ID]],'Master Data'!A:F,3,0)</f>
        <v>Category04</v>
      </c>
      <c r="I447" t="str">
        <f>VLOOKUP(InputData[[#This Row],[PRODUCT ID]],'Master Data'!A:F,4,0)</f>
        <v>No.</v>
      </c>
      <c r="J447">
        <f>VLOOKUP(InputData[[#This Row],[PRODUCT ID]],'Master Data'!A:F,5,0)</f>
        <v>5</v>
      </c>
      <c r="K447" s="7">
        <f>VLOOKUP(InputData[[#This Row],[PRODUCT ID]],'Master Data'!A:F,6,0)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c r="A448" s="3">
        <v>44814</v>
      </c>
      <c r="B448" s="4" t="s">
        <v>86</v>
      </c>
      <c r="C448" s="5">
        <v>4</v>
      </c>
      <c r="D448" s="5" t="s">
        <v>108</v>
      </c>
      <c r="E448" s="5" t="s">
        <v>107</v>
      </c>
      <c r="F448" s="6">
        <v>0</v>
      </c>
      <c r="G448" t="str">
        <f>VLOOKUP(InputData[[#This Row],[PRODUCT ID]],'Master Data'!A:F,2,0)</f>
        <v>Product38</v>
      </c>
      <c r="H448" t="str">
        <f>VLOOKUP(InputData[[#This Row],[PRODUCT ID]],'Master Data'!A:F,3,0)</f>
        <v>Category05</v>
      </c>
      <c r="I448" t="str">
        <f>VLOOKUP(InputData[[#This Row],[PRODUCT ID]],'Master Data'!A:F,4,0)</f>
        <v>Kg</v>
      </c>
      <c r="J448">
        <f>VLOOKUP(InputData[[#This Row],[PRODUCT ID]],'Master Data'!A:F,5,0)</f>
        <v>72</v>
      </c>
      <c r="K448" s="7">
        <f>VLOOKUP(InputData[[#This Row],[PRODUCT ID]],'Master Data'!A:F,6,0)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c r="A449" s="3">
        <v>44818</v>
      </c>
      <c r="B449" s="4" t="s">
        <v>67</v>
      </c>
      <c r="C449" s="5">
        <v>3</v>
      </c>
      <c r="D449" s="5" t="s">
        <v>108</v>
      </c>
      <c r="E449" s="5" t="s">
        <v>107</v>
      </c>
      <c r="F449" s="6">
        <v>0</v>
      </c>
      <c r="G449" t="str">
        <f>VLOOKUP(InputData[[#This Row],[PRODUCT ID]],'Master Data'!A:F,2,0)</f>
        <v>Product29</v>
      </c>
      <c r="H449" t="str">
        <f>VLOOKUP(InputData[[#This Row],[PRODUCT ID]],'Master Data'!A:F,3,0)</f>
        <v>Category04</v>
      </c>
      <c r="I449" t="str">
        <f>VLOOKUP(InputData[[#This Row],[PRODUCT ID]],'Master Data'!A:F,4,0)</f>
        <v>Lt</v>
      </c>
      <c r="J449">
        <f>VLOOKUP(InputData[[#This Row],[PRODUCT ID]],'Master Data'!A:F,5,0)</f>
        <v>47</v>
      </c>
      <c r="K449" s="7">
        <f>VLOOKUP(InputData[[#This Row],[PRODUCT ID]],'Master Data'!A:F,6,0)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c r="A450" s="3">
        <v>44819</v>
      </c>
      <c r="B450" s="4" t="s">
        <v>83</v>
      </c>
      <c r="C450" s="5">
        <v>15</v>
      </c>
      <c r="D450" s="5" t="s">
        <v>106</v>
      </c>
      <c r="E450" s="5" t="s">
        <v>106</v>
      </c>
      <c r="F450" s="6">
        <v>0</v>
      </c>
      <c r="G450" t="str">
        <f>VLOOKUP(InputData[[#This Row],[PRODUCT ID]],'Master Data'!A:F,2,0)</f>
        <v>Product37</v>
      </c>
      <c r="H450" t="str">
        <f>VLOOKUP(InputData[[#This Row],[PRODUCT ID]],'Master Data'!A:F,3,0)</f>
        <v>Category05</v>
      </c>
      <c r="I450" t="str">
        <f>VLOOKUP(InputData[[#This Row],[PRODUCT ID]],'Master Data'!A:F,4,0)</f>
        <v>Kg</v>
      </c>
      <c r="J450">
        <f>VLOOKUP(InputData[[#This Row],[PRODUCT ID]],'Master Data'!A:F,5,0)</f>
        <v>67</v>
      </c>
      <c r="K450" s="7">
        <f>VLOOKUP(InputData[[#This Row],[PRODUCT ID]],'Master Data'!A:F,6,0)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c r="A451" s="3">
        <v>44822</v>
      </c>
      <c r="B451" s="4" t="s">
        <v>60</v>
      </c>
      <c r="C451" s="5">
        <v>14</v>
      </c>
      <c r="D451" s="5" t="s">
        <v>106</v>
      </c>
      <c r="E451" s="5" t="s">
        <v>107</v>
      </c>
      <c r="F451" s="6">
        <v>0</v>
      </c>
      <c r="G451" t="str">
        <f>VLOOKUP(InputData[[#This Row],[PRODUCT ID]],'Master Data'!A:F,2,0)</f>
        <v>Product26</v>
      </c>
      <c r="H451" t="str">
        <f>VLOOKUP(InputData[[#This Row],[PRODUCT ID]],'Master Data'!A:F,3,0)</f>
        <v>Category04</v>
      </c>
      <c r="I451" t="str">
        <f>VLOOKUP(InputData[[#This Row],[PRODUCT ID]],'Master Data'!A:F,4,0)</f>
        <v>No.</v>
      </c>
      <c r="J451">
        <f>VLOOKUP(InputData[[#This Row],[PRODUCT ID]],'Master Data'!A:F,5,0)</f>
        <v>18</v>
      </c>
      <c r="K451" s="7">
        <f>VLOOKUP(InputData[[#This Row],[PRODUCT ID]],'Master Data'!A:F,6,0)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c r="A452" s="3">
        <v>44823</v>
      </c>
      <c r="B452" s="4" t="s">
        <v>75</v>
      </c>
      <c r="C452" s="5">
        <v>8</v>
      </c>
      <c r="D452" s="5" t="s">
        <v>105</v>
      </c>
      <c r="E452" s="5" t="s">
        <v>107</v>
      </c>
      <c r="F452" s="6">
        <v>0</v>
      </c>
      <c r="G452" t="str">
        <f>VLOOKUP(InputData[[#This Row],[PRODUCT ID]],'Master Data'!A:F,2,0)</f>
        <v>Product33</v>
      </c>
      <c r="H452" t="str">
        <f>VLOOKUP(InputData[[#This Row],[PRODUCT ID]],'Master Data'!A:F,3,0)</f>
        <v>Category04</v>
      </c>
      <c r="I452" t="str">
        <f>VLOOKUP(InputData[[#This Row],[PRODUCT ID]],'Master Data'!A:F,4,0)</f>
        <v>Kg</v>
      </c>
      <c r="J452">
        <f>VLOOKUP(InputData[[#This Row],[PRODUCT ID]],'Master Data'!A:F,5,0)</f>
        <v>95</v>
      </c>
      <c r="K452" s="7">
        <f>VLOOKUP(InputData[[#This Row],[PRODUCT ID]],'Master Data'!A:F,6,0)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c r="A453" s="3">
        <v>44824</v>
      </c>
      <c r="B453" s="4" t="s">
        <v>75</v>
      </c>
      <c r="C453" s="5">
        <v>6</v>
      </c>
      <c r="D453" s="5" t="s">
        <v>108</v>
      </c>
      <c r="E453" s="5" t="s">
        <v>106</v>
      </c>
      <c r="F453" s="6">
        <v>0</v>
      </c>
      <c r="G453" t="str">
        <f>VLOOKUP(InputData[[#This Row],[PRODUCT ID]],'Master Data'!A:F,2,0)</f>
        <v>Product33</v>
      </c>
      <c r="H453" t="str">
        <f>VLOOKUP(InputData[[#This Row],[PRODUCT ID]],'Master Data'!A:F,3,0)</f>
        <v>Category04</v>
      </c>
      <c r="I453" t="str">
        <f>VLOOKUP(InputData[[#This Row],[PRODUCT ID]],'Master Data'!A:F,4,0)</f>
        <v>Kg</v>
      </c>
      <c r="J453">
        <f>VLOOKUP(InputData[[#This Row],[PRODUCT ID]],'Master Data'!A:F,5,0)</f>
        <v>95</v>
      </c>
      <c r="K453" s="7">
        <f>VLOOKUP(InputData[[#This Row],[PRODUCT ID]],'Master Data'!A:F,6,0)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c r="A454" s="3">
        <v>44824</v>
      </c>
      <c r="B454" s="4" t="s">
        <v>6</v>
      </c>
      <c r="C454" s="5">
        <v>10</v>
      </c>
      <c r="D454" s="5" t="s">
        <v>108</v>
      </c>
      <c r="E454" s="5" t="s">
        <v>106</v>
      </c>
      <c r="F454" s="6">
        <v>0</v>
      </c>
      <c r="G454" t="str">
        <f>VLOOKUP(InputData[[#This Row],[PRODUCT ID]],'Master Data'!A:F,2,0)</f>
        <v>Product01</v>
      </c>
      <c r="H454" t="str">
        <f>VLOOKUP(InputData[[#This Row],[PRODUCT ID]],'Master Data'!A:F,3,0)</f>
        <v>Category01</v>
      </c>
      <c r="I454" t="str">
        <f>VLOOKUP(InputData[[#This Row],[PRODUCT ID]],'Master Data'!A:F,4,0)</f>
        <v>Kg</v>
      </c>
      <c r="J454">
        <f>VLOOKUP(InputData[[#This Row],[PRODUCT ID]],'Master Data'!A:F,5,0)</f>
        <v>98</v>
      </c>
      <c r="K454" s="7">
        <f>VLOOKUP(InputData[[#This Row],[PRODUCT ID]],'Master Data'!A:F,6,0)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c r="A455" s="3">
        <v>44825</v>
      </c>
      <c r="B455" s="4" t="s">
        <v>43</v>
      </c>
      <c r="C455" s="5">
        <v>14</v>
      </c>
      <c r="D455" s="5" t="s">
        <v>106</v>
      </c>
      <c r="E455" s="5" t="s">
        <v>106</v>
      </c>
      <c r="F455" s="6">
        <v>0</v>
      </c>
      <c r="G455" t="str">
        <f>VLOOKUP(InputData[[#This Row],[PRODUCT ID]],'Master Data'!A:F,2,0)</f>
        <v>Product18</v>
      </c>
      <c r="H455" t="str">
        <f>VLOOKUP(InputData[[#This Row],[PRODUCT ID]],'Master Data'!A:F,3,0)</f>
        <v>Category02</v>
      </c>
      <c r="I455" t="str">
        <f>VLOOKUP(InputData[[#This Row],[PRODUCT ID]],'Master Data'!A:F,4,0)</f>
        <v>No.</v>
      </c>
      <c r="J455">
        <f>VLOOKUP(InputData[[#This Row],[PRODUCT ID]],'Master Data'!A:F,5,0)</f>
        <v>37</v>
      </c>
      <c r="K455" s="7">
        <f>VLOOKUP(InputData[[#This Row],[PRODUCT ID]],'Master Data'!A:F,6,0)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c r="A456" s="3">
        <v>44825</v>
      </c>
      <c r="B456" s="4" t="s">
        <v>60</v>
      </c>
      <c r="C456" s="5">
        <v>5</v>
      </c>
      <c r="D456" s="5" t="s">
        <v>108</v>
      </c>
      <c r="E456" s="5" t="s">
        <v>107</v>
      </c>
      <c r="F456" s="6">
        <v>0</v>
      </c>
      <c r="G456" t="str">
        <f>VLOOKUP(InputData[[#This Row],[PRODUCT ID]],'Master Data'!A:F,2,0)</f>
        <v>Product26</v>
      </c>
      <c r="H456" t="str">
        <f>VLOOKUP(InputData[[#This Row],[PRODUCT ID]],'Master Data'!A:F,3,0)</f>
        <v>Category04</v>
      </c>
      <c r="I456" t="str">
        <f>VLOOKUP(InputData[[#This Row],[PRODUCT ID]],'Master Data'!A:F,4,0)</f>
        <v>No.</v>
      </c>
      <c r="J456">
        <f>VLOOKUP(InputData[[#This Row],[PRODUCT ID]],'Master Data'!A:F,5,0)</f>
        <v>18</v>
      </c>
      <c r="K456" s="7">
        <f>VLOOKUP(InputData[[#This Row],[PRODUCT ID]],'Master Data'!A:F,6,0)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c r="A457" s="3">
        <v>44826</v>
      </c>
      <c r="B457" s="4" t="s">
        <v>96</v>
      </c>
      <c r="C457" s="5">
        <v>12</v>
      </c>
      <c r="D457" s="5" t="s">
        <v>106</v>
      </c>
      <c r="E457" s="5" t="s">
        <v>106</v>
      </c>
      <c r="F457" s="6">
        <v>0</v>
      </c>
      <c r="G457" t="str">
        <f>VLOOKUP(InputData[[#This Row],[PRODUCT ID]],'Master Data'!A:F,2,0)</f>
        <v>Product43</v>
      </c>
      <c r="H457" t="str">
        <f>VLOOKUP(InputData[[#This Row],[PRODUCT ID]],'Master Data'!A:F,3,0)</f>
        <v>Category05</v>
      </c>
      <c r="I457" t="str">
        <f>VLOOKUP(InputData[[#This Row],[PRODUCT ID]],'Master Data'!A:F,4,0)</f>
        <v>Kg</v>
      </c>
      <c r="J457">
        <f>VLOOKUP(InputData[[#This Row],[PRODUCT ID]],'Master Data'!A:F,5,0)</f>
        <v>67</v>
      </c>
      <c r="K457" s="7">
        <f>VLOOKUP(InputData[[#This Row],[PRODUCT ID]],'Master Data'!A:F,6,0)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c r="A458" s="3">
        <v>44827</v>
      </c>
      <c r="B458" s="4" t="s">
        <v>31</v>
      </c>
      <c r="C458" s="5">
        <v>12</v>
      </c>
      <c r="D458" s="5" t="s">
        <v>108</v>
      </c>
      <c r="E458" s="5" t="s">
        <v>106</v>
      </c>
      <c r="F458" s="6">
        <v>0</v>
      </c>
      <c r="G458" t="str">
        <f>VLOOKUP(InputData[[#This Row],[PRODUCT ID]],'Master Data'!A:F,2,0)</f>
        <v>Product12</v>
      </c>
      <c r="H458" t="str">
        <f>VLOOKUP(InputData[[#This Row],[PRODUCT ID]],'Master Data'!A:F,3,0)</f>
        <v>Category02</v>
      </c>
      <c r="I458" t="str">
        <f>VLOOKUP(InputData[[#This Row],[PRODUCT ID]],'Master Data'!A:F,4,0)</f>
        <v>Kg</v>
      </c>
      <c r="J458">
        <f>VLOOKUP(InputData[[#This Row],[PRODUCT ID]],'Master Data'!A:F,5,0)</f>
        <v>73</v>
      </c>
      <c r="K458" s="7">
        <f>VLOOKUP(InputData[[#This Row],[PRODUCT ID]],'Master Data'!A:F,6,0)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c r="A459" s="3">
        <v>44828</v>
      </c>
      <c r="B459" s="4" t="s">
        <v>73</v>
      </c>
      <c r="C459" s="5">
        <v>14</v>
      </c>
      <c r="D459" s="5" t="s">
        <v>108</v>
      </c>
      <c r="E459" s="5" t="s">
        <v>106</v>
      </c>
      <c r="F459" s="6">
        <v>0</v>
      </c>
      <c r="G459" t="str">
        <f>VLOOKUP(InputData[[#This Row],[PRODUCT ID]],'Master Data'!A:F,2,0)</f>
        <v>Product32</v>
      </c>
      <c r="H459" t="str">
        <f>VLOOKUP(InputData[[#This Row],[PRODUCT ID]],'Master Data'!A:F,3,0)</f>
        <v>Category04</v>
      </c>
      <c r="I459" t="str">
        <f>VLOOKUP(InputData[[#This Row],[PRODUCT ID]],'Master Data'!A:F,4,0)</f>
        <v>Kg</v>
      </c>
      <c r="J459">
        <f>VLOOKUP(InputData[[#This Row],[PRODUCT ID]],'Master Data'!A:F,5,0)</f>
        <v>89</v>
      </c>
      <c r="K459" s="7">
        <f>VLOOKUP(InputData[[#This Row],[PRODUCT ID]],'Master Data'!A:F,6,0)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c r="A460" s="3">
        <v>44828</v>
      </c>
      <c r="B460" s="4" t="s">
        <v>73</v>
      </c>
      <c r="C460" s="5">
        <v>8</v>
      </c>
      <c r="D460" s="5" t="s">
        <v>108</v>
      </c>
      <c r="E460" s="5" t="s">
        <v>107</v>
      </c>
      <c r="F460" s="6">
        <v>0</v>
      </c>
      <c r="G460" t="str">
        <f>VLOOKUP(InputData[[#This Row],[PRODUCT ID]],'Master Data'!A:F,2,0)</f>
        <v>Product32</v>
      </c>
      <c r="H460" t="str">
        <f>VLOOKUP(InputData[[#This Row],[PRODUCT ID]],'Master Data'!A:F,3,0)</f>
        <v>Category04</v>
      </c>
      <c r="I460" t="str">
        <f>VLOOKUP(InputData[[#This Row],[PRODUCT ID]],'Master Data'!A:F,4,0)</f>
        <v>Kg</v>
      </c>
      <c r="J460">
        <f>VLOOKUP(InputData[[#This Row],[PRODUCT ID]],'Master Data'!A:F,5,0)</f>
        <v>89</v>
      </c>
      <c r="K460" s="7">
        <f>VLOOKUP(InputData[[#This Row],[PRODUCT ID]],'Master Data'!A:F,6,0)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c r="A461" s="3">
        <v>44831</v>
      </c>
      <c r="B461" s="4" t="s">
        <v>81</v>
      </c>
      <c r="C461" s="5">
        <v>4</v>
      </c>
      <c r="D461" s="5" t="s">
        <v>108</v>
      </c>
      <c r="E461" s="5" t="s">
        <v>107</v>
      </c>
      <c r="F461" s="6">
        <v>0</v>
      </c>
      <c r="G461" t="str">
        <f>VLOOKUP(InputData[[#This Row],[PRODUCT ID]],'Master Data'!A:F,2,0)</f>
        <v>Product36</v>
      </c>
      <c r="H461" t="str">
        <f>VLOOKUP(InputData[[#This Row],[PRODUCT ID]],'Master Data'!A:F,3,0)</f>
        <v>Category04</v>
      </c>
      <c r="I461" t="str">
        <f>VLOOKUP(InputData[[#This Row],[PRODUCT ID]],'Master Data'!A:F,4,0)</f>
        <v>Kg</v>
      </c>
      <c r="J461">
        <f>VLOOKUP(InputData[[#This Row],[PRODUCT ID]],'Master Data'!A:F,5,0)</f>
        <v>90</v>
      </c>
      <c r="K461" s="7">
        <f>VLOOKUP(InputData[[#This Row],[PRODUCT ID]],'Master Data'!A:F,6,0)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c r="A462" s="3">
        <v>44831</v>
      </c>
      <c r="B462" s="4" t="s">
        <v>98</v>
      </c>
      <c r="C462" s="5">
        <v>9</v>
      </c>
      <c r="D462" s="5" t="s">
        <v>108</v>
      </c>
      <c r="E462" s="5" t="s">
        <v>107</v>
      </c>
      <c r="F462" s="6">
        <v>0</v>
      </c>
      <c r="G462" t="str">
        <f>VLOOKUP(InputData[[#This Row],[PRODUCT ID]],'Master Data'!A:F,2,0)</f>
        <v>Product44</v>
      </c>
      <c r="H462" t="str">
        <f>VLOOKUP(InputData[[#This Row],[PRODUCT ID]],'Master Data'!A:F,3,0)</f>
        <v>Category05</v>
      </c>
      <c r="I462" t="str">
        <f>VLOOKUP(InputData[[#This Row],[PRODUCT ID]],'Master Data'!A:F,4,0)</f>
        <v>Kg</v>
      </c>
      <c r="J462">
        <f>VLOOKUP(InputData[[#This Row],[PRODUCT ID]],'Master Data'!A:F,5,0)</f>
        <v>76</v>
      </c>
      <c r="K462" s="7">
        <f>VLOOKUP(InputData[[#This Row],[PRODUCT ID]],'Master Data'!A:F,6,0)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c r="A463" s="3">
        <v>44831</v>
      </c>
      <c r="B463" s="4" t="s">
        <v>86</v>
      </c>
      <c r="C463" s="5">
        <v>3</v>
      </c>
      <c r="D463" s="5" t="s">
        <v>105</v>
      </c>
      <c r="E463" s="5" t="s">
        <v>107</v>
      </c>
      <c r="F463" s="6">
        <v>0</v>
      </c>
      <c r="G463" t="str">
        <f>VLOOKUP(InputData[[#This Row],[PRODUCT ID]],'Master Data'!A:F,2,0)</f>
        <v>Product38</v>
      </c>
      <c r="H463" t="str">
        <f>VLOOKUP(InputData[[#This Row],[PRODUCT ID]],'Master Data'!A:F,3,0)</f>
        <v>Category05</v>
      </c>
      <c r="I463" t="str">
        <f>VLOOKUP(InputData[[#This Row],[PRODUCT ID]],'Master Data'!A:F,4,0)</f>
        <v>Kg</v>
      </c>
      <c r="J463">
        <f>VLOOKUP(InputData[[#This Row],[PRODUCT ID]],'Master Data'!A:F,5,0)</f>
        <v>72</v>
      </c>
      <c r="K463" s="7">
        <f>VLOOKUP(InputData[[#This Row],[PRODUCT ID]],'Master Data'!A:F,6,0)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c r="A464" s="3">
        <v>44833</v>
      </c>
      <c r="B464" s="4" t="s">
        <v>77</v>
      </c>
      <c r="C464" s="5">
        <v>13</v>
      </c>
      <c r="D464" s="5" t="s">
        <v>108</v>
      </c>
      <c r="E464" s="5" t="s">
        <v>106</v>
      </c>
      <c r="F464" s="6">
        <v>0</v>
      </c>
      <c r="G464" t="str">
        <f>VLOOKUP(InputData[[#This Row],[PRODUCT ID]],'Master Data'!A:F,2,0)</f>
        <v>Product34</v>
      </c>
      <c r="H464" t="str">
        <f>VLOOKUP(InputData[[#This Row],[PRODUCT ID]],'Master Data'!A:F,3,0)</f>
        <v>Category04</v>
      </c>
      <c r="I464" t="str">
        <f>VLOOKUP(InputData[[#This Row],[PRODUCT ID]],'Master Data'!A:F,4,0)</f>
        <v>Lt</v>
      </c>
      <c r="J464">
        <f>VLOOKUP(InputData[[#This Row],[PRODUCT ID]],'Master Data'!A:F,5,0)</f>
        <v>55</v>
      </c>
      <c r="K464" s="7">
        <f>VLOOKUP(InputData[[#This Row],[PRODUCT ID]],'Master Data'!A:F,6,0)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c r="A465" s="3">
        <v>44837</v>
      </c>
      <c r="B465" s="4" t="s">
        <v>29</v>
      </c>
      <c r="C465" s="5">
        <v>5</v>
      </c>
      <c r="D465" s="5" t="s">
        <v>108</v>
      </c>
      <c r="E465" s="5" t="s">
        <v>107</v>
      </c>
      <c r="F465" s="6">
        <v>0</v>
      </c>
      <c r="G465" t="str">
        <f>VLOOKUP(InputData[[#This Row],[PRODUCT ID]],'Master Data'!A:F,2,0)</f>
        <v>Product11</v>
      </c>
      <c r="H465" t="str">
        <f>VLOOKUP(InputData[[#This Row],[PRODUCT ID]],'Master Data'!A:F,3,0)</f>
        <v>Category02</v>
      </c>
      <c r="I465" t="str">
        <f>VLOOKUP(InputData[[#This Row],[PRODUCT ID]],'Master Data'!A:F,4,0)</f>
        <v>Lt</v>
      </c>
      <c r="J465">
        <f>VLOOKUP(InputData[[#This Row],[PRODUCT ID]],'Master Data'!A:F,5,0)</f>
        <v>44</v>
      </c>
      <c r="K465" s="7">
        <f>VLOOKUP(InputData[[#This Row],[PRODUCT ID]],'Master Data'!A:F,6,0)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c r="A466" s="3">
        <v>44838</v>
      </c>
      <c r="B466" s="4" t="s">
        <v>20</v>
      </c>
      <c r="C466" s="5">
        <v>15</v>
      </c>
      <c r="D466" s="5" t="s">
        <v>108</v>
      </c>
      <c r="E466" s="5" t="s">
        <v>106</v>
      </c>
      <c r="F466" s="6">
        <v>0</v>
      </c>
      <c r="G466" t="str">
        <f>VLOOKUP(InputData[[#This Row],[PRODUCT ID]],'Master Data'!A:F,2,0)</f>
        <v>Product07</v>
      </c>
      <c r="H466" t="str">
        <f>VLOOKUP(InputData[[#This Row],[PRODUCT ID]],'Master Data'!A:F,3,0)</f>
        <v>Category01</v>
      </c>
      <c r="I466" t="str">
        <f>VLOOKUP(InputData[[#This Row],[PRODUCT ID]],'Master Data'!A:F,4,0)</f>
        <v>Lt</v>
      </c>
      <c r="J466">
        <f>VLOOKUP(InputData[[#This Row],[PRODUCT ID]],'Master Data'!A:F,5,0)</f>
        <v>43</v>
      </c>
      <c r="K466" s="7">
        <f>VLOOKUP(InputData[[#This Row],[PRODUCT ID]],'Master Data'!A:F,6,0)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c r="A467" s="3">
        <v>44840</v>
      </c>
      <c r="B467" s="4" t="s">
        <v>79</v>
      </c>
      <c r="C467" s="5">
        <v>1</v>
      </c>
      <c r="D467" s="5" t="s">
        <v>108</v>
      </c>
      <c r="E467" s="5" t="s">
        <v>106</v>
      </c>
      <c r="F467" s="6">
        <v>0</v>
      </c>
      <c r="G467" t="str">
        <f>VLOOKUP(InputData[[#This Row],[PRODUCT ID]],'Master Data'!A:F,2,0)</f>
        <v>Product35</v>
      </c>
      <c r="H467" t="str">
        <f>VLOOKUP(InputData[[#This Row],[PRODUCT ID]],'Master Data'!A:F,3,0)</f>
        <v>Category04</v>
      </c>
      <c r="I467" t="str">
        <f>VLOOKUP(InputData[[#This Row],[PRODUCT ID]],'Master Data'!A:F,4,0)</f>
        <v>No.</v>
      </c>
      <c r="J467">
        <f>VLOOKUP(InputData[[#This Row],[PRODUCT ID]],'Master Data'!A:F,5,0)</f>
        <v>5</v>
      </c>
      <c r="K467" s="7">
        <f>VLOOKUP(InputData[[#This Row],[PRODUCT ID]],'Master Data'!A:F,6,0)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c r="A468" s="3">
        <v>44843</v>
      </c>
      <c r="B468" s="4" t="s">
        <v>86</v>
      </c>
      <c r="C468" s="5">
        <v>14</v>
      </c>
      <c r="D468" s="5" t="s">
        <v>106</v>
      </c>
      <c r="E468" s="5" t="s">
        <v>106</v>
      </c>
      <c r="F468" s="6">
        <v>0</v>
      </c>
      <c r="G468" t="str">
        <f>VLOOKUP(InputData[[#This Row],[PRODUCT ID]],'Master Data'!A:F,2,0)</f>
        <v>Product38</v>
      </c>
      <c r="H468" t="str">
        <f>VLOOKUP(InputData[[#This Row],[PRODUCT ID]],'Master Data'!A:F,3,0)</f>
        <v>Category05</v>
      </c>
      <c r="I468" t="str">
        <f>VLOOKUP(InputData[[#This Row],[PRODUCT ID]],'Master Data'!A:F,4,0)</f>
        <v>Kg</v>
      </c>
      <c r="J468">
        <f>VLOOKUP(InputData[[#This Row],[PRODUCT ID]],'Master Data'!A:F,5,0)</f>
        <v>72</v>
      </c>
      <c r="K468" s="7">
        <f>VLOOKUP(InputData[[#This Row],[PRODUCT ID]],'Master Data'!A:F,6,0)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c r="A469" s="3">
        <v>44844</v>
      </c>
      <c r="B469" s="4" t="s">
        <v>45</v>
      </c>
      <c r="C469" s="5">
        <v>9</v>
      </c>
      <c r="D469" s="5" t="s">
        <v>108</v>
      </c>
      <c r="E469" s="5" t="s">
        <v>106</v>
      </c>
      <c r="F469" s="6">
        <v>0</v>
      </c>
      <c r="G469" t="str">
        <f>VLOOKUP(InputData[[#This Row],[PRODUCT ID]],'Master Data'!A:F,2,0)</f>
        <v>Product19</v>
      </c>
      <c r="H469" t="str">
        <f>VLOOKUP(InputData[[#This Row],[PRODUCT ID]],'Master Data'!A:F,3,0)</f>
        <v>Category02</v>
      </c>
      <c r="I469" t="str">
        <f>VLOOKUP(InputData[[#This Row],[PRODUCT ID]],'Master Data'!A:F,4,0)</f>
        <v>Ft</v>
      </c>
      <c r="J469">
        <f>VLOOKUP(InputData[[#This Row],[PRODUCT ID]],'Master Data'!A:F,5,0)</f>
        <v>150</v>
      </c>
      <c r="K469" s="7">
        <f>VLOOKUP(InputData[[#This Row],[PRODUCT ID]],'Master Data'!A:F,6,0)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c r="A470" s="3">
        <v>44844</v>
      </c>
      <c r="B470" s="4" t="s">
        <v>98</v>
      </c>
      <c r="C470" s="5">
        <v>12</v>
      </c>
      <c r="D470" s="5" t="s">
        <v>106</v>
      </c>
      <c r="E470" s="5" t="s">
        <v>106</v>
      </c>
      <c r="F470" s="6">
        <v>0</v>
      </c>
      <c r="G470" t="str">
        <f>VLOOKUP(InputData[[#This Row],[PRODUCT ID]],'Master Data'!A:F,2,0)</f>
        <v>Product44</v>
      </c>
      <c r="H470" t="str">
        <f>VLOOKUP(InputData[[#This Row],[PRODUCT ID]],'Master Data'!A:F,3,0)</f>
        <v>Category05</v>
      </c>
      <c r="I470" t="str">
        <f>VLOOKUP(InputData[[#This Row],[PRODUCT ID]],'Master Data'!A:F,4,0)</f>
        <v>Kg</v>
      </c>
      <c r="J470">
        <f>VLOOKUP(InputData[[#This Row],[PRODUCT ID]],'Master Data'!A:F,5,0)</f>
        <v>76</v>
      </c>
      <c r="K470" s="7">
        <f>VLOOKUP(InputData[[#This Row],[PRODUCT ID]],'Master Data'!A:F,6,0)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c r="A471" s="3">
        <v>44845</v>
      </c>
      <c r="B471" s="4" t="s">
        <v>22</v>
      </c>
      <c r="C471" s="5">
        <v>10</v>
      </c>
      <c r="D471" s="5" t="s">
        <v>108</v>
      </c>
      <c r="E471" s="5" t="s">
        <v>106</v>
      </c>
      <c r="F471" s="6">
        <v>0</v>
      </c>
      <c r="G471" t="str">
        <f>VLOOKUP(InputData[[#This Row],[PRODUCT ID]],'Master Data'!A:F,2,0)</f>
        <v>Product08</v>
      </c>
      <c r="H471" t="str">
        <f>VLOOKUP(InputData[[#This Row],[PRODUCT ID]],'Master Data'!A:F,3,0)</f>
        <v>Category01</v>
      </c>
      <c r="I471" t="str">
        <f>VLOOKUP(InputData[[#This Row],[PRODUCT ID]],'Master Data'!A:F,4,0)</f>
        <v>Kg</v>
      </c>
      <c r="J471">
        <f>VLOOKUP(InputData[[#This Row],[PRODUCT ID]],'Master Data'!A:F,5,0)</f>
        <v>83</v>
      </c>
      <c r="K471" s="7">
        <f>VLOOKUP(InputData[[#This Row],[PRODUCT ID]],'Master Data'!A:F,6,0)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c r="A472" s="3">
        <v>44847</v>
      </c>
      <c r="B472" s="4" t="s">
        <v>10</v>
      </c>
      <c r="C472" s="5">
        <v>15</v>
      </c>
      <c r="D472" s="5" t="s">
        <v>106</v>
      </c>
      <c r="E472" s="5" t="s">
        <v>106</v>
      </c>
      <c r="F472" s="6">
        <v>0</v>
      </c>
      <c r="G472" t="str">
        <f>VLOOKUP(InputData[[#This Row],[PRODUCT ID]],'Master Data'!A:F,2,0)</f>
        <v>Product02</v>
      </c>
      <c r="H472" t="str">
        <f>VLOOKUP(InputData[[#This Row],[PRODUCT ID]],'Master Data'!A:F,3,0)</f>
        <v>Category01</v>
      </c>
      <c r="I472" t="str">
        <f>VLOOKUP(InputData[[#This Row],[PRODUCT ID]],'Master Data'!A:F,4,0)</f>
        <v>Kg</v>
      </c>
      <c r="J472">
        <f>VLOOKUP(InputData[[#This Row],[PRODUCT ID]],'Master Data'!A:F,5,0)</f>
        <v>105</v>
      </c>
      <c r="K472" s="7">
        <f>VLOOKUP(InputData[[#This Row],[PRODUCT ID]],'Master Data'!A:F,6,0)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c r="A473" s="3">
        <v>44848</v>
      </c>
      <c r="B473" s="4" t="s">
        <v>98</v>
      </c>
      <c r="C473" s="5">
        <v>15</v>
      </c>
      <c r="D473" s="5" t="s">
        <v>105</v>
      </c>
      <c r="E473" s="5" t="s">
        <v>106</v>
      </c>
      <c r="F473" s="6">
        <v>0</v>
      </c>
      <c r="G473" t="str">
        <f>VLOOKUP(InputData[[#This Row],[PRODUCT ID]],'Master Data'!A:F,2,0)</f>
        <v>Product44</v>
      </c>
      <c r="H473" t="str">
        <f>VLOOKUP(InputData[[#This Row],[PRODUCT ID]],'Master Data'!A:F,3,0)</f>
        <v>Category05</v>
      </c>
      <c r="I473" t="str">
        <f>VLOOKUP(InputData[[#This Row],[PRODUCT ID]],'Master Data'!A:F,4,0)</f>
        <v>Kg</v>
      </c>
      <c r="J473">
        <f>VLOOKUP(InputData[[#This Row],[PRODUCT ID]],'Master Data'!A:F,5,0)</f>
        <v>76</v>
      </c>
      <c r="K473" s="7">
        <f>VLOOKUP(InputData[[#This Row],[PRODUCT ID]],'Master Data'!A:F,6,0)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c r="A474" s="3">
        <v>44849</v>
      </c>
      <c r="B474" s="4" t="s">
        <v>37</v>
      </c>
      <c r="C474" s="5">
        <v>10</v>
      </c>
      <c r="D474" s="5" t="s">
        <v>108</v>
      </c>
      <c r="E474" s="5" t="s">
        <v>107</v>
      </c>
      <c r="F474" s="6">
        <v>0</v>
      </c>
      <c r="G474" t="str">
        <f>VLOOKUP(InputData[[#This Row],[PRODUCT ID]],'Master Data'!A:F,2,0)</f>
        <v>Product15</v>
      </c>
      <c r="H474" t="str">
        <f>VLOOKUP(InputData[[#This Row],[PRODUCT ID]],'Master Data'!A:F,3,0)</f>
        <v>Category02</v>
      </c>
      <c r="I474" t="str">
        <f>VLOOKUP(InputData[[#This Row],[PRODUCT ID]],'Master Data'!A:F,4,0)</f>
        <v>No.</v>
      </c>
      <c r="J474">
        <f>VLOOKUP(InputData[[#This Row],[PRODUCT ID]],'Master Data'!A:F,5,0)</f>
        <v>12</v>
      </c>
      <c r="K474" s="7">
        <f>VLOOKUP(InputData[[#This Row],[PRODUCT ID]],'Master Data'!A:F,6,0)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c r="A475" s="3">
        <v>44850</v>
      </c>
      <c r="B475" s="4" t="s">
        <v>81</v>
      </c>
      <c r="C475" s="5">
        <v>3</v>
      </c>
      <c r="D475" s="5" t="s">
        <v>106</v>
      </c>
      <c r="E475" s="5" t="s">
        <v>106</v>
      </c>
      <c r="F475" s="6">
        <v>0</v>
      </c>
      <c r="G475" t="str">
        <f>VLOOKUP(InputData[[#This Row],[PRODUCT ID]],'Master Data'!A:F,2,0)</f>
        <v>Product36</v>
      </c>
      <c r="H475" t="str">
        <f>VLOOKUP(InputData[[#This Row],[PRODUCT ID]],'Master Data'!A:F,3,0)</f>
        <v>Category04</v>
      </c>
      <c r="I475" t="str">
        <f>VLOOKUP(InputData[[#This Row],[PRODUCT ID]],'Master Data'!A:F,4,0)</f>
        <v>Kg</v>
      </c>
      <c r="J475">
        <f>VLOOKUP(InputData[[#This Row],[PRODUCT ID]],'Master Data'!A:F,5,0)</f>
        <v>90</v>
      </c>
      <c r="K475" s="7">
        <f>VLOOKUP(InputData[[#This Row],[PRODUCT ID]],'Master Data'!A:F,6,0)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c r="A476" s="3">
        <v>44857</v>
      </c>
      <c r="B476" s="4" t="s">
        <v>56</v>
      </c>
      <c r="C476" s="5">
        <v>14</v>
      </c>
      <c r="D476" s="5" t="s">
        <v>106</v>
      </c>
      <c r="E476" s="5" t="s">
        <v>107</v>
      </c>
      <c r="F476" s="6">
        <v>0</v>
      </c>
      <c r="G476" t="str">
        <f>VLOOKUP(InputData[[#This Row],[PRODUCT ID]],'Master Data'!A:F,2,0)</f>
        <v>Product24</v>
      </c>
      <c r="H476" t="str">
        <f>VLOOKUP(InputData[[#This Row],[PRODUCT ID]],'Master Data'!A:F,3,0)</f>
        <v>Category03</v>
      </c>
      <c r="I476" t="str">
        <f>VLOOKUP(InputData[[#This Row],[PRODUCT ID]],'Master Data'!A:F,4,0)</f>
        <v>Ft</v>
      </c>
      <c r="J476">
        <f>VLOOKUP(InputData[[#This Row],[PRODUCT ID]],'Master Data'!A:F,5,0)</f>
        <v>144</v>
      </c>
      <c r="K476" s="7">
        <f>VLOOKUP(InputData[[#This Row],[PRODUCT ID]],'Master Data'!A:F,6,0)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c r="A477" s="3">
        <v>44864</v>
      </c>
      <c r="B477" s="4" t="s">
        <v>94</v>
      </c>
      <c r="C477" s="5">
        <v>3</v>
      </c>
      <c r="D477" s="5" t="s">
        <v>108</v>
      </c>
      <c r="E477" s="5" t="s">
        <v>107</v>
      </c>
      <c r="F477" s="6">
        <v>0</v>
      </c>
      <c r="G477" t="str">
        <f>VLOOKUP(InputData[[#This Row],[PRODUCT ID]],'Master Data'!A:F,2,0)</f>
        <v>Product42</v>
      </c>
      <c r="H477" t="str">
        <f>VLOOKUP(InputData[[#This Row],[PRODUCT ID]],'Master Data'!A:F,3,0)</f>
        <v>Category05</v>
      </c>
      <c r="I477" t="str">
        <f>VLOOKUP(InputData[[#This Row],[PRODUCT ID]],'Master Data'!A:F,4,0)</f>
        <v>Ft</v>
      </c>
      <c r="J477">
        <f>VLOOKUP(InputData[[#This Row],[PRODUCT ID]],'Master Data'!A:F,5,0)</f>
        <v>120</v>
      </c>
      <c r="K477" s="7">
        <f>VLOOKUP(InputData[[#This Row],[PRODUCT ID]],'Master Data'!A:F,6,0)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c r="A478" s="3">
        <v>44865</v>
      </c>
      <c r="B478" s="4" t="s">
        <v>86</v>
      </c>
      <c r="C478" s="5">
        <v>8</v>
      </c>
      <c r="D478" s="5" t="s">
        <v>108</v>
      </c>
      <c r="E478" s="5" t="s">
        <v>106</v>
      </c>
      <c r="F478" s="6">
        <v>0</v>
      </c>
      <c r="G478" t="str">
        <f>VLOOKUP(InputData[[#This Row],[PRODUCT ID]],'Master Data'!A:F,2,0)</f>
        <v>Product38</v>
      </c>
      <c r="H478" t="str">
        <f>VLOOKUP(InputData[[#This Row],[PRODUCT ID]],'Master Data'!A:F,3,0)</f>
        <v>Category05</v>
      </c>
      <c r="I478" t="str">
        <f>VLOOKUP(InputData[[#This Row],[PRODUCT ID]],'Master Data'!A:F,4,0)</f>
        <v>Kg</v>
      </c>
      <c r="J478">
        <f>VLOOKUP(InputData[[#This Row],[PRODUCT ID]],'Master Data'!A:F,5,0)</f>
        <v>72</v>
      </c>
      <c r="K478" s="7">
        <f>VLOOKUP(InputData[[#This Row],[PRODUCT ID]],'Master Data'!A:F,6,0)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c r="A479" s="3">
        <v>44866</v>
      </c>
      <c r="B479" s="4" t="s">
        <v>31</v>
      </c>
      <c r="C479" s="5">
        <v>15</v>
      </c>
      <c r="D479" s="5" t="s">
        <v>105</v>
      </c>
      <c r="E479" s="5" t="s">
        <v>106</v>
      </c>
      <c r="F479" s="6">
        <v>0</v>
      </c>
      <c r="G479" t="str">
        <f>VLOOKUP(InputData[[#This Row],[PRODUCT ID]],'Master Data'!A:F,2,0)</f>
        <v>Product12</v>
      </c>
      <c r="H479" t="str">
        <f>VLOOKUP(InputData[[#This Row],[PRODUCT ID]],'Master Data'!A:F,3,0)</f>
        <v>Category02</v>
      </c>
      <c r="I479" t="str">
        <f>VLOOKUP(InputData[[#This Row],[PRODUCT ID]],'Master Data'!A:F,4,0)</f>
        <v>Kg</v>
      </c>
      <c r="J479">
        <f>VLOOKUP(InputData[[#This Row],[PRODUCT ID]],'Master Data'!A:F,5,0)</f>
        <v>73</v>
      </c>
      <c r="K479" s="7">
        <f>VLOOKUP(InputData[[#This Row],[PRODUCT ID]],'Master Data'!A:F,6,0)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c r="A480" s="3">
        <v>44867</v>
      </c>
      <c r="B480" s="4" t="s">
        <v>37</v>
      </c>
      <c r="C480" s="5">
        <v>15</v>
      </c>
      <c r="D480" s="5" t="s">
        <v>105</v>
      </c>
      <c r="E480" s="5" t="s">
        <v>107</v>
      </c>
      <c r="F480" s="6">
        <v>0</v>
      </c>
      <c r="G480" t="str">
        <f>VLOOKUP(InputData[[#This Row],[PRODUCT ID]],'Master Data'!A:F,2,0)</f>
        <v>Product15</v>
      </c>
      <c r="H480" t="str">
        <f>VLOOKUP(InputData[[#This Row],[PRODUCT ID]],'Master Data'!A:F,3,0)</f>
        <v>Category02</v>
      </c>
      <c r="I480" t="str">
        <f>VLOOKUP(InputData[[#This Row],[PRODUCT ID]],'Master Data'!A:F,4,0)</f>
        <v>No.</v>
      </c>
      <c r="J480">
        <f>VLOOKUP(InputData[[#This Row],[PRODUCT ID]],'Master Data'!A:F,5,0)</f>
        <v>12</v>
      </c>
      <c r="K480" s="7">
        <f>VLOOKUP(InputData[[#This Row],[PRODUCT ID]],'Master Data'!A:F,6,0)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c r="A481" s="3">
        <v>44867</v>
      </c>
      <c r="B481" s="4" t="s">
        <v>69</v>
      </c>
      <c r="C481" s="5">
        <v>15</v>
      </c>
      <c r="D481" s="5" t="s">
        <v>108</v>
      </c>
      <c r="E481" s="5" t="s">
        <v>107</v>
      </c>
      <c r="F481" s="6">
        <v>0</v>
      </c>
      <c r="G481" t="str">
        <f>VLOOKUP(InputData[[#This Row],[PRODUCT ID]],'Master Data'!A:F,2,0)</f>
        <v>Product30</v>
      </c>
      <c r="H481" t="str">
        <f>VLOOKUP(InputData[[#This Row],[PRODUCT ID]],'Master Data'!A:F,3,0)</f>
        <v>Category04</v>
      </c>
      <c r="I481" t="str">
        <f>VLOOKUP(InputData[[#This Row],[PRODUCT ID]],'Master Data'!A:F,4,0)</f>
        <v>Ft</v>
      </c>
      <c r="J481">
        <f>VLOOKUP(InputData[[#This Row],[PRODUCT ID]],'Master Data'!A:F,5,0)</f>
        <v>148</v>
      </c>
      <c r="K481" s="7">
        <f>VLOOKUP(InputData[[#This Row],[PRODUCT ID]],'Master Data'!A:F,6,0)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c r="A482" s="3">
        <v>44867</v>
      </c>
      <c r="B482" s="4" t="s">
        <v>79</v>
      </c>
      <c r="C482" s="5">
        <v>5</v>
      </c>
      <c r="D482" s="5" t="s">
        <v>108</v>
      </c>
      <c r="E482" s="5" t="s">
        <v>107</v>
      </c>
      <c r="F482" s="6">
        <v>0</v>
      </c>
      <c r="G482" t="str">
        <f>VLOOKUP(InputData[[#This Row],[PRODUCT ID]],'Master Data'!A:F,2,0)</f>
        <v>Product35</v>
      </c>
      <c r="H482" t="str">
        <f>VLOOKUP(InputData[[#This Row],[PRODUCT ID]],'Master Data'!A:F,3,0)</f>
        <v>Category04</v>
      </c>
      <c r="I482" t="str">
        <f>VLOOKUP(InputData[[#This Row],[PRODUCT ID]],'Master Data'!A:F,4,0)</f>
        <v>No.</v>
      </c>
      <c r="J482">
        <f>VLOOKUP(InputData[[#This Row],[PRODUCT ID]],'Master Data'!A:F,5,0)</f>
        <v>5</v>
      </c>
      <c r="K482" s="7">
        <f>VLOOKUP(InputData[[#This Row],[PRODUCT ID]],'Master Data'!A:F,6,0)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c r="A483" s="3">
        <v>44868</v>
      </c>
      <c r="B483" s="4" t="s">
        <v>47</v>
      </c>
      <c r="C483" s="5">
        <v>11</v>
      </c>
      <c r="D483" s="5" t="s">
        <v>106</v>
      </c>
      <c r="E483" s="5" t="s">
        <v>106</v>
      </c>
      <c r="F483" s="6">
        <v>0</v>
      </c>
      <c r="G483" t="str">
        <f>VLOOKUP(InputData[[#This Row],[PRODUCT ID]],'Master Data'!A:F,2,0)</f>
        <v>Product20</v>
      </c>
      <c r="H483" t="str">
        <f>VLOOKUP(InputData[[#This Row],[PRODUCT ID]],'Master Data'!A:F,3,0)</f>
        <v>Category03</v>
      </c>
      <c r="I483" t="str">
        <f>VLOOKUP(InputData[[#This Row],[PRODUCT ID]],'Master Data'!A:F,4,0)</f>
        <v>Lt</v>
      </c>
      <c r="J483">
        <f>VLOOKUP(InputData[[#This Row],[PRODUCT ID]],'Master Data'!A:F,5,0)</f>
        <v>61</v>
      </c>
      <c r="K483" s="7">
        <f>VLOOKUP(InputData[[#This Row],[PRODUCT ID]],'Master Data'!A:F,6,0)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c r="A484" s="3">
        <v>44869</v>
      </c>
      <c r="B484" s="4" t="s">
        <v>22</v>
      </c>
      <c r="C484" s="5">
        <v>10</v>
      </c>
      <c r="D484" s="5" t="s">
        <v>108</v>
      </c>
      <c r="E484" s="5" t="s">
        <v>106</v>
      </c>
      <c r="F484" s="6">
        <v>0</v>
      </c>
      <c r="G484" t="str">
        <f>VLOOKUP(InputData[[#This Row],[PRODUCT ID]],'Master Data'!A:F,2,0)</f>
        <v>Product08</v>
      </c>
      <c r="H484" t="str">
        <f>VLOOKUP(InputData[[#This Row],[PRODUCT ID]],'Master Data'!A:F,3,0)</f>
        <v>Category01</v>
      </c>
      <c r="I484" t="str">
        <f>VLOOKUP(InputData[[#This Row],[PRODUCT ID]],'Master Data'!A:F,4,0)</f>
        <v>Kg</v>
      </c>
      <c r="J484">
        <f>VLOOKUP(InputData[[#This Row],[PRODUCT ID]],'Master Data'!A:F,5,0)</f>
        <v>83</v>
      </c>
      <c r="K484" s="7">
        <f>VLOOKUP(InputData[[#This Row],[PRODUCT ID]],'Master Data'!A:F,6,0)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c r="A485" s="3">
        <v>44870</v>
      </c>
      <c r="B485" s="4" t="s">
        <v>45</v>
      </c>
      <c r="C485" s="5">
        <v>15</v>
      </c>
      <c r="D485" s="5" t="s">
        <v>108</v>
      </c>
      <c r="E485" s="5" t="s">
        <v>107</v>
      </c>
      <c r="F485" s="6">
        <v>0</v>
      </c>
      <c r="G485" t="str">
        <f>VLOOKUP(InputData[[#This Row],[PRODUCT ID]],'Master Data'!A:F,2,0)</f>
        <v>Product19</v>
      </c>
      <c r="H485" t="str">
        <f>VLOOKUP(InputData[[#This Row],[PRODUCT ID]],'Master Data'!A:F,3,0)</f>
        <v>Category02</v>
      </c>
      <c r="I485" t="str">
        <f>VLOOKUP(InputData[[#This Row],[PRODUCT ID]],'Master Data'!A:F,4,0)</f>
        <v>Ft</v>
      </c>
      <c r="J485">
        <f>VLOOKUP(InputData[[#This Row],[PRODUCT ID]],'Master Data'!A:F,5,0)</f>
        <v>150</v>
      </c>
      <c r="K485" s="7">
        <f>VLOOKUP(InputData[[#This Row],[PRODUCT ID]],'Master Data'!A:F,6,0)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c r="A486" s="3">
        <v>44871</v>
      </c>
      <c r="B486" s="4" t="s">
        <v>96</v>
      </c>
      <c r="C486" s="5">
        <v>13</v>
      </c>
      <c r="D486" s="5" t="s">
        <v>108</v>
      </c>
      <c r="E486" s="5" t="s">
        <v>107</v>
      </c>
      <c r="F486" s="6">
        <v>0</v>
      </c>
      <c r="G486" t="str">
        <f>VLOOKUP(InputData[[#This Row],[PRODUCT ID]],'Master Data'!A:F,2,0)</f>
        <v>Product43</v>
      </c>
      <c r="H486" t="str">
        <f>VLOOKUP(InputData[[#This Row],[PRODUCT ID]],'Master Data'!A:F,3,0)</f>
        <v>Category05</v>
      </c>
      <c r="I486" t="str">
        <f>VLOOKUP(InputData[[#This Row],[PRODUCT ID]],'Master Data'!A:F,4,0)</f>
        <v>Kg</v>
      </c>
      <c r="J486">
        <f>VLOOKUP(InputData[[#This Row],[PRODUCT ID]],'Master Data'!A:F,5,0)</f>
        <v>67</v>
      </c>
      <c r="K486" s="7">
        <f>VLOOKUP(InputData[[#This Row],[PRODUCT ID]],'Master Data'!A:F,6,0)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c r="A487" s="3">
        <v>44871</v>
      </c>
      <c r="B487" s="4" t="s">
        <v>37</v>
      </c>
      <c r="C487" s="5">
        <v>13</v>
      </c>
      <c r="D487" s="5" t="s">
        <v>106</v>
      </c>
      <c r="E487" s="5" t="s">
        <v>106</v>
      </c>
      <c r="F487" s="6">
        <v>0</v>
      </c>
      <c r="G487" t="str">
        <f>VLOOKUP(InputData[[#This Row],[PRODUCT ID]],'Master Data'!A:F,2,0)</f>
        <v>Product15</v>
      </c>
      <c r="H487" t="str">
        <f>VLOOKUP(InputData[[#This Row],[PRODUCT ID]],'Master Data'!A:F,3,0)</f>
        <v>Category02</v>
      </c>
      <c r="I487" t="str">
        <f>VLOOKUP(InputData[[#This Row],[PRODUCT ID]],'Master Data'!A:F,4,0)</f>
        <v>No.</v>
      </c>
      <c r="J487">
        <f>VLOOKUP(InputData[[#This Row],[PRODUCT ID]],'Master Data'!A:F,5,0)</f>
        <v>12</v>
      </c>
      <c r="K487" s="7">
        <f>VLOOKUP(InputData[[#This Row],[PRODUCT ID]],'Master Data'!A:F,6,0)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c r="A488" s="3">
        <v>44871</v>
      </c>
      <c r="B488" s="4" t="s">
        <v>94</v>
      </c>
      <c r="C488" s="5">
        <v>13</v>
      </c>
      <c r="D488" s="5" t="s">
        <v>108</v>
      </c>
      <c r="E488" s="5" t="s">
        <v>107</v>
      </c>
      <c r="F488" s="6">
        <v>0</v>
      </c>
      <c r="G488" t="str">
        <f>VLOOKUP(InputData[[#This Row],[PRODUCT ID]],'Master Data'!A:F,2,0)</f>
        <v>Product42</v>
      </c>
      <c r="H488" t="str">
        <f>VLOOKUP(InputData[[#This Row],[PRODUCT ID]],'Master Data'!A:F,3,0)</f>
        <v>Category05</v>
      </c>
      <c r="I488" t="str">
        <f>VLOOKUP(InputData[[#This Row],[PRODUCT ID]],'Master Data'!A:F,4,0)</f>
        <v>Ft</v>
      </c>
      <c r="J488">
        <f>VLOOKUP(InputData[[#This Row],[PRODUCT ID]],'Master Data'!A:F,5,0)</f>
        <v>120</v>
      </c>
      <c r="K488" s="7">
        <f>VLOOKUP(InputData[[#This Row],[PRODUCT ID]],'Master Data'!A:F,6,0)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c r="A489" s="3">
        <v>44872</v>
      </c>
      <c r="B489" s="4" t="s">
        <v>90</v>
      </c>
      <c r="C489" s="5">
        <v>13</v>
      </c>
      <c r="D489" s="5" t="s">
        <v>106</v>
      </c>
      <c r="E489" s="5" t="s">
        <v>107</v>
      </c>
      <c r="F489" s="6">
        <v>0</v>
      </c>
      <c r="G489" t="str">
        <f>VLOOKUP(InputData[[#This Row],[PRODUCT ID]],'Master Data'!A:F,2,0)</f>
        <v>Product40</v>
      </c>
      <c r="H489" t="str">
        <f>VLOOKUP(InputData[[#This Row],[PRODUCT ID]],'Master Data'!A:F,3,0)</f>
        <v>Category05</v>
      </c>
      <c r="I489" t="str">
        <f>VLOOKUP(InputData[[#This Row],[PRODUCT ID]],'Master Data'!A:F,4,0)</f>
        <v>Kg</v>
      </c>
      <c r="J489">
        <f>VLOOKUP(InputData[[#This Row],[PRODUCT ID]],'Master Data'!A:F,5,0)</f>
        <v>90</v>
      </c>
      <c r="K489" s="7">
        <f>VLOOKUP(InputData[[#This Row],[PRODUCT ID]],'Master Data'!A:F,6,0)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c r="A490" s="3">
        <v>44873</v>
      </c>
      <c r="B490" s="4" t="s">
        <v>81</v>
      </c>
      <c r="C490" s="5">
        <v>11</v>
      </c>
      <c r="D490" s="5" t="s">
        <v>105</v>
      </c>
      <c r="E490" s="5" t="s">
        <v>107</v>
      </c>
      <c r="F490" s="6">
        <v>0</v>
      </c>
      <c r="G490" t="str">
        <f>VLOOKUP(InputData[[#This Row],[PRODUCT ID]],'Master Data'!A:F,2,0)</f>
        <v>Product36</v>
      </c>
      <c r="H490" t="str">
        <f>VLOOKUP(InputData[[#This Row],[PRODUCT ID]],'Master Data'!A:F,3,0)</f>
        <v>Category04</v>
      </c>
      <c r="I490" t="str">
        <f>VLOOKUP(InputData[[#This Row],[PRODUCT ID]],'Master Data'!A:F,4,0)</f>
        <v>Kg</v>
      </c>
      <c r="J490">
        <f>VLOOKUP(InputData[[#This Row],[PRODUCT ID]],'Master Data'!A:F,5,0)</f>
        <v>90</v>
      </c>
      <c r="K490" s="7">
        <f>VLOOKUP(InputData[[#This Row],[PRODUCT ID]],'Master Data'!A:F,6,0)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c r="A491" s="3">
        <v>44873</v>
      </c>
      <c r="B491" s="4" t="s">
        <v>45</v>
      </c>
      <c r="C491" s="5">
        <v>10</v>
      </c>
      <c r="D491" s="5" t="s">
        <v>105</v>
      </c>
      <c r="E491" s="5" t="s">
        <v>106</v>
      </c>
      <c r="F491" s="6">
        <v>0</v>
      </c>
      <c r="G491" t="str">
        <f>VLOOKUP(InputData[[#This Row],[PRODUCT ID]],'Master Data'!A:F,2,0)</f>
        <v>Product19</v>
      </c>
      <c r="H491" t="str">
        <f>VLOOKUP(InputData[[#This Row],[PRODUCT ID]],'Master Data'!A:F,3,0)</f>
        <v>Category02</v>
      </c>
      <c r="I491" t="str">
        <f>VLOOKUP(InputData[[#This Row],[PRODUCT ID]],'Master Data'!A:F,4,0)</f>
        <v>Ft</v>
      </c>
      <c r="J491">
        <f>VLOOKUP(InputData[[#This Row],[PRODUCT ID]],'Master Data'!A:F,5,0)</f>
        <v>150</v>
      </c>
      <c r="K491" s="7">
        <f>VLOOKUP(InputData[[#This Row],[PRODUCT ID]],'Master Data'!A:F,6,0)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c r="A492" s="3">
        <v>44874</v>
      </c>
      <c r="B492" s="4" t="s">
        <v>63</v>
      </c>
      <c r="C492" s="5">
        <v>8</v>
      </c>
      <c r="D492" s="5" t="s">
        <v>106</v>
      </c>
      <c r="E492" s="5" t="s">
        <v>107</v>
      </c>
      <c r="F492" s="6">
        <v>0</v>
      </c>
      <c r="G492" t="str">
        <f>VLOOKUP(InputData[[#This Row],[PRODUCT ID]],'Master Data'!A:F,2,0)</f>
        <v>Product27</v>
      </c>
      <c r="H492" t="str">
        <f>VLOOKUP(InputData[[#This Row],[PRODUCT ID]],'Master Data'!A:F,3,0)</f>
        <v>Category04</v>
      </c>
      <c r="I492" t="str">
        <f>VLOOKUP(InputData[[#This Row],[PRODUCT ID]],'Master Data'!A:F,4,0)</f>
        <v>Lt</v>
      </c>
      <c r="J492">
        <f>VLOOKUP(InputData[[#This Row],[PRODUCT ID]],'Master Data'!A:F,5,0)</f>
        <v>48</v>
      </c>
      <c r="K492" s="7">
        <f>VLOOKUP(InputData[[#This Row],[PRODUCT ID]],'Master Data'!A:F,6,0)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c r="A493" s="3">
        <v>44875</v>
      </c>
      <c r="B493" s="4" t="s">
        <v>43</v>
      </c>
      <c r="C493" s="5">
        <v>7</v>
      </c>
      <c r="D493" s="5" t="s">
        <v>108</v>
      </c>
      <c r="E493" s="5" t="s">
        <v>106</v>
      </c>
      <c r="F493" s="6">
        <v>0</v>
      </c>
      <c r="G493" t="str">
        <f>VLOOKUP(InputData[[#This Row],[PRODUCT ID]],'Master Data'!A:F,2,0)</f>
        <v>Product18</v>
      </c>
      <c r="H493" t="str">
        <f>VLOOKUP(InputData[[#This Row],[PRODUCT ID]],'Master Data'!A:F,3,0)</f>
        <v>Category02</v>
      </c>
      <c r="I493" t="str">
        <f>VLOOKUP(InputData[[#This Row],[PRODUCT ID]],'Master Data'!A:F,4,0)</f>
        <v>No.</v>
      </c>
      <c r="J493">
        <f>VLOOKUP(InputData[[#This Row],[PRODUCT ID]],'Master Data'!A:F,5,0)</f>
        <v>37</v>
      </c>
      <c r="K493" s="7">
        <f>VLOOKUP(InputData[[#This Row],[PRODUCT ID]],'Master Data'!A:F,6,0)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c r="A494" s="3">
        <v>44878</v>
      </c>
      <c r="B494" s="4" t="s">
        <v>63</v>
      </c>
      <c r="C494" s="5">
        <v>10</v>
      </c>
      <c r="D494" s="5" t="s">
        <v>105</v>
      </c>
      <c r="E494" s="5" t="s">
        <v>107</v>
      </c>
      <c r="F494" s="6">
        <v>0</v>
      </c>
      <c r="G494" t="str">
        <f>VLOOKUP(InputData[[#This Row],[PRODUCT ID]],'Master Data'!A:F,2,0)</f>
        <v>Product27</v>
      </c>
      <c r="H494" t="str">
        <f>VLOOKUP(InputData[[#This Row],[PRODUCT ID]],'Master Data'!A:F,3,0)</f>
        <v>Category04</v>
      </c>
      <c r="I494" t="str">
        <f>VLOOKUP(InputData[[#This Row],[PRODUCT ID]],'Master Data'!A:F,4,0)</f>
        <v>Lt</v>
      </c>
      <c r="J494">
        <f>VLOOKUP(InputData[[#This Row],[PRODUCT ID]],'Master Data'!A:F,5,0)</f>
        <v>48</v>
      </c>
      <c r="K494" s="7">
        <f>VLOOKUP(InputData[[#This Row],[PRODUCT ID]],'Master Data'!A:F,6,0)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c r="A495" s="3">
        <v>44879</v>
      </c>
      <c r="B495" s="4" t="s">
        <v>10</v>
      </c>
      <c r="C495" s="5">
        <v>1</v>
      </c>
      <c r="D495" s="5" t="s">
        <v>108</v>
      </c>
      <c r="E495" s="5" t="s">
        <v>107</v>
      </c>
      <c r="F495" s="6">
        <v>0</v>
      </c>
      <c r="G495" t="str">
        <f>VLOOKUP(InputData[[#This Row],[PRODUCT ID]],'Master Data'!A:F,2,0)</f>
        <v>Product02</v>
      </c>
      <c r="H495" t="str">
        <f>VLOOKUP(InputData[[#This Row],[PRODUCT ID]],'Master Data'!A:F,3,0)</f>
        <v>Category01</v>
      </c>
      <c r="I495" t="str">
        <f>VLOOKUP(InputData[[#This Row],[PRODUCT ID]],'Master Data'!A:F,4,0)</f>
        <v>Kg</v>
      </c>
      <c r="J495">
        <f>VLOOKUP(InputData[[#This Row],[PRODUCT ID]],'Master Data'!A:F,5,0)</f>
        <v>105</v>
      </c>
      <c r="K495" s="7">
        <f>VLOOKUP(InputData[[#This Row],[PRODUCT ID]],'Master Data'!A:F,6,0)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c r="A496" s="3">
        <v>44880</v>
      </c>
      <c r="B496" s="4" t="s">
        <v>31</v>
      </c>
      <c r="C496" s="5">
        <v>14</v>
      </c>
      <c r="D496" s="5" t="s">
        <v>108</v>
      </c>
      <c r="E496" s="5" t="s">
        <v>107</v>
      </c>
      <c r="F496" s="6">
        <v>0</v>
      </c>
      <c r="G496" t="str">
        <f>VLOOKUP(InputData[[#This Row],[PRODUCT ID]],'Master Data'!A:F,2,0)</f>
        <v>Product12</v>
      </c>
      <c r="H496" t="str">
        <f>VLOOKUP(InputData[[#This Row],[PRODUCT ID]],'Master Data'!A:F,3,0)</f>
        <v>Category02</v>
      </c>
      <c r="I496" t="str">
        <f>VLOOKUP(InputData[[#This Row],[PRODUCT ID]],'Master Data'!A:F,4,0)</f>
        <v>Kg</v>
      </c>
      <c r="J496">
        <f>VLOOKUP(InputData[[#This Row],[PRODUCT ID]],'Master Data'!A:F,5,0)</f>
        <v>73</v>
      </c>
      <c r="K496" s="7">
        <f>VLOOKUP(InputData[[#This Row],[PRODUCT ID]],'Master Data'!A:F,6,0)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c r="A497" s="3">
        <v>44881</v>
      </c>
      <c r="B497" s="4" t="s">
        <v>41</v>
      </c>
      <c r="C497" s="5">
        <v>8</v>
      </c>
      <c r="D497" s="5" t="s">
        <v>106</v>
      </c>
      <c r="E497" s="5" t="s">
        <v>106</v>
      </c>
      <c r="F497" s="6">
        <v>0</v>
      </c>
      <c r="G497" t="str">
        <f>VLOOKUP(InputData[[#This Row],[PRODUCT ID]],'Master Data'!A:F,2,0)</f>
        <v>Product17</v>
      </c>
      <c r="H497" t="str">
        <f>VLOOKUP(InputData[[#This Row],[PRODUCT ID]],'Master Data'!A:F,3,0)</f>
        <v>Category02</v>
      </c>
      <c r="I497" t="str">
        <f>VLOOKUP(InputData[[#This Row],[PRODUCT ID]],'Master Data'!A:F,4,0)</f>
        <v>Ft</v>
      </c>
      <c r="J497">
        <f>VLOOKUP(InputData[[#This Row],[PRODUCT ID]],'Master Data'!A:F,5,0)</f>
        <v>134</v>
      </c>
      <c r="K497" s="7">
        <f>VLOOKUP(InputData[[#This Row],[PRODUCT ID]],'Master Data'!A:F,6,0)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c r="A498" s="3">
        <v>44883</v>
      </c>
      <c r="B498" s="4" t="s">
        <v>77</v>
      </c>
      <c r="C498" s="5">
        <v>8</v>
      </c>
      <c r="D498" s="5" t="s">
        <v>108</v>
      </c>
      <c r="E498" s="5" t="s">
        <v>107</v>
      </c>
      <c r="F498" s="6">
        <v>0</v>
      </c>
      <c r="G498" t="str">
        <f>VLOOKUP(InputData[[#This Row],[PRODUCT ID]],'Master Data'!A:F,2,0)</f>
        <v>Product34</v>
      </c>
      <c r="H498" t="str">
        <f>VLOOKUP(InputData[[#This Row],[PRODUCT ID]],'Master Data'!A:F,3,0)</f>
        <v>Category04</v>
      </c>
      <c r="I498" t="str">
        <f>VLOOKUP(InputData[[#This Row],[PRODUCT ID]],'Master Data'!A:F,4,0)</f>
        <v>Lt</v>
      </c>
      <c r="J498">
        <f>VLOOKUP(InputData[[#This Row],[PRODUCT ID]],'Master Data'!A:F,5,0)</f>
        <v>55</v>
      </c>
      <c r="K498" s="7">
        <f>VLOOKUP(InputData[[#This Row],[PRODUCT ID]],'Master Data'!A:F,6,0)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c r="A499" s="3">
        <v>44886</v>
      </c>
      <c r="B499" s="4" t="s">
        <v>47</v>
      </c>
      <c r="C499" s="5">
        <v>6</v>
      </c>
      <c r="D499" s="5" t="s">
        <v>108</v>
      </c>
      <c r="E499" s="5" t="s">
        <v>107</v>
      </c>
      <c r="F499" s="6">
        <v>0</v>
      </c>
      <c r="G499" t="str">
        <f>VLOOKUP(InputData[[#This Row],[PRODUCT ID]],'Master Data'!A:F,2,0)</f>
        <v>Product20</v>
      </c>
      <c r="H499" t="str">
        <f>VLOOKUP(InputData[[#This Row],[PRODUCT ID]],'Master Data'!A:F,3,0)</f>
        <v>Category03</v>
      </c>
      <c r="I499" t="str">
        <f>VLOOKUP(InputData[[#This Row],[PRODUCT ID]],'Master Data'!A:F,4,0)</f>
        <v>Lt</v>
      </c>
      <c r="J499">
        <f>VLOOKUP(InputData[[#This Row],[PRODUCT ID]],'Master Data'!A:F,5,0)</f>
        <v>61</v>
      </c>
      <c r="K499" s="7">
        <f>VLOOKUP(InputData[[#This Row],[PRODUCT ID]],'Master Data'!A:F,6,0)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c r="A500" s="3">
        <v>44888</v>
      </c>
      <c r="B500" s="4" t="s">
        <v>81</v>
      </c>
      <c r="C500" s="5">
        <v>12</v>
      </c>
      <c r="D500" s="5" t="s">
        <v>106</v>
      </c>
      <c r="E500" s="5" t="s">
        <v>106</v>
      </c>
      <c r="F500" s="6">
        <v>0</v>
      </c>
      <c r="G500" t="str">
        <f>VLOOKUP(InputData[[#This Row],[PRODUCT ID]],'Master Data'!A:F,2,0)</f>
        <v>Product36</v>
      </c>
      <c r="H500" t="str">
        <f>VLOOKUP(InputData[[#This Row],[PRODUCT ID]],'Master Data'!A:F,3,0)</f>
        <v>Category04</v>
      </c>
      <c r="I500" t="str">
        <f>VLOOKUP(InputData[[#This Row],[PRODUCT ID]],'Master Data'!A:F,4,0)</f>
        <v>Kg</v>
      </c>
      <c r="J500">
        <f>VLOOKUP(InputData[[#This Row],[PRODUCT ID]],'Master Data'!A:F,5,0)</f>
        <v>90</v>
      </c>
      <c r="K500" s="7">
        <f>VLOOKUP(InputData[[#This Row],[PRODUCT ID]],'Master Data'!A:F,6,0)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c r="A501" s="3">
        <v>44890</v>
      </c>
      <c r="B501" s="4" t="s">
        <v>14</v>
      </c>
      <c r="C501" s="5">
        <v>5</v>
      </c>
      <c r="D501" s="5" t="s">
        <v>108</v>
      </c>
      <c r="E501" s="5" t="s">
        <v>107</v>
      </c>
      <c r="F501" s="6">
        <v>0</v>
      </c>
      <c r="G501" t="str">
        <f>VLOOKUP(InputData[[#This Row],[PRODUCT ID]],'Master Data'!A:F,2,0)</f>
        <v>Product04</v>
      </c>
      <c r="H501" t="str">
        <f>VLOOKUP(InputData[[#This Row],[PRODUCT ID]],'Master Data'!A:F,3,0)</f>
        <v>Category01</v>
      </c>
      <c r="I501" t="str">
        <f>VLOOKUP(InputData[[#This Row],[PRODUCT ID]],'Master Data'!A:F,4,0)</f>
        <v>Lt</v>
      </c>
      <c r="J501">
        <f>VLOOKUP(InputData[[#This Row],[PRODUCT ID]],'Master Data'!A:F,5,0)</f>
        <v>44</v>
      </c>
      <c r="K501" s="7">
        <f>VLOOKUP(InputData[[#This Row],[PRODUCT ID]],'Master Data'!A:F,6,0)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c r="A502" s="3">
        <v>44891</v>
      </c>
      <c r="B502" s="4" t="s">
        <v>73</v>
      </c>
      <c r="C502" s="5">
        <v>5</v>
      </c>
      <c r="D502" s="5" t="s">
        <v>108</v>
      </c>
      <c r="E502" s="5" t="s">
        <v>106</v>
      </c>
      <c r="F502" s="6">
        <v>0</v>
      </c>
      <c r="G502" t="str">
        <f>VLOOKUP(InputData[[#This Row],[PRODUCT ID]],'Master Data'!A:F,2,0)</f>
        <v>Product32</v>
      </c>
      <c r="H502" t="str">
        <f>VLOOKUP(InputData[[#This Row],[PRODUCT ID]],'Master Data'!A:F,3,0)</f>
        <v>Category04</v>
      </c>
      <c r="I502" t="str">
        <f>VLOOKUP(InputData[[#This Row],[PRODUCT ID]],'Master Data'!A:F,4,0)</f>
        <v>Kg</v>
      </c>
      <c r="J502">
        <f>VLOOKUP(InputData[[#This Row],[PRODUCT ID]],'Master Data'!A:F,5,0)</f>
        <v>89</v>
      </c>
      <c r="K502" s="7">
        <f>VLOOKUP(InputData[[#This Row],[PRODUCT ID]],'Master Data'!A:F,6,0)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c r="A503" s="3">
        <v>44892</v>
      </c>
      <c r="B503" s="4" t="s">
        <v>77</v>
      </c>
      <c r="C503" s="5">
        <v>15</v>
      </c>
      <c r="D503" s="5" t="s">
        <v>108</v>
      </c>
      <c r="E503" s="5" t="s">
        <v>106</v>
      </c>
      <c r="F503" s="6">
        <v>0</v>
      </c>
      <c r="G503" t="str">
        <f>VLOOKUP(InputData[[#This Row],[PRODUCT ID]],'Master Data'!A:F,2,0)</f>
        <v>Product34</v>
      </c>
      <c r="H503" t="str">
        <f>VLOOKUP(InputData[[#This Row],[PRODUCT ID]],'Master Data'!A:F,3,0)</f>
        <v>Category04</v>
      </c>
      <c r="I503" t="str">
        <f>VLOOKUP(InputData[[#This Row],[PRODUCT ID]],'Master Data'!A:F,4,0)</f>
        <v>Lt</v>
      </c>
      <c r="J503">
        <f>VLOOKUP(InputData[[#This Row],[PRODUCT ID]],'Master Data'!A:F,5,0)</f>
        <v>55</v>
      </c>
      <c r="K503" s="7">
        <f>VLOOKUP(InputData[[#This Row],[PRODUCT ID]],'Master Data'!A:F,6,0)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c r="A504" s="3">
        <v>44893</v>
      </c>
      <c r="B504" s="4" t="s">
        <v>71</v>
      </c>
      <c r="C504" s="5">
        <v>8</v>
      </c>
      <c r="D504" s="5" t="s">
        <v>108</v>
      </c>
      <c r="E504" s="5" t="s">
        <v>107</v>
      </c>
      <c r="F504" s="6">
        <v>0</v>
      </c>
      <c r="G504" t="str">
        <f>VLOOKUP(InputData[[#This Row],[PRODUCT ID]],'Master Data'!A:F,2,0)</f>
        <v>Product31</v>
      </c>
      <c r="H504" t="str">
        <f>VLOOKUP(InputData[[#This Row],[PRODUCT ID]],'Master Data'!A:F,3,0)</f>
        <v>Category04</v>
      </c>
      <c r="I504" t="str">
        <f>VLOOKUP(InputData[[#This Row],[PRODUCT ID]],'Master Data'!A:F,4,0)</f>
        <v>Kg</v>
      </c>
      <c r="J504">
        <f>VLOOKUP(InputData[[#This Row],[PRODUCT ID]],'Master Data'!A:F,5,0)</f>
        <v>93</v>
      </c>
      <c r="K504" s="7">
        <f>VLOOKUP(InputData[[#This Row],[PRODUCT ID]],'Master Data'!A:F,6,0)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c r="A505" s="3">
        <v>44895</v>
      </c>
      <c r="B505" s="4" t="s">
        <v>37</v>
      </c>
      <c r="C505" s="5">
        <v>2</v>
      </c>
      <c r="D505" s="5" t="s">
        <v>108</v>
      </c>
      <c r="E505" s="5" t="s">
        <v>106</v>
      </c>
      <c r="F505" s="6">
        <v>0</v>
      </c>
      <c r="G505" t="str">
        <f>VLOOKUP(InputData[[#This Row],[PRODUCT ID]],'Master Data'!A:F,2,0)</f>
        <v>Product15</v>
      </c>
      <c r="H505" t="str">
        <f>VLOOKUP(InputData[[#This Row],[PRODUCT ID]],'Master Data'!A:F,3,0)</f>
        <v>Category02</v>
      </c>
      <c r="I505" t="str">
        <f>VLOOKUP(InputData[[#This Row],[PRODUCT ID]],'Master Data'!A:F,4,0)</f>
        <v>No.</v>
      </c>
      <c r="J505">
        <f>VLOOKUP(InputData[[#This Row],[PRODUCT ID]],'Master Data'!A:F,5,0)</f>
        <v>12</v>
      </c>
      <c r="K505" s="7">
        <f>VLOOKUP(InputData[[#This Row],[PRODUCT ID]],'Master Data'!A:F,6,0)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c r="A506" s="3">
        <v>44898</v>
      </c>
      <c r="B506" s="4" t="s">
        <v>65</v>
      </c>
      <c r="C506" s="5">
        <v>5</v>
      </c>
      <c r="D506" s="5" t="s">
        <v>105</v>
      </c>
      <c r="E506" s="5" t="s">
        <v>107</v>
      </c>
      <c r="F506" s="6">
        <v>0</v>
      </c>
      <c r="G506" t="str">
        <f>VLOOKUP(InputData[[#This Row],[PRODUCT ID]],'Master Data'!A:F,2,0)</f>
        <v>Product28</v>
      </c>
      <c r="H506" t="str">
        <f>VLOOKUP(InputData[[#This Row],[PRODUCT ID]],'Master Data'!A:F,3,0)</f>
        <v>Category04</v>
      </c>
      <c r="I506" t="str">
        <f>VLOOKUP(InputData[[#This Row],[PRODUCT ID]],'Master Data'!A:F,4,0)</f>
        <v>No.</v>
      </c>
      <c r="J506">
        <f>VLOOKUP(InputData[[#This Row],[PRODUCT ID]],'Master Data'!A:F,5,0)</f>
        <v>37</v>
      </c>
      <c r="K506" s="7">
        <f>VLOOKUP(InputData[[#This Row],[PRODUCT ID]],'Master Data'!A:F,6,0)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c r="A507" s="3">
        <v>44899</v>
      </c>
      <c r="B507" s="4" t="s">
        <v>60</v>
      </c>
      <c r="C507" s="5">
        <v>10</v>
      </c>
      <c r="D507" s="5" t="s">
        <v>108</v>
      </c>
      <c r="E507" s="5" t="s">
        <v>107</v>
      </c>
      <c r="F507" s="6">
        <v>0</v>
      </c>
      <c r="G507" t="str">
        <f>VLOOKUP(InputData[[#This Row],[PRODUCT ID]],'Master Data'!A:F,2,0)</f>
        <v>Product26</v>
      </c>
      <c r="H507" t="str">
        <f>VLOOKUP(InputData[[#This Row],[PRODUCT ID]],'Master Data'!A:F,3,0)</f>
        <v>Category04</v>
      </c>
      <c r="I507" t="str">
        <f>VLOOKUP(InputData[[#This Row],[PRODUCT ID]],'Master Data'!A:F,4,0)</f>
        <v>No.</v>
      </c>
      <c r="J507">
        <f>VLOOKUP(InputData[[#This Row],[PRODUCT ID]],'Master Data'!A:F,5,0)</f>
        <v>18</v>
      </c>
      <c r="K507" s="7">
        <f>VLOOKUP(InputData[[#This Row],[PRODUCT ID]],'Master Data'!A:F,6,0)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c r="A508" s="3">
        <v>44899</v>
      </c>
      <c r="B508" s="4" t="s">
        <v>98</v>
      </c>
      <c r="C508" s="5">
        <v>15</v>
      </c>
      <c r="D508" s="5" t="s">
        <v>108</v>
      </c>
      <c r="E508" s="5" t="s">
        <v>107</v>
      </c>
      <c r="F508" s="6">
        <v>0</v>
      </c>
      <c r="G508" t="str">
        <f>VLOOKUP(InputData[[#This Row],[PRODUCT ID]],'Master Data'!A:F,2,0)</f>
        <v>Product44</v>
      </c>
      <c r="H508" t="str">
        <f>VLOOKUP(InputData[[#This Row],[PRODUCT ID]],'Master Data'!A:F,3,0)</f>
        <v>Category05</v>
      </c>
      <c r="I508" t="str">
        <f>VLOOKUP(InputData[[#This Row],[PRODUCT ID]],'Master Data'!A:F,4,0)</f>
        <v>Kg</v>
      </c>
      <c r="J508">
        <f>VLOOKUP(InputData[[#This Row],[PRODUCT ID]],'Master Data'!A:F,5,0)</f>
        <v>76</v>
      </c>
      <c r="K508" s="7">
        <f>VLOOKUP(InputData[[#This Row],[PRODUCT ID]],'Master Data'!A:F,6,0)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c r="A509" s="3">
        <v>44902</v>
      </c>
      <c r="B509" s="4" t="s">
        <v>86</v>
      </c>
      <c r="C509" s="5">
        <v>12</v>
      </c>
      <c r="D509" s="5" t="s">
        <v>108</v>
      </c>
      <c r="E509" s="5" t="s">
        <v>107</v>
      </c>
      <c r="F509" s="6">
        <v>0</v>
      </c>
      <c r="G509" t="str">
        <f>VLOOKUP(InputData[[#This Row],[PRODUCT ID]],'Master Data'!A:F,2,0)</f>
        <v>Product38</v>
      </c>
      <c r="H509" t="str">
        <f>VLOOKUP(InputData[[#This Row],[PRODUCT ID]],'Master Data'!A:F,3,0)</f>
        <v>Category05</v>
      </c>
      <c r="I509" t="str">
        <f>VLOOKUP(InputData[[#This Row],[PRODUCT ID]],'Master Data'!A:F,4,0)</f>
        <v>Kg</v>
      </c>
      <c r="J509">
        <f>VLOOKUP(InputData[[#This Row],[PRODUCT ID]],'Master Data'!A:F,5,0)</f>
        <v>72</v>
      </c>
      <c r="K509" s="7">
        <f>VLOOKUP(InputData[[#This Row],[PRODUCT ID]],'Master Data'!A:F,6,0)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c r="A510" s="3">
        <v>44902</v>
      </c>
      <c r="B510" s="4" t="s">
        <v>39</v>
      </c>
      <c r="C510" s="5">
        <v>13</v>
      </c>
      <c r="D510" s="5" t="s">
        <v>108</v>
      </c>
      <c r="E510" s="5" t="s">
        <v>106</v>
      </c>
      <c r="F510" s="6">
        <v>0</v>
      </c>
      <c r="G510" t="str">
        <f>VLOOKUP(InputData[[#This Row],[PRODUCT ID]],'Master Data'!A:F,2,0)</f>
        <v>Product16</v>
      </c>
      <c r="H510" t="str">
        <f>VLOOKUP(InputData[[#This Row],[PRODUCT ID]],'Master Data'!A:F,3,0)</f>
        <v>Category02</v>
      </c>
      <c r="I510" t="str">
        <f>VLOOKUP(InputData[[#This Row],[PRODUCT ID]],'Master Data'!A:F,4,0)</f>
        <v>No.</v>
      </c>
      <c r="J510">
        <f>VLOOKUP(InputData[[#This Row],[PRODUCT ID]],'Master Data'!A:F,5,0)</f>
        <v>13</v>
      </c>
      <c r="K510" s="7">
        <f>VLOOKUP(InputData[[#This Row],[PRODUCT ID]],'Master Data'!A:F,6,0)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c r="A511" s="3">
        <v>44902</v>
      </c>
      <c r="B511" s="4" t="s">
        <v>86</v>
      </c>
      <c r="C511" s="5">
        <v>5</v>
      </c>
      <c r="D511" s="5" t="s">
        <v>108</v>
      </c>
      <c r="E511" s="5" t="s">
        <v>107</v>
      </c>
      <c r="F511" s="6">
        <v>0</v>
      </c>
      <c r="G511" t="str">
        <f>VLOOKUP(InputData[[#This Row],[PRODUCT ID]],'Master Data'!A:F,2,0)</f>
        <v>Product38</v>
      </c>
      <c r="H511" t="str">
        <f>VLOOKUP(InputData[[#This Row],[PRODUCT ID]],'Master Data'!A:F,3,0)</f>
        <v>Category05</v>
      </c>
      <c r="I511" t="str">
        <f>VLOOKUP(InputData[[#This Row],[PRODUCT ID]],'Master Data'!A:F,4,0)</f>
        <v>Kg</v>
      </c>
      <c r="J511">
        <f>VLOOKUP(InputData[[#This Row],[PRODUCT ID]],'Master Data'!A:F,5,0)</f>
        <v>72</v>
      </c>
      <c r="K511" s="7">
        <f>VLOOKUP(InputData[[#This Row],[PRODUCT ID]],'Master Data'!A:F,6,0)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c r="A512" s="3">
        <v>44906</v>
      </c>
      <c r="B512" s="4" t="s">
        <v>63</v>
      </c>
      <c r="C512" s="5">
        <v>5</v>
      </c>
      <c r="D512" s="5" t="s">
        <v>108</v>
      </c>
      <c r="E512" s="5" t="s">
        <v>106</v>
      </c>
      <c r="F512" s="6">
        <v>0</v>
      </c>
      <c r="G512" t="str">
        <f>VLOOKUP(InputData[[#This Row],[PRODUCT ID]],'Master Data'!A:F,2,0)</f>
        <v>Product27</v>
      </c>
      <c r="H512" t="str">
        <f>VLOOKUP(InputData[[#This Row],[PRODUCT ID]],'Master Data'!A:F,3,0)</f>
        <v>Category04</v>
      </c>
      <c r="I512" t="str">
        <f>VLOOKUP(InputData[[#This Row],[PRODUCT ID]],'Master Data'!A:F,4,0)</f>
        <v>Lt</v>
      </c>
      <c r="J512">
        <f>VLOOKUP(InputData[[#This Row],[PRODUCT ID]],'Master Data'!A:F,5,0)</f>
        <v>48</v>
      </c>
      <c r="K512" s="7">
        <f>VLOOKUP(InputData[[#This Row],[PRODUCT ID]],'Master Data'!A:F,6,0)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c r="A513" s="3">
        <v>44906</v>
      </c>
      <c r="B513" s="4" t="s">
        <v>33</v>
      </c>
      <c r="C513" s="5">
        <v>9</v>
      </c>
      <c r="D513" s="5" t="s">
        <v>105</v>
      </c>
      <c r="E513" s="5" t="s">
        <v>106</v>
      </c>
      <c r="F513" s="6">
        <v>0</v>
      </c>
      <c r="G513" t="str">
        <f>VLOOKUP(InputData[[#This Row],[PRODUCT ID]],'Master Data'!A:F,2,0)</f>
        <v>Product13</v>
      </c>
      <c r="H513" t="str">
        <f>VLOOKUP(InputData[[#This Row],[PRODUCT ID]],'Master Data'!A:F,3,0)</f>
        <v>Category02</v>
      </c>
      <c r="I513" t="str">
        <f>VLOOKUP(InputData[[#This Row],[PRODUCT ID]],'Master Data'!A:F,4,0)</f>
        <v>Kg</v>
      </c>
      <c r="J513">
        <f>VLOOKUP(InputData[[#This Row],[PRODUCT ID]],'Master Data'!A:F,5,0)</f>
        <v>112</v>
      </c>
      <c r="K513" s="7">
        <f>VLOOKUP(InputData[[#This Row],[PRODUCT ID]],'Master Data'!A:F,6,0)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c r="A514" s="3">
        <v>44906</v>
      </c>
      <c r="B514" s="4" t="s">
        <v>35</v>
      </c>
      <c r="C514" s="5">
        <v>10</v>
      </c>
      <c r="D514" s="5" t="s">
        <v>106</v>
      </c>
      <c r="E514" s="5" t="s">
        <v>107</v>
      </c>
      <c r="F514" s="6">
        <v>0</v>
      </c>
      <c r="G514" t="str">
        <f>VLOOKUP(InputData[[#This Row],[PRODUCT ID]],'Master Data'!A:F,2,0)</f>
        <v>Product14</v>
      </c>
      <c r="H514" t="str">
        <f>VLOOKUP(InputData[[#This Row],[PRODUCT ID]],'Master Data'!A:F,3,0)</f>
        <v>Category02</v>
      </c>
      <c r="I514" t="str">
        <f>VLOOKUP(InputData[[#This Row],[PRODUCT ID]],'Master Data'!A:F,4,0)</f>
        <v>Kg</v>
      </c>
      <c r="J514">
        <f>VLOOKUP(InputData[[#This Row],[PRODUCT ID]],'Master Data'!A:F,5,0)</f>
        <v>112</v>
      </c>
      <c r="K514" s="7">
        <f>VLOOKUP(InputData[[#This Row],[PRODUCT ID]],'Master Data'!A:F,6,0)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c r="A515" s="3">
        <v>44907</v>
      </c>
      <c r="B515" s="4" t="s">
        <v>69</v>
      </c>
      <c r="C515" s="5">
        <v>9</v>
      </c>
      <c r="D515" s="5" t="s">
        <v>105</v>
      </c>
      <c r="E515" s="5" t="s">
        <v>107</v>
      </c>
      <c r="F515" s="6">
        <v>0</v>
      </c>
      <c r="G515" t="str">
        <f>VLOOKUP(InputData[[#This Row],[PRODUCT ID]],'Master Data'!A:F,2,0)</f>
        <v>Product30</v>
      </c>
      <c r="H515" t="str">
        <f>VLOOKUP(InputData[[#This Row],[PRODUCT ID]],'Master Data'!A:F,3,0)</f>
        <v>Category04</v>
      </c>
      <c r="I515" t="str">
        <f>VLOOKUP(InputData[[#This Row],[PRODUCT ID]],'Master Data'!A:F,4,0)</f>
        <v>Ft</v>
      </c>
      <c r="J515">
        <f>VLOOKUP(InputData[[#This Row],[PRODUCT ID]],'Master Data'!A:F,5,0)</f>
        <v>148</v>
      </c>
      <c r="K515" s="7">
        <f>VLOOKUP(InputData[[#This Row],[PRODUCT ID]],'Master Data'!A:F,6,0)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c r="A516" s="3">
        <v>44907</v>
      </c>
      <c r="B516" s="4" t="s">
        <v>92</v>
      </c>
      <c r="C516" s="5">
        <v>10</v>
      </c>
      <c r="D516" s="5" t="s">
        <v>105</v>
      </c>
      <c r="E516" s="5" t="s">
        <v>106</v>
      </c>
      <c r="F516" s="6">
        <v>0</v>
      </c>
      <c r="G516" t="str">
        <f>VLOOKUP(InputData[[#This Row],[PRODUCT ID]],'Master Data'!A:F,2,0)</f>
        <v>Product41</v>
      </c>
      <c r="H516" t="str">
        <f>VLOOKUP(InputData[[#This Row],[PRODUCT ID]],'Master Data'!A:F,3,0)</f>
        <v>Category05</v>
      </c>
      <c r="I516" t="str">
        <f>VLOOKUP(InputData[[#This Row],[PRODUCT ID]],'Master Data'!A:F,4,0)</f>
        <v>Ft</v>
      </c>
      <c r="J516">
        <f>VLOOKUP(InputData[[#This Row],[PRODUCT ID]],'Master Data'!A:F,5,0)</f>
        <v>138</v>
      </c>
      <c r="K516" s="7">
        <f>VLOOKUP(InputData[[#This Row],[PRODUCT ID]],'Master Data'!A:F,6,0)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c r="A517" s="3">
        <v>44909</v>
      </c>
      <c r="B517" s="4" t="s">
        <v>16</v>
      </c>
      <c r="C517" s="5">
        <v>4</v>
      </c>
      <c r="D517" s="5" t="s">
        <v>108</v>
      </c>
      <c r="E517" s="5" t="s">
        <v>107</v>
      </c>
      <c r="F517" s="6">
        <v>0</v>
      </c>
      <c r="G517" t="str">
        <f>VLOOKUP(InputData[[#This Row],[PRODUCT ID]],'Master Data'!A:F,2,0)</f>
        <v>Product05</v>
      </c>
      <c r="H517" t="str">
        <f>VLOOKUP(InputData[[#This Row],[PRODUCT ID]],'Master Data'!A:F,3,0)</f>
        <v>Category01</v>
      </c>
      <c r="I517" t="str">
        <f>VLOOKUP(InputData[[#This Row],[PRODUCT ID]],'Master Data'!A:F,4,0)</f>
        <v>Ft</v>
      </c>
      <c r="J517">
        <f>VLOOKUP(InputData[[#This Row],[PRODUCT ID]],'Master Data'!A:F,5,0)</f>
        <v>133</v>
      </c>
      <c r="K517" s="7">
        <f>VLOOKUP(InputData[[#This Row],[PRODUCT ID]],'Master Data'!A:F,6,0)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c r="A518" s="3">
        <v>44910</v>
      </c>
      <c r="B518" s="4" t="s">
        <v>24</v>
      </c>
      <c r="C518" s="5">
        <v>13</v>
      </c>
      <c r="D518" s="5" t="s">
        <v>108</v>
      </c>
      <c r="E518" s="5" t="s">
        <v>106</v>
      </c>
      <c r="F518" s="6">
        <v>0</v>
      </c>
      <c r="G518" t="str">
        <f>VLOOKUP(InputData[[#This Row],[PRODUCT ID]],'Master Data'!A:F,2,0)</f>
        <v>Product09</v>
      </c>
      <c r="H518" t="str">
        <f>VLOOKUP(InputData[[#This Row],[PRODUCT ID]],'Master Data'!A:F,3,0)</f>
        <v>Category01</v>
      </c>
      <c r="I518" t="str">
        <f>VLOOKUP(InputData[[#This Row],[PRODUCT ID]],'Master Data'!A:F,4,0)</f>
        <v>No.</v>
      </c>
      <c r="J518">
        <f>VLOOKUP(InputData[[#This Row],[PRODUCT ID]],'Master Data'!A:F,5,0)</f>
        <v>6</v>
      </c>
      <c r="K518" s="7">
        <f>VLOOKUP(InputData[[#This Row],[PRODUCT ID]],'Master Data'!A:F,6,0)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c r="A519" s="3">
        <v>44914</v>
      </c>
      <c r="B519" s="4" t="s">
        <v>98</v>
      </c>
      <c r="C519" s="5">
        <v>7</v>
      </c>
      <c r="D519" s="5" t="s">
        <v>108</v>
      </c>
      <c r="E519" s="5" t="s">
        <v>106</v>
      </c>
      <c r="F519" s="6">
        <v>0</v>
      </c>
      <c r="G519" t="str">
        <f>VLOOKUP(InputData[[#This Row],[PRODUCT ID]],'Master Data'!A:F,2,0)</f>
        <v>Product44</v>
      </c>
      <c r="H519" t="str">
        <f>VLOOKUP(InputData[[#This Row],[PRODUCT ID]],'Master Data'!A:F,3,0)</f>
        <v>Category05</v>
      </c>
      <c r="I519" t="str">
        <f>VLOOKUP(InputData[[#This Row],[PRODUCT ID]],'Master Data'!A:F,4,0)</f>
        <v>Kg</v>
      </c>
      <c r="J519">
        <f>VLOOKUP(InputData[[#This Row],[PRODUCT ID]],'Master Data'!A:F,5,0)</f>
        <v>76</v>
      </c>
      <c r="K519" s="7">
        <f>VLOOKUP(InputData[[#This Row],[PRODUCT ID]],'Master Data'!A:F,6,0)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c r="A520" s="3">
        <v>44914</v>
      </c>
      <c r="B520" s="4" t="s">
        <v>29</v>
      </c>
      <c r="C520" s="5">
        <v>14</v>
      </c>
      <c r="D520" s="5" t="s">
        <v>108</v>
      </c>
      <c r="E520" s="5" t="s">
        <v>107</v>
      </c>
      <c r="F520" s="6">
        <v>0</v>
      </c>
      <c r="G520" t="str">
        <f>VLOOKUP(InputData[[#This Row],[PRODUCT ID]],'Master Data'!A:F,2,0)</f>
        <v>Product11</v>
      </c>
      <c r="H520" t="str">
        <f>VLOOKUP(InputData[[#This Row],[PRODUCT ID]],'Master Data'!A:F,3,0)</f>
        <v>Category02</v>
      </c>
      <c r="I520" t="str">
        <f>VLOOKUP(InputData[[#This Row],[PRODUCT ID]],'Master Data'!A:F,4,0)</f>
        <v>Lt</v>
      </c>
      <c r="J520">
        <f>VLOOKUP(InputData[[#This Row],[PRODUCT ID]],'Master Data'!A:F,5,0)</f>
        <v>44</v>
      </c>
      <c r="K520" s="7">
        <f>VLOOKUP(InputData[[#This Row],[PRODUCT ID]],'Master Data'!A:F,6,0)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c r="A521" s="3">
        <v>44914</v>
      </c>
      <c r="B521" s="4" t="s">
        <v>24</v>
      </c>
      <c r="C521" s="5">
        <v>11</v>
      </c>
      <c r="D521" s="5" t="s">
        <v>106</v>
      </c>
      <c r="E521" s="5" t="s">
        <v>106</v>
      </c>
      <c r="F521" s="6">
        <v>0</v>
      </c>
      <c r="G521" t="str">
        <f>VLOOKUP(InputData[[#This Row],[PRODUCT ID]],'Master Data'!A:F,2,0)</f>
        <v>Product09</v>
      </c>
      <c r="H521" t="str">
        <f>VLOOKUP(InputData[[#This Row],[PRODUCT ID]],'Master Data'!A:F,3,0)</f>
        <v>Category01</v>
      </c>
      <c r="I521" t="str">
        <f>VLOOKUP(InputData[[#This Row],[PRODUCT ID]],'Master Data'!A:F,4,0)</f>
        <v>No.</v>
      </c>
      <c r="J521">
        <f>VLOOKUP(InputData[[#This Row],[PRODUCT ID]],'Master Data'!A:F,5,0)</f>
        <v>6</v>
      </c>
      <c r="K521" s="7">
        <f>VLOOKUP(InputData[[#This Row],[PRODUCT ID]],'Master Data'!A:F,6,0)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c r="A522" s="3">
        <v>44916</v>
      </c>
      <c r="B522" s="4" t="s">
        <v>18</v>
      </c>
      <c r="C522" s="5">
        <v>10</v>
      </c>
      <c r="D522" s="5" t="s">
        <v>108</v>
      </c>
      <c r="E522" s="5" t="s">
        <v>106</v>
      </c>
      <c r="F522" s="6">
        <v>0</v>
      </c>
      <c r="G522" t="str">
        <f>VLOOKUP(InputData[[#This Row],[PRODUCT ID]],'Master Data'!A:F,2,0)</f>
        <v>Product06</v>
      </c>
      <c r="H522" t="str">
        <f>VLOOKUP(InputData[[#This Row],[PRODUCT ID]],'Master Data'!A:F,3,0)</f>
        <v>Category01</v>
      </c>
      <c r="I522" t="str">
        <f>VLOOKUP(InputData[[#This Row],[PRODUCT ID]],'Master Data'!A:F,4,0)</f>
        <v>Kg</v>
      </c>
      <c r="J522">
        <f>VLOOKUP(InputData[[#This Row],[PRODUCT ID]],'Master Data'!A:F,5,0)</f>
        <v>75</v>
      </c>
      <c r="K522" s="7">
        <f>VLOOKUP(InputData[[#This Row],[PRODUCT ID]],'Master Data'!A:F,6,0)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c r="A523" s="3">
        <v>44924</v>
      </c>
      <c r="B523" s="4" t="s">
        <v>22</v>
      </c>
      <c r="C523" s="5">
        <v>15</v>
      </c>
      <c r="D523" s="5" t="s">
        <v>108</v>
      </c>
      <c r="E523" s="5" t="s">
        <v>106</v>
      </c>
      <c r="F523" s="6">
        <v>0</v>
      </c>
      <c r="G523" t="str">
        <f>VLOOKUP(InputData[[#This Row],[PRODUCT ID]],'Master Data'!A:F,2,0)</f>
        <v>Product08</v>
      </c>
      <c r="H523" t="str">
        <f>VLOOKUP(InputData[[#This Row],[PRODUCT ID]],'Master Data'!A:F,3,0)</f>
        <v>Category01</v>
      </c>
      <c r="I523" t="str">
        <f>VLOOKUP(InputData[[#This Row],[PRODUCT ID]],'Master Data'!A:F,4,0)</f>
        <v>Kg</v>
      </c>
      <c r="J523">
        <f>VLOOKUP(InputData[[#This Row],[PRODUCT ID]],'Master Data'!A:F,5,0)</f>
        <v>83</v>
      </c>
      <c r="K523" s="7">
        <f>VLOOKUP(InputData[[#This Row],[PRODUCT ID]],'Master Data'!A:F,6,0)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c r="A524" s="3">
        <v>44924</v>
      </c>
      <c r="B524" s="4" t="s">
        <v>94</v>
      </c>
      <c r="C524" s="5">
        <v>1</v>
      </c>
      <c r="D524" s="5" t="s">
        <v>105</v>
      </c>
      <c r="E524" s="5" t="s">
        <v>107</v>
      </c>
      <c r="F524" s="6">
        <v>0</v>
      </c>
      <c r="G524" t="str">
        <f>VLOOKUP(InputData[[#This Row],[PRODUCT ID]],'Master Data'!A:F,2,0)</f>
        <v>Product42</v>
      </c>
      <c r="H524" t="str">
        <f>VLOOKUP(InputData[[#This Row],[PRODUCT ID]],'Master Data'!A:F,3,0)</f>
        <v>Category05</v>
      </c>
      <c r="I524" t="str">
        <f>VLOOKUP(InputData[[#This Row],[PRODUCT ID]],'Master Data'!A:F,4,0)</f>
        <v>Ft</v>
      </c>
      <c r="J524">
        <f>VLOOKUP(InputData[[#This Row],[PRODUCT ID]],'Master Data'!A:F,5,0)</f>
        <v>120</v>
      </c>
      <c r="K524" s="7">
        <f>VLOOKUP(InputData[[#This Row],[PRODUCT ID]],'Master Data'!A:F,6,0)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c r="A525" s="3">
        <v>44925</v>
      </c>
      <c r="B525" s="4" t="s">
        <v>92</v>
      </c>
      <c r="C525" s="5">
        <v>14</v>
      </c>
      <c r="D525" s="5" t="s">
        <v>108</v>
      </c>
      <c r="E525" s="5" t="s">
        <v>106</v>
      </c>
      <c r="F525" s="6">
        <v>0</v>
      </c>
      <c r="G525" t="str">
        <f>VLOOKUP(InputData[[#This Row],[PRODUCT ID]],'Master Data'!A:F,2,0)</f>
        <v>Product41</v>
      </c>
      <c r="H525" t="str">
        <f>VLOOKUP(InputData[[#This Row],[PRODUCT ID]],'Master Data'!A:F,3,0)</f>
        <v>Category05</v>
      </c>
      <c r="I525" t="str">
        <f>VLOOKUP(InputData[[#This Row],[PRODUCT ID]],'Master Data'!A:F,4,0)</f>
        <v>Ft</v>
      </c>
      <c r="J525">
        <f>VLOOKUP(InputData[[#This Row],[PRODUCT ID]],'Master Data'!A:F,5,0)</f>
        <v>138</v>
      </c>
      <c r="K525" s="7">
        <f>VLOOKUP(InputData[[#This Row],[PRODUCT ID]],'Master Data'!A:F,6,0)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c r="A526" s="3">
        <v>44926</v>
      </c>
      <c r="B526" s="4" t="s">
        <v>75</v>
      </c>
      <c r="C526" s="5">
        <v>12</v>
      </c>
      <c r="D526" s="5" t="s">
        <v>106</v>
      </c>
      <c r="E526" s="5" t="s">
        <v>106</v>
      </c>
      <c r="F526" s="6">
        <v>0</v>
      </c>
      <c r="G526" t="str">
        <f>VLOOKUP(InputData[[#This Row],[PRODUCT ID]],'Master Data'!A:F,2,0)</f>
        <v>Product33</v>
      </c>
      <c r="H526" t="str">
        <f>VLOOKUP(InputData[[#This Row],[PRODUCT ID]],'Master Data'!A:F,3,0)</f>
        <v>Category04</v>
      </c>
      <c r="I526" t="str">
        <f>VLOOKUP(InputData[[#This Row],[PRODUCT ID]],'Master Data'!A:F,4,0)</f>
        <v>Kg</v>
      </c>
      <c r="J526">
        <f>VLOOKUP(InputData[[#This Row],[PRODUCT ID]],'Master Data'!A:F,5,0)</f>
        <v>95</v>
      </c>
      <c r="K526" s="7">
        <f>VLOOKUP(InputData[[#This Row],[PRODUCT ID]],'Master Data'!A:F,6,0)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c r="A527" s="3">
        <v>44926</v>
      </c>
      <c r="B527" s="4" t="s">
        <v>29</v>
      </c>
      <c r="C527" s="5">
        <v>6</v>
      </c>
      <c r="D527" s="5" t="s">
        <v>106</v>
      </c>
      <c r="E527" s="5" t="s">
        <v>106</v>
      </c>
      <c r="F527" s="6">
        <v>0</v>
      </c>
      <c r="G527" t="str">
        <f>VLOOKUP(InputData[[#This Row],[PRODUCT ID]],'Master Data'!A:F,2,0)</f>
        <v>Product11</v>
      </c>
      <c r="H527" t="str">
        <f>VLOOKUP(InputData[[#This Row],[PRODUCT ID]],'Master Data'!A:F,3,0)</f>
        <v>Category02</v>
      </c>
      <c r="I527" t="str">
        <f>VLOOKUP(InputData[[#This Row],[PRODUCT ID]],'Master Data'!A:F,4,0)</f>
        <v>Lt</v>
      </c>
      <c r="J527">
        <f>VLOOKUP(InputData[[#This Row],[PRODUCT ID]],'Master Data'!A:F,5,0)</f>
        <v>44</v>
      </c>
      <c r="K527" s="7">
        <f>VLOOKUP(InputData[[#This Row],[PRODUCT ID]],'Master Data'!A:F,6,0)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c r="A528" s="3">
        <v>44926</v>
      </c>
      <c r="B528" s="4" t="s">
        <v>29</v>
      </c>
      <c r="C528" s="5">
        <v>3</v>
      </c>
      <c r="D528" s="5" t="s">
        <v>105</v>
      </c>
      <c r="E528" s="5" t="s">
        <v>107</v>
      </c>
      <c r="F528" s="6">
        <v>0</v>
      </c>
      <c r="G528" t="str">
        <f>VLOOKUP(InputData[[#This Row],[PRODUCT ID]],'Master Data'!A:F,2,0)</f>
        <v>Product11</v>
      </c>
      <c r="H528" t="str">
        <f>VLOOKUP(InputData[[#This Row],[PRODUCT ID]],'Master Data'!A:F,3,0)</f>
        <v>Category02</v>
      </c>
      <c r="I528" t="str">
        <f>VLOOKUP(InputData[[#This Row],[PRODUCT ID]],'Master Data'!A:F,4,0)</f>
        <v>Lt</v>
      </c>
      <c r="J528">
        <f>VLOOKUP(InputData[[#This Row],[PRODUCT ID]],'Master Data'!A:F,5,0)</f>
        <v>44</v>
      </c>
      <c r="K528" s="7">
        <f>VLOOKUP(InputData[[#This Row],[PRODUCT ID]],'Master Data'!A:F,6,0)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c r="A1" s="1" t="s">
        <v>0</v>
      </c>
      <c r="B1" s="1" t="s">
        <v>1</v>
      </c>
      <c r="C1" s="1" t="s">
        <v>2</v>
      </c>
      <c r="D1" s="1" t="s">
        <v>3</v>
      </c>
      <c r="E1" s="1" t="s">
        <v>4</v>
      </c>
      <c r="F1" s="1" t="s">
        <v>5</v>
      </c>
    </row>
    <row r="2" spans="1:6">
      <c r="A2" t="s">
        <v>6</v>
      </c>
      <c r="B2" t="s">
        <v>7</v>
      </c>
      <c r="C2" t="s">
        <v>8</v>
      </c>
      <c r="D2" t="s">
        <v>9</v>
      </c>
      <c r="E2">
        <v>98</v>
      </c>
      <c r="F2">
        <v>103.88</v>
      </c>
    </row>
    <row r="3" spans="1:6">
      <c r="A3" t="s">
        <v>10</v>
      </c>
      <c r="B3" t="s">
        <v>11</v>
      </c>
      <c r="C3" t="s">
        <v>8</v>
      </c>
      <c r="D3" t="s">
        <v>9</v>
      </c>
      <c r="E3">
        <v>105</v>
      </c>
      <c r="F3">
        <v>142.80000000000001</v>
      </c>
    </row>
    <row r="4" spans="1:6">
      <c r="A4" t="s">
        <v>12</v>
      </c>
      <c r="B4" t="s">
        <v>13</v>
      </c>
      <c r="C4" t="s">
        <v>8</v>
      </c>
      <c r="D4" t="s">
        <v>9</v>
      </c>
      <c r="E4">
        <v>71</v>
      </c>
      <c r="F4">
        <v>80.94</v>
      </c>
    </row>
    <row r="5" spans="1:6">
      <c r="A5" t="s">
        <v>14</v>
      </c>
      <c r="B5" t="s">
        <v>15</v>
      </c>
      <c r="C5" t="s">
        <v>8</v>
      </c>
      <c r="D5" t="s">
        <v>109</v>
      </c>
      <c r="E5">
        <v>44</v>
      </c>
      <c r="F5">
        <v>48.84</v>
      </c>
    </row>
    <row r="6" spans="1:6">
      <c r="A6" t="s">
        <v>16</v>
      </c>
      <c r="B6" t="s">
        <v>17</v>
      </c>
      <c r="C6" t="s">
        <v>8</v>
      </c>
      <c r="D6" t="s">
        <v>110</v>
      </c>
      <c r="E6">
        <v>133</v>
      </c>
      <c r="F6">
        <v>155.61000000000001</v>
      </c>
    </row>
    <row r="7" spans="1:6">
      <c r="A7" t="s">
        <v>18</v>
      </c>
      <c r="B7" t="s">
        <v>19</v>
      </c>
      <c r="C7" t="s">
        <v>8</v>
      </c>
      <c r="D7" t="s">
        <v>9</v>
      </c>
      <c r="E7">
        <v>75</v>
      </c>
      <c r="F7">
        <v>85.5</v>
      </c>
    </row>
    <row r="8" spans="1:6">
      <c r="A8" t="s">
        <v>20</v>
      </c>
      <c r="B8" t="s">
        <v>21</v>
      </c>
      <c r="C8" t="s">
        <v>8</v>
      </c>
      <c r="D8" t="s">
        <v>109</v>
      </c>
      <c r="E8">
        <v>43</v>
      </c>
      <c r="F8">
        <v>47.730000000000004</v>
      </c>
    </row>
    <row r="9" spans="1:6">
      <c r="A9" t="s">
        <v>22</v>
      </c>
      <c r="B9" t="s">
        <v>23</v>
      </c>
      <c r="C9" t="s">
        <v>8</v>
      </c>
      <c r="D9" t="s">
        <v>9</v>
      </c>
      <c r="E9">
        <v>83</v>
      </c>
      <c r="F9">
        <v>94.62</v>
      </c>
    </row>
    <row r="10" spans="1:6">
      <c r="A10" t="s">
        <v>24</v>
      </c>
      <c r="B10" t="s">
        <v>25</v>
      </c>
      <c r="C10" t="s">
        <v>8</v>
      </c>
      <c r="D10" t="s">
        <v>111</v>
      </c>
      <c r="E10">
        <v>6</v>
      </c>
      <c r="F10">
        <v>7.8599999999999994</v>
      </c>
    </row>
    <row r="11" spans="1:6">
      <c r="A11" t="s">
        <v>26</v>
      </c>
      <c r="B11" t="s">
        <v>27</v>
      </c>
      <c r="C11" t="s">
        <v>28</v>
      </c>
      <c r="D11" t="s">
        <v>110</v>
      </c>
      <c r="E11">
        <v>148</v>
      </c>
      <c r="F11">
        <v>164.28</v>
      </c>
    </row>
    <row r="12" spans="1:6">
      <c r="A12" t="s">
        <v>29</v>
      </c>
      <c r="B12" t="s">
        <v>30</v>
      </c>
      <c r="C12" t="s">
        <v>28</v>
      </c>
      <c r="D12" t="s">
        <v>109</v>
      </c>
      <c r="E12">
        <v>44</v>
      </c>
      <c r="F12">
        <v>48.4</v>
      </c>
    </row>
    <row r="13" spans="1:6">
      <c r="A13" t="s">
        <v>31</v>
      </c>
      <c r="B13" t="s">
        <v>32</v>
      </c>
      <c r="C13" t="s">
        <v>28</v>
      </c>
      <c r="D13" t="s">
        <v>9</v>
      </c>
      <c r="E13">
        <v>73</v>
      </c>
      <c r="F13">
        <v>94.17</v>
      </c>
    </row>
    <row r="14" spans="1:6">
      <c r="A14" t="s">
        <v>33</v>
      </c>
      <c r="B14" t="s">
        <v>34</v>
      </c>
      <c r="C14" t="s">
        <v>28</v>
      </c>
      <c r="D14" t="s">
        <v>9</v>
      </c>
      <c r="E14">
        <v>112</v>
      </c>
      <c r="F14">
        <v>122.08</v>
      </c>
    </row>
    <row r="15" spans="1:6">
      <c r="A15" t="s">
        <v>35</v>
      </c>
      <c r="B15" t="s">
        <v>36</v>
      </c>
      <c r="C15" t="s">
        <v>28</v>
      </c>
      <c r="D15" t="s">
        <v>9</v>
      </c>
      <c r="E15">
        <v>112</v>
      </c>
      <c r="F15">
        <v>146.72</v>
      </c>
    </row>
    <row r="16" spans="1:6">
      <c r="A16" t="s">
        <v>37</v>
      </c>
      <c r="B16" t="s">
        <v>38</v>
      </c>
      <c r="C16" t="s">
        <v>28</v>
      </c>
      <c r="D16" t="s">
        <v>111</v>
      </c>
      <c r="E16">
        <v>12</v>
      </c>
      <c r="F16">
        <v>15.719999999999999</v>
      </c>
    </row>
    <row r="17" spans="1:6">
      <c r="A17" t="s">
        <v>39</v>
      </c>
      <c r="B17" t="s">
        <v>40</v>
      </c>
      <c r="C17" t="s">
        <v>28</v>
      </c>
      <c r="D17" t="s">
        <v>111</v>
      </c>
      <c r="E17">
        <v>13</v>
      </c>
      <c r="F17">
        <v>16.64</v>
      </c>
    </row>
    <row r="18" spans="1:6">
      <c r="A18" t="s">
        <v>41</v>
      </c>
      <c r="B18" t="s">
        <v>42</v>
      </c>
      <c r="C18" t="s">
        <v>28</v>
      </c>
      <c r="D18" t="s">
        <v>110</v>
      </c>
      <c r="E18">
        <v>134</v>
      </c>
      <c r="F18">
        <v>156.78</v>
      </c>
    </row>
    <row r="19" spans="1:6">
      <c r="A19" t="s">
        <v>43</v>
      </c>
      <c r="B19" t="s">
        <v>44</v>
      </c>
      <c r="C19" t="s">
        <v>28</v>
      </c>
      <c r="D19" t="s">
        <v>111</v>
      </c>
      <c r="E19">
        <v>37</v>
      </c>
      <c r="F19">
        <v>49.21</v>
      </c>
    </row>
    <row r="20" spans="1:6">
      <c r="A20" t="s">
        <v>45</v>
      </c>
      <c r="B20" t="s">
        <v>46</v>
      </c>
      <c r="C20" t="s">
        <v>28</v>
      </c>
      <c r="D20" t="s">
        <v>110</v>
      </c>
      <c r="E20">
        <v>150</v>
      </c>
      <c r="F20">
        <v>210</v>
      </c>
    </row>
    <row r="21" spans="1:6">
      <c r="A21" t="s">
        <v>47</v>
      </c>
      <c r="B21" t="s">
        <v>48</v>
      </c>
      <c r="C21" t="s">
        <v>49</v>
      </c>
      <c r="D21" t="s">
        <v>109</v>
      </c>
      <c r="E21">
        <v>61</v>
      </c>
      <c r="F21">
        <v>76.25</v>
      </c>
    </row>
    <row r="22" spans="1:6">
      <c r="A22" t="s">
        <v>50</v>
      </c>
      <c r="B22" t="s">
        <v>51</v>
      </c>
      <c r="C22" t="s">
        <v>49</v>
      </c>
      <c r="D22" t="s">
        <v>110</v>
      </c>
      <c r="E22">
        <v>126</v>
      </c>
      <c r="F22">
        <v>162.54</v>
      </c>
    </row>
    <row r="23" spans="1:6">
      <c r="A23" t="s">
        <v>52</v>
      </c>
      <c r="B23" t="s">
        <v>53</v>
      </c>
      <c r="C23" t="s">
        <v>49</v>
      </c>
      <c r="D23" t="s">
        <v>110</v>
      </c>
      <c r="E23">
        <v>121</v>
      </c>
      <c r="F23">
        <v>141.57</v>
      </c>
    </row>
    <row r="24" spans="1:6">
      <c r="A24" t="s">
        <v>54</v>
      </c>
      <c r="B24" t="s">
        <v>55</v>
      </c>
      <c r="C24" t="s">
        <v>49</v>
      </c>
      <c r="D24" t="s">
        <v>110</v>
      </c>
      <c r="E24">
        <v>141</v>
      </c>
      <c r="F24">
        <v>149.46</v>
      </c>
    </row>
    <row r="25" spans="1:6">
      <c r="A25" t="s">
        <v>56</v>
      </c>
      <c r="B25" t="s">
        <v>57</v>
      </c>
      <c r="C25" t="s">
        <v>49</v>
      </c>
      <c r="D25" t="s">
        <v>110</v>
      </c>
      <c r="E25">
        <v>144</v>
      </c>
      <c r="F25">
        <v>156.96</v>
      </c>
    </row>
    <row r="26" spans="1:6">
      <c r="A26" t="s">
        <v>58</v>
      </c>
      <c r="B26" t="s">
        <v>59</v>
      </c>
      <c r="C26" t="s">
        <v>49</v>
      </c>
      <c r="D26" t="s">
        <v>111</v>
      </c>
      <c r="E26">
        <v>7</v>
      </c>
      <c r="F26">
        <v>8.33</v>
      </c>
    </row>
    <row r="27" spans="1:6">
      <c r="A27" t="s">
        <v>60</v>
      </c>
      <c r="B27" t="s">
        <v>61</v>
      </c>
      <c r="C27" t="s">
        <v>62</v>
      </c>
      <c r="D27" t="s">
        <v>111</v>
      </c>
      <c r="E27">
        <v>18</v>
      </c>
      <c r="F27">
        <v>24.66</v>
      </c>
    </row>
    <row r="28" spans="1:6">
      <c r="A28" t="s">
        <v>63</v>
      </c>
      <c r="B28" t="s">
        <v>64</v>
      </c>
      <c r="C28" t="s">
        <v>62</v>
      </c>
      <c r="D28" t="s">
        <v>109</v>
      </c>
      <c r="E28">
        <v>48</v>
      </c>
      <c r="F28">
        <v>57.120000000000005</v>
      </c>
    </row>
    <row r="29" spans="1:6">
      <c r="A29" t="s">
        <v>65</v>
      </c>
      <c r="B29" t="s">
        <v>66</v>
      </c>
      <c r="C29" t="s">
        <v>62</v>
      </c>
      <c r="D29" t="s">
        <v>111</v>
      </c>
      <c r="E29">
        <v>37</v>
      </c>
      <c r="F29">
        <v>41.81</v>
      </c>
    </row>
    <row r="30" spans="1:6">
      <c r="A30" t="s">
        <v>67</v>
      </c>
      <c r="B30" t="s">
        <v>68</v>
      </c>
      <c r="C30" t="s">
        <v>62</v>
      </c>
      <c r="D30" t="s">
        <v>109</v>
      </c>
      <c r="E30">
        <v>47</v>
      </c>
      <c r="F30">
        <v>53.11</v>
      </c>
    </row>
    <row r="31" spans="1:6">
      <c r="A31" t="s">
        <v>69</v>
      </c>
      <c r="B31" t="s">
        <v>70</v>
      </c>
      <c r="C31" t="s">
        <v>62</v>
      </c>
      <c r="D31" t="s">
        <v>110</v>
      </c>
      <c r="E31">
        <v>148</v>
      </c>
      <c r="F31">
        <v>201.28</v>
      </c>
    </row>
    <row r="32" spans="1:6">
      <c r="A32" t="s">
        <v>71</v>
      </c>
      <c r="B32" t="s">
        <v>72</v>
      </c>
      <c r="C32" t="s">
        <v>62</v>
      </c>
      <c r="D32" t="s">
        <v>9</v>
      </c>
      <c r="E32">
        <v>93</v>
      </c>
      <c r="F32">
        <v>104.16</v>
      </c>
    </row>
    <row r="33" spans="1:6">
      <c r="A33" t="s">
        <v>73</v>
      </c>
      <c r="B33" t="s">
        <v>74</v>
      </c>
      <c r="C33" t="s">
        <v>62</v>
      </c>
      <c r="D33" t="s">
        <v>9</v>
      </c>
      <c r="E33">
        <v>89</v>
      </c>
      <c r="F33">
        <v>117.48</v>
      </c>
    </row>
    <row r="34" spans="1:6">
      <c r="A34" t="s">
        <v>75</v>
      </c>
      <c r="B34" t="s">
        <v>76</v>
      </c>
      <c r="C34" t="s">
        <v>62</v>
      </c>
      <c r="D34" t="s">
        <v>9</v>
      </c>
      <c r="E34">
        <v>95</v>
      </c>
      <c r="F34">
        <v>119.7</v>
      </c>
    </row>
    <row r="35" spans="1:6">
      <c r="A35" t="s">
        <v>77</v>
      </c>
      <c r="B35" t="s">
        <v>78</v>
      </c>
      <c r="C35" t="s">
        <v>62</v>
      </c>
      <c r="D35" t="s">
        <v>109</v>
      </c>
      <c r="E35">
        <v>55</v>
      </c>
      <c r="F35">
        <v>58.3</v>
      </c>
    </row>
    <row r="36" spans="1:6">
      <c r="A36" t="s">
        <v>79</v>
      </c>
      <c r="B36" t="s">
        <v>80</v>
      </c>
      <c r="C36" t="s">
        <v>62</v>
      </c>
      <c r="D36" t="s">
        <v>111</v>
      </c>
      <c r="E36">
        <v>5</v>
      </c>
      <c r="F36">
        <v>6.7</v>
      </c>
    </row>
    <row r="37" spans="1:6">
      <c r="A37" t="s">
        <v>81</v>
      </c>
      <c r="B37" t="s">
        <v>82</v>
      </c>
      <c r="C37" t="s">
        <v>62</v>
      </c>
      <c r="D37" t="s">
        <v>9</v>
      </c>
      <c r="E37">
        <v>90</v>
      </c>
      <c r="F37">
        <v>96.3</v>
      </c>
    </row>
    <row r="38" spans="1:6">
      <c r="A38" t="s">
        <v>83</v>
      </c>
      <c r="B38" t="s">
        <v>84</v>
      </c>
      <c r="C38" t="s">
        <v>85</v>
      </c>
      <c r="D38" t="s">
        <v>9</v>
      </c>
      <c r="E38">
        <v>67</v>
      </c>
      <c r="F38">
        <v>85.76</v>
      </c>
    </row>
    <row r="39" spans="1:6">
      <c r="A39" t="s">
        <v>86</v>
      </c>
      <c r="B39" t="s">
        <v>87</v>
      </c>
      <c r="C39" t="s">
        <v>85</v>
      </c>
      <c r="D39" t="s">
        <v>9</v>
      </c>
      <c r="E39">
        <v>72</v>
      </c>
      <c r="F39">
        <v>79.92</v>
      </c>
    </row>
    <row r="40" spans="1:6">
      <c r="A40" t="s">
        <v>88</v>
      </c>
      <c r="B40" t="s">
        <v>89</v>
      </c>
      <c r="C40" t="s">
        <v>85</v>
      </c>
      <c r="D40" t="s">
        <v>111</v>
      </c>
      <c r="E40">
        <v>37</v>
      </c>
      <c r="F40">
        <v>42.55</v>
      </c>
    </row>
    <row r="41" spans="1:6">
      <c r="A41" t="s">
        <v>90</v>
      </c>
      <c r="B41" t="s">
        <v>91</v>
      </c>
      <c r="C41" t="s">
        <v>85</v>
      </c>
      <c r="D41" t="s">
        <v>9</v>
      </c>
      <c r="E41">
        <v>90</v>
      </c>
      <c r="F41">
        <v>115.2</v>
      </c>
    </row>
    <row r="42" spans="1:6">
      <c r="A42" t="s">
        <v>92</v>
      </c>
      <c r="B42" t="s">
        <v>93</v>
      </c>
      <c r="C42" t="s">
        <v>85</v>
      </c>
      <c r="D42" t="s">
        <v>110</v>
      </c>
      <c r="E42">
        <v>138</v>
      </c>
      <c r="F42">
        <v>173.88</v>
      </c>
    </row>
    <row r="43" spans="1:6">
      <c r="A43" t="s">
        <v>94</v>
      </c>
      <c r="B43" t="s">
        <v>95</v>
      </c>
      <c r="C43" t="s">
        <v>85</v>
      </c>
      <c r="D43" t="s">
        <v>110</v>
      </c>
      <c r="E43">
        <v>120</v>
      </c>
      <c r="F43">
        <v>162</v>
      </c>
    </row>
    <row r="44" spans="1:6">
      <c r="A44" t="s">
        <v>96</v>
      </c>
      <c r="B44" t="s">
        <v>97</v>
      </c>
      <c r="C44" t="s">
        <v>85</v>
      </c>
      <c r="D44" t="s">
        <v>9</v>
      </c>
      <c r="E44">
        <v>67</v>
      </c>
      <c r="F44">
        <v>83.08</v>
      </c>
    </row>
    <row r="45" spans="1:6">
      <c r="A45" t="s">
        <v>98</v>
      </c>
      <c r="B45" t="s">
        <v>99</v>
      </c>
      <c r="C45" t="s">
        <v>85</v>
      </c>
      <c r="D45" t="s">
        <v>9</v>
      </c>
      <c r="E45">
        <v>76</v>
      </c>
      <c r="F45">
        <v>82.08</v>
      </c>
    </row>
    <row r="46" spans="1:6">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4DCC-0AEE-4CB8-A4DF-3200DAA94B55}">
  <sheetPr codeName="Sheet1"/>
  <dimension ref="A1:AQ47"/>
  <sheetViews>
    <sheetView topLeftCell="I1" zoomScale="49" zoomScaleNormal="20" workbookViewId="0">
      <selection activeCell="AA12" sqref="AA12"/>
    </sheetView>
  </sheetViews>
  <sheetFormatPr defaultRowHeight="14.5"/>
  <cols>
    <col min="1" max="1" width="10.453125" bestFit="1" customWidth="1"/>
    <col min="2" max="2" width="33.08984375" bestFit="1" customWidth="1"/>
    <col min="4" max="5" width="33.08984375" bestFit="1" customWidth="1"/>
    <col min="7" max="7" width="13.26953125" bestFit="1" customWidth="1"/>
    <col min="8" max="9" width="33.08984375" bestFit="1" customWidth="1"/>
    <col min="10" max="10" width="7.54296875" customWidth="1"/>
    <col min="11" max="11" width="9.6328125" customWidth="1"/>
    <col min="12" max="12" width="11.36328125" bestFit="1" customWidth="1"/>
    <col min="13" max="13" width="10.36328125" bestFit="1" customWidth="1"/>
    <col min="14" max="15" width="9.6328125" customWidth="1"/>
    <col min="16" max="16" width="7.54296875" customWidth="1"/>
    <col min="17" max="17" width="11.453125" bestFit="1" customWidth="1"/>
    <col min="18" max="18" width="11.81640625" bestFit="1" customWidth="1"/>
    <col min="19" max="19" width="33.08984375" bestFit="1" customWidth="1"/>
    <col min="20" max="20" width="23.453125" bestFit="1" customWidth="1"/>
    <col min="21" max="21" width="16.7265625" customWidth="1"/>
    <col min="22" max="22" width="8.6328125" customWidth="1"/>
    <col min="23" max="23" width="9.54296875" bestFit="1" customWidth="1"/>
    <col min="24" max="24" width="8.90625" customWidth="1"/>
    <col min="25" max="25" width="10.1796875" bestFit="1" customWidth="1"/>
    <col min="26" max="26" width="10.26953125" customWidth="1"/>
    <col min="27" max="27" width="9.90625" customWidth="1"/>
    <col min="28" max="28" width="9.54296875" bestFit="1" customWidth="1"/>
    <col min="29" max="29" width="10.1796875" bestFit="1" customWidth="1"/>
    <col min="30" max="30" width="11.90625" customWidth="1"/>
    <col min="32" max="32" width="16.26953125" bestFit="1" customWidth="1"/>
    <col min="33" max="33" width="33.08984375" bestFit="1" customWidth="1"/>
    <col min="34" max="34" width="11.36328125" customWidth="1"/>
    <col min="35" max="38" width="12.453125" customWidth="1"/>
    <col min="39" max="39" width="17.7265625" bestFit="1" customWidth="1"/>
    <col min="40" max="40" width="33.08984375" bestFit="1" customWidth="1"/>
    <col min="42" max="42" width="23.08984375" bestFit="1" customWidth="1"/>
    <col min="43" max="43" width="33.08984375" bestFit="1" customWidth="1"/>
  </cols>
  <sheetData>
    <row r="1" spans="1:43">
      <c r="L1" t="b">
        <v>1</v>
      </c>
      <c r="M1" t="b">
        <v>0</v>
      </c>
      <c r="N1" t="b">
        <v>1</v>
      </c>
      <c r="W1" t="str">
        <f ca="1">VLOOKUP(1,V:Z,2,0)</f>
        <v>Product41</v>
      </c>
      <c r="X1" t="str">
        <f ca="1">VLOOKUP(1,V:Z,3,0)</f>
        <v>Ft</v>
      </c>
      <c r="Y1" s="17">
        <f ca="1">VLOOKUP(1,V:Z,4,0)</f>
        <v>22952.16</v>
      </c>
      <c r="Z1">
        <f ca="1">VLOOKUP(1,V:Z,5,0)</f>
        <v>132</v>
      </c>
      <c r="AB1">
        <v>1</v>
      </c>
      <c r="AC1">
        <f>COUNT(T:T)-9</f>
        <v>35</v>
      </c>
      <c r="AD1">
        <f>MIN(AB1:AC1)</f>
        <v>1</v>
      </c>
      <c r="AJ1" t="str">
        <f ca="1">VLOOKUP(1,$AI:$AK,2,0)</f>
        <v>Category04</v>
      </c>
      <c r="AK1" s="17">
        <f ca="1">VLOOKUP(1,$AI:$AK,3,0)</f>
        <v>95269.4</v>
      </c>
    </row>
    <row r="2" spans="1:43">
      <c r="A2" s="9" t="s">
        <v>116</v>
      </c>
      <c r="B2" s="8" t="s">
        <v>119</v>
      </c>
      <c r="D2" s="8" t="s">
        <v>119</v>
      </c>
      <c r="E2" s="8" t="s">
        <v>120</v>
      </c>
      <c r="G2" s="9" t="s">
        <v>117</v>
      </c>
      <c r="H2" s="8" t="s">
        <v>119</v>
      </c>
      <c r="I2" s="8" t="s">
        <v>120</v>
      </c>
      <c r="K2" t="s">
        <v>117</v>
      </c>
      <c r="L2" t="s">
        <v>141</v>
      </c>
      <c r="M2" t="s">
        <v>142</v>
      </c>
      <c r="N2" t="s">
        <v>143</v>
      </c>
      <c r="Q2" s="8"/>
      <c r="R2" s="8"/>
      <c r="S2" s="9" t="s">
        <v>134</v>
      </c>
      <c r="T2" s="8"/>
      <c r="AF2" s="9" t="s">
        <v>136</v>
      </c>
      <c r="AG2" s="8" t="s">
        <v>119</v>
      </c>
      <c r="AH2" s="16"/>
      <c r="AI2" s="16"/>
      <c r="AK2" s="16"/>
      <c r="AM2" s="9" t="s">
        <v>137</v>
      </c>
      <c r="AN2" s="8" t="s">
        <v>119</v>
      </c>
      <c r="AP2" s="9" t="s">
        <v>138</v>
      </c>
      <c r="AQ2" s="8" t="s">
        <v>119</v>
      </c>
    </row>
    <row r="3" spans="1:43">
      <c r="A3" s="10">
        <v>1</v>
      </c>
      <c r="B3" s="12">
        <v>13167.810000000001</v>
      </c>
      <c r="D3" s="21">
        <v>401411.91999999969</v>
      </c>
      <c r="E3" s="21">
        <v>332504</v>
      </c>
      <c r="G3" s="10" t="s">
        <v>122</v>
      </c>
      <c r="H3" s="21">
        <v>41346.959999999992</v>
      </c>
      <c r="I3" s="21">
        <v>34290</v>
      </c>
      <c r="K3" s="10" t="s">
        <v>122</v>
      </c>
      <c r="L3" s="15">
        <f>IF($L$1=TRUE,VLOOKUP(G3,G:I,2,0),NA())</f>
        <v>41346.959999999992</v>
      </c>
      <c r="M3" s="15" t="e">
        <f>IF($M$1=TRUE,VLOOKUP(K3,G:I,2,0)-VLOOKUP(K3,G:I,3,0),NA())</f>
        <v>#N/A</v>
      </c>
      <c r="N3" s="14" t="e">
        <f>IF($N$1=TRUE,M3/VLOOKUP(K3,G:I,3,0),"")</f>
        <v>#N/A</v>
      </c>
      <c r="O3" s="14"/>
      <c r="Q3" s="9" t="s">
        <v>1</v>
      </c>
      <c r="R3" s="9" t="s">
        <v>3</v>
      </c>
      <c r="S3" s="8" t="s">
        <v>119</v>
      </c>
      <c r="T3" s="8" t="s">
        <v>135</v>
      </c>
      <c r="AF3" s="10" t="s">
        <v>8</v>
      </c>
      <c r="AG3" s="21">
        <v>69261.950000000012</v>
      </c>
      <c r="AH3" s="16"/>
      <c r="AI3" s="16" cm="1">
        <f t="array" aca="1" ref="AI3:AI7" ca="1">RANK(_xlfn.ANCHORARRAY(AK3),_xlfn.ANCHORARRAY(AK3))</f>
        <v>4</v>
      </c>
      <c r="AJ3" s="16" t="str" cm="1">
        <f t="array" aca="1" ref="AJ3:AJ7" ca="1">OFFSET($AF$2,1,0,COUNT(AG:AG))</f>
        <v>Category01</v>
      </c>
      <c r="AK3" s="18" cm="1">
        <f t="array" aca="1" ref="AK3:AK7" ca="1">OFFSET($AF$2,1,1,COUNT(AG:AG))</f>
        <v>69261.950000000012</v>
      </c>
      <c r="AM3" s="10" t="s">
        <v>108</v>
      </c>
      <c r="AN3" s="21">
        <v>208140.15000000005</v>
      </c>
      <c r="AP3" s="10" t="s">
        <v>107</v>
      </c>
      <c r="AQ3" s="21">
        <v>199516.90000000008</v>
      </c>
    </row>
    <row r="4" spans="1:43">
      <c r="A4" s="10">
        <v>2</v>
      </c>
      <c r="B4" s="12">
        <v>13210.220000000001</v>
      </c>
      <c r="G4" s="10" t="s">
        <v>123</v>
      </c>
      <c r="H4" s="21">
        <v>30857.300000000003</v>
      </c>
      <c r="I4" s="21">
        <v>25341</v>
      </c>
      <c r="K4" s="10" t="s">
        <v>123</v>
      </c>
      <c r="L4" s="15">
        <f t="shared" ref="L4:L14" si="0">IF($L$1=TRUE,VLOOKUP(G4,G:I,2,0),NA())</f>
        <v>30857.300000000003</v>
      </c>
      <c r="M4" s="15" t="e">
        <f t="shared" ref="M4:M14" si="1">IF($M$1=TRUE,VLOOKUP(K4,G:I,2,0)-VLOOKUP(K4,G:I,3,0),NA())</f>
        <v>#N/A</v>
      </c>
      <c r="N4" s="14" t="e">
        <f t="shared" ref="N4:N14" si="2">IF($N$1=TRUE,M4/VLOOKUP(K4,G:I,3,0),"")</f>
        <v>#N/A</v>
      </c>
      <c r="O4" s="14"/>
      <c r="Q4" s="8" t="s">
        <v>7</v>
      </c>
      <c r="R4" s="8" t="s">
        <v>9</v>
      </c>
      <c r="S4" s="21">
        <v>9764.7199999999993</v>
      </c>
      <c r="T4" s="21">
        <v>94</v>
      </c>
      <c r="V4" cm="1">
        <f t="array" aca="1" ref="V4:V47" ca="1">RANK(_xlfn.ANCHORARRAY(Y4),_xlfn.ANCHORARRAY(Y4))</f>
        <v>19</v>
      </c>
      <c r="W4" t="str" cm="1">
        <f t="array" aca="1" ref="W4:W47" ca="1">OFFSET($Q$3,1,0,COUNT($S:$S))</f>
        <v>Product01</v>
      </c>
      <c r="X4" t="str" cm="1">
        <f t="array" aca="1" ref="X4:X47" ca="1">OFFSET($Q$3,1,1,COUNT($S:$S))</f>
        <v>Kg</v>
      </c>
      <c r="Y4" cm="1">
        <f t="array" aca="1" ref="Y4:Y47" ca="1">OFFSET($Q$3,1,2,COUNT($S:$S))</f>
        <v>9764.7199999999993</v>
      </c>
      <c r="Z4" cm="1">
        <f t="array" aca="1" ref="Z4:Z47" ca="1">OFFSET($Q$3,1,3,COUNT($S:$S))</f>
        <v>94</v>
      </c>
      <c r="AB4" t="str" cm="1">
        <f t="array" aca="1" ref="AB4:AB13" ca="1">OFFSET($Q$3,$AD$1,0,10)</f>
        <v>Product01</v>
      </c>
      <c r="AC4" s="17" cm="1">
        <f t="array" aca="1" ref="AC4:AC13" ca="1">OFFSET($Q$3,$AD$1,2,10)</f>
        <v>9764.7199999999993</v>
      </c>
      <c r="AF4" s="10" t="s">
        <v>28</v>
      </c>
      <c r="AG4" s="21">
        <v>92963.87</v>
      </c>
      <c r="AH4" s="16"/>
      <c r="AI4" s="16">
        <f ca="1"/>
        <v>2</v>
      </c>
      <c r="AJ4" s="16" t="str">
        <f ca="1"/>
        <v>Category02</v>
      </c>
      <c r="AK4" s="18">
        <f ca="1"/>
        <v>92963.87</v>
      </c>
      <c r="AM4" s="10" t="s">
        <v>106</v>
      </c>
      <c r="AN4" s="21">
        <v>133923.87000000002</v>
      </c>
      <c r="AP4" s="10" t="s">
        <v>106</v>
      </c>
      <c r="AQ4" s="21">
        <v>201895.01999999993</v>
      </c>
    </row>
    <row r="5" spans="1:43">
      <c r="A5" s="10">
        <v>3</v>
      </c>
      <c r="B5" s="12">
        <v>20202.099999999995</v>
      </c>
      <c r="D5" t="s">
        <v>121</v>
      </c>
      <c r="E5" s="13">
        <f>GETPIVOTDATA("Sum of Total Selling Value",$D$2)</f>
        <v>401411.91999999969</v>
      </c>
      <c r="G5" s="10" t="s">
        <v>124</v>
      </c>
      <c r="H5" s="21">
        <v>28616.65</v>
      </c>
      <c r="I5" s="21">
        <v>23437</v>
      </c>
      <c r="K5" s="10" t="s">
        <v>124</v>
      </c>
      <c r="L5" s="15">
        <f t="shared" si="0"/>
        <v>28616.65</v>
      </c>
      <c r="M5" s="15" t="e">
        <f t="shared" si="1"/>
        <v>#N/A</v>
      </c>
      <c r="N5" s="14" t="e">
        <f t="shared" si="2"/>
        <v>#N/A</v>
      </c>
      <c r="O5" s="14"/>
      <c r="Q5" s="8" t="s">
        <v>11</v>
      </c>
      <c r="R5" s="8" t="s">
        <v>9</v>
      </c>
      <c r="S5" s="21">
        <v>13423.199999999999</v>
      </c>
      <c r="T5" s="21">
        <v>94</v>
      </c>
      <c r="V5">
        <f ca="1"/>
        <v>10</v>
      </c>
      <c r="W5" t="str">
        <f ca="1"/>
        <v>Product02</v>
      </c>
      <c r="X5" t="str">
        <f ca="1"/>
        <v>Kg</v>
      </c>
      <c r="Y5">
        <f ca="1"/>
        <v>13423.199999999999</v>
      </c>
      <c r="Z5">
        <f ca="1"/>
        <v>94</v>
      </c>
      <c r="AB5" t="str">
        <f ca="1"/>
        <v>Product02</v>
      </c>
      <c r="AC5" s="17">
        <f ca="1"/>
        <v>13423.199999999999</v>
      </c>
      <c r="AF5" s="10" t="s">
        <v>49</v>
      </c>
      <c r="AG5" s="21">
        <v>52299.509999999995</v>
      </c>
      <c r="AH5" s="16"/>
      <c r="AI5" s="16">
        <f ca="1"/>
        <v>5</v>
      </c>
      <c r="AJ5" s="16" t="str">
        <f ca="1"/>
        <v>Category03</v>
      </c>
      <c r="AK5" s="18">
        <f ca="1"/>
        <v>52299.509999999995</v>
      </c>
      <c r="AM5" s="10" t="s">
        <v>105</v>
      </c>
      <c r="AN5" s="21">
        <v>59347.900000000009</v>
      </c>
    </row>
    <row r="6" spans="1:43">
      <c r="A6" s="10">
        <v>4</v>
      </c>
      <c r="B6" s="12">
        <v>11312.2</v>
      </c>
      <c r="D6" t="s">
        <v>139</v>
      </c>
      <c r="E6" s="13">
        <f>GETPIVOTDATA("Sum of Total Selling Value",$D$2)-GETPIVOTDATA("Sum of Total Buying Value",$D$2)</f>
        <v>68907.919999999693</v>
      </c>
      <c r="G6" s="10" t="s">
        <v>125</v>
      </c>
      <c r="H6" s="21">
        <v>26579.11</v>
      </c>
      <c r="I6" s="21">
        <v>21282</v>
      </c>
      <c r="K6" s="10" t="s">
        <v>125</v>
      </c>
      <c r="L6" s="15">
        <f t="shared" si="0"/>
        <v>26579.11</v>
      </c>
      <c r="M6" s="15" t="e">
        <f t="shared" si="1"/>
        <v>#N/A</v>
      </c>
      <c r="N6" s="14" t="e">
        <f t="shared" si="2"/>
        <v>#N/A</v>
      </c>
      <c r="O6" s="14"/>
      <c r="Q6" s="8" t="s">
        <v>13</v>
      </c>
      <c r="R6" s="8" t="s">
        <v>9</v>
      </c>
      <c r="S6" s="21">
        <v>6394.2599999999993</v>
      </c>
      <c r="T6" s="21">
        <v>79</v>
      </c>
      <c r="V6">
        <f ca="1"/>
        <v>26</v>
      </c>
      <c r="W6" t="str">
        <f ca="1"/>
        <v>Product03</v>
      </c>
      <c r="X6" t="str">
        <f ca="1"/>
        <v>Kg</v>
      </c>
      <c r="Y6">
        <f ca="1"/>
        <v>6394.2599999999993</v>
      </c>
      <c r="Z6">
        <f ca="1"/>
        <v>79</v>
      </c>
      <c r="AB6" t="str">
        <f ca="1"/>
        <v>Product03</v>
      </c>
      <c r="AC6" s="17">
        <f ca="1"/>
        <v>6394.2599999999993</v>
      </c>
      <c r="AF6" s="10" t="s">
        <v>62</v>
      </c>
      <c r="AG6" s="21">
        <v>95269.4</v>
      </c>
      <c r="AH6" s="16"/>
      <c r="AI6" s="16">
        <f ca="1"/>
        <v>1</v>
      </c>
      <c r="AJ6" s="16" t="str">
        <f ca="1"/>
        <v>Category04</v>
      </c>
      <c r="AK6" s="18">
        <f ca="1"/>
        <v>95269.4</v>
      </c>
    </row>
    <row r="7" spans="1:43">
      <c r="A7" s="10">
        <v>5</v>
      </c>
      <c r="B7" s="12">
        <v>11711.449999999999</v>
      </c>
      <c r="D7" t="s">
        <v>140</v>
      </c>
      <c r="E7" s="11">
        <f>E6/GETPIVOTDATA("Sum of Total Buying Value",$D$2)</f>
        <v>0.20723937155643149</v>
      </c>
      <c r="G7" s="10" t="s">
        <v>126</v>
      </c>
      <c r="H7" s="21">
        <v>30910.45</v>
      </c>
      <c r="I7" s="21">
        <v>26526</v>
      </c>
      <c r="K7" s="10" t="s">
        <v>126</v>
      </c>
      <c r="L7" s="15">
        <f t="shared" si="0"/>
        <v>30910.45</v>
      </c>
      <c r="M7" s="15" t="e">
        <f t="shared" si="1"/>
        <v>#N/A</v>
      </c>
      <c r="N7" s="14" t="e">
        <f t="shared" si="2"/>
        <v>#N/A</v>
      </c>
      <c r="O7" s="14"/>
      <c r="Q7" s="8" t="s">
        <v>15</v>
      </c>
      <c r="R7" s="8" t="s">
        <v>109</v>
      </c>
      <c r="S7" s="21">
        <v>6056.1600000000008</v>
      </c>
      <c r="T7" s="21">
        <v>124</v>
      </c>
      <c r="V7">
        <f ca="1"/>
        <v>30</v>
      </c>
      <c r="W7" t="str">
        <f ca="1"/>
        <v>Product04</v>
      </c>
      <c r="X7" t="str">
        <f ca="1"/>
        <v>Lt</v>
      </c>
      <c r="Y7">
        <f ca="1"/>
        <v>6056.1600000000008</v>
      </c>
      <c r="Z7">
        <f ca="1"/>
        <v>124</v>
      </c>
      <c r="AB7" t="str">
        <f ca="1"/>
        <v>Product04</v>
      </c>
      <c r="AC7" s="17">
        <f ca="1"/>
        <v>6056.1600000000008</v>
      </c>
      <c r="AF7" s="10" t="s">
        <v>85</v>
      </c>
      <c r="AG7" s="21">
        <v>91617.19</v>
      </c>
      <c r="AH7" s="16"/>
      <c r="AI7" s="16">
        <f ca="1"/>
        <v>3</v>
      </c>
      <c r="AJ7" s="16" t="str">
        <f ca="1"/>
        <v>Category05</v>
      </c>
      <c r="AK7" s="18">
        <f ca="1"/>
        <v>91617.19</v>
      </c>
    </row>
    <row r="8" spans="1:43">
      <c r="A8" s="10">
        <v>6</v>
      </c>
      <c r="B8" s="12">
        <v>14365.540000000005</v>
      </c>
      <c r="G8" s="10" t="s">
        <v>127</v>
      </c>
      <c r="H8" s="21">
        <v>30533.710000000003</v>
      </c>
      <c r="I8" s="21">
        <v>24879</v>
      </c>
      <c r="K8" s="10" t="s">
        <v>127</v>
      </c>
      <c r="L8" s="15">
        <f t="shared" si="0"/>
        <v>30533.710000000003</v>
      </c>
      <c r="M8" s="15" t="e">
        <f t="shared" si="1"/>
        <v>#N/A</v>
      </c>
      <c r="N8" s="14" t="e">
        <f t="shared" si="2"/>
        <v>#N/A</v>
      </c>
      <c r="O8" s="14"/>
      <c r="Q8" s="8" t="s">
        <v>17</v>
      </c>
      <c r="R8" s="8" t="s">
        <v>110</v>
      </c>
      <c r="S8" s="21">
        <v>15716.61</v>
      </c>
      <c r="T8" s="21">
        <v>101</v>
      </c>
      <c r="V8">
        <f ca="1"/>
        <v>8</v>
      </c>
      <c r="W8" t="str">
        <f ca="1"/>
        <v>Product05</v>
      </c>
      <c r="X8" t="str">
        <f ca="1"/>
        <v>Ft</v>
      </c>
      <c r="Y8">
        <f ca="1"/>
        <v>15716.61</v>
      </c>
      <c r="Z8">
        <f ca="1"/>
        <v>101</v>
      </c>
      <c r="AB8" t="str">
        <f ca="1"/>
        <v>Product05</v>
      </c>
      <c r="AC8" s="17">
        <f ca="1"/>
        <v>15716.61</v>
      </c>
    </row>
    <row r="9" spans="1:43">
      <c r="A9" s="10">
        <v>7</v>
      </c>
      <c r="B9" s="12">
        <v>7132.79</v>
      </c>
      <c r="G9" s="10" t="s">
        <v>128</v>
      </c>
      <c r="H9" s="21">
        <v>35251.79</v>
      </c>
      <c r="I9" s="21">
        <v>29878</v>
      </c>
      <c r="K9" s="10" t="s">
        <v>128</v>
      </c>
      <c r="L9" s="15">
        <f t="shared" si="0"/>
        <v>35251.79</v>
      </c>
      <c r="M9" s="15" t="e">
        <f t="shared" si="1"/>
        <v>#N/A</v>
      </c>
      <c r="N9" s="14" t="e">
        <f t="shared" si="2"/>
        <v>#N/A</v>
      </c>
      <c r="O9" s="14"/>
      <c r="Q9" s="8" t="s">
        <v>19</v>
      </c>
      <c r="R9" s="8" t="s">
        <v>9</v>
      </c>
      <c r="S9" s="21">
        <v>4531.5</v>
      </c>
      <c r="T9" s="21">
        <v>53</v>
      </c>
      <c r="V9">
        <f ca="1"/>
        <v>35</v>
      </c>
      <c r="W9" t="str">
        <f ca="1"/>
        <v>Product06</v>
      </c>
      <c r="X9" t="str">
        <f ca="1"/>
        <v>Kg</v>
      </c>
      <c r="Y9">
        <f ca="1"/>
        <v>4531.5</v>
      </c>
      <c r="Z9">
        <f ca="1"/>
        <v>53</v>
      </c>
      <c r="AB9" t="str">
        <f ca="1"/>
        <v>Product06</v>
      </c>
      <c r="AC9" s="17">
        <f ca="1"/>
        <v>4531.5</v>
      </c>
    </row>
    <row r="10" spans="1:43">
      <c r="A10" s="10">
        <v>8</v>
      </c>
      <c r="B10" s="12">
        <v>14262.46</v>
      </c>
      <c r="G10" s="10" t="s">
        <v>129</v>
      </c>
      <c r="H10" s="21">
        <v>35350.400000000016</v>
      </c>
      <c r="I10" s="21">
        <v>29831</v>
      </c>
      <c r="K10" s="10" t="s">
        <v>129</v>
      </c>
      <c r="L10" s="15">
        <f t="shared" si="0"/>
        <v>35350.400000000016</v>
      </c>
      <c r="M10" s="15" t="e">
        <f t="shared" si="1"/>
        <v>#N/A</v>
      </c>
      <c r="N10" s="14" t="e">
        <f t="shared" si="2"/>
        <v>#N/A</v>
      </c>
      <c r="O10" s="14"/>
      <c r="Q10" s="8" t="s">
        <v>21</v>
      </c>
      <c r="R10" s="8" t="s">
        <v>109</v>
      </c>
      <c r="S10" s="21">
        <v>2291.04</v>
      </c>
      <c r="T10" s="21">
        <v>48</v>
      </c>
      <c r="V10">
        <f ca="1"/>
        <v>39</v>
      </c>
      <c r="W10" t="str">
        <f ca="1"/>
        <v>Product07</v>
      </c>
      <c r="X10" t="str">
        <f ca="1"/>
        <v>Lt</v>
      </c>
      <c r="Y10">
        <f ca="1"/>
        <v>2291.04</v>
      </c>
      <c r="Z10">
        <f ca="1"/>
        <v>48</v>
      </c>
      <c r="AB10" t="str">
        <f ca="1"/>
        <v>Product07</v>
      </c>
      <c r="AC10" s="17">
        <f ca="1"/>
        <v>2291.04</v>
      </c>
    </row>
    <row r="11" spans="1:43">
      <c r="A11" s="10">
        <v>9</v>
      </c>
      <c r="B11" s="12">
        <v>16824.670000000002</v>
      </c>
      <c r="G11" s="10" t="s">
        <v>130</v>
      </c>
      <c r="H11" s="21">
        <v>35242.810000000005</v>
      </c>
      <c r="I11" s="21">
        <v>28758</v>
      </c>
      <c r="K11" s="10" t="s">
        <v>130</v>
      </c>
      <c r="L11" s="15">
        <f t="shared" si="0"/>
        <v>35242.810000000005</v>
      </c>
      <c r="M11" s="15" t="e">
        <f t="shared" si="1"/>
        <v>#N/A</v>
      </c>
      <c r="N11" s="14" t="e">
        <f t="shared" si="2"/>
        <v>#N/A</v>
      </c>
      <c r="O11" s="14"/>
      <c r="Q11" s="8" t="s">
        <v>23</v>
      </c>
      <c r="R11" s="8" t="s">
        <v>9</v>
      </c>
      <c r="S11" s="21">
        <v>10502.82</v>
      </c>
      <c r="T11" s="21">
        <v>111</v>
      </c>
      <c r="V11">
        <f ca="1"/>
        <v>15</v>
      </c>
      <c r="W11" t="str">
        <f ca="1"/>
        <v>Product08</v>
      </c>
      <c r="X11" t="str">
        <f ca="1"/>
        <v>Kg</v>
      </c>
      <c r="Y11">
        <f ca="1"/>
        <v>10502.82</v>
      </c>
      <c r="Z11">
        <f ca="1"/>
        <v>111</v>
      </c>
      <c r="AB11" t="str">
        <f ca="1"/>
        <v>Product08</v>
      </c>
      <c r="AC11" s="17">
        <f ca="1"/>
        <v>10502.82</v>
      </c>
    </row>
    <row r="12" spans="1:43">
      <c r="A12" s="10">
        <v>10</v>
      </c>
      <c r="B12" s="12">
        <v>15229.35</v>
      </c>
      <c r="G12" s="10" t="s">
        <v>131</v>
      </c>
      <c r="H12" s="21">
        <v>33500.69000000001</v>
      </c>
      <c r="I12" s="21">
        <v>27842</v>
      </c>
      <c r="K12" s="10" t="s">
        <v>131</v>
      </c>
      <c r="L12" s="15">
        <f t="shared" si="0"/>
        <v>33500.69000000001</v>
      </c>
      <c r="M12" s="15" t="e">
        <f t="shared" si="1"/>
        <v>#N/A</v>
      </c>
      <c r="N12" s="14" t="e">
        <f t="shared" si="2"/>
        <v>#N/A</v>
      </c>
      <c r="O12" s="14"/>
      <c r="Q12" s="8" t="s">
        <v>25</v>
      </c>
      <c r="R12" s="8" t="s">
        <v>111</v>
      </c>
      <c r="S12" s="21">
        <v>581.64</v>
      </c>
      <c r="T12" s="21">
        <v>74</v>
      </c>
      <c r="V12">
        <f ca="1"/>
        <v>44</v>
      </c>
      <c r="W12" t="str">
        <f ca="1"/>
        <v>Product09</v>
      </c>
      <c r="X12" t="str">
        <f ca="1"/>
        <v>No.</v>
      </c>
      <c r="Y12">
        <f ca="1"/>
        <v>581.64</v>
      </c>
      <c r="Z12">
        <f ca="1"/>
        <v>74</v>
      </c>
      <c r="AB12" t="str">
        <f ca="1"/>
        <v>Product09</v>
      </c>
      <c r="AC12" s="17">
        <f ca="1"/>
        <v>581.64</v>
      </c>
    </row>
    <row r="13" spans="1:43">
      <c r="A13" s="10">
        <v>11</v>
      </c>
      <c r="B13" s="12">
        <v>11915.58</v>
      </c>
      <c r="G13" s="10" t="s">
        <v>132</v>
      </c>
      <c r="H13" s="21">
        <v>36124.07</v>
      </c>
      <c r="I13" s="21">
        <v>29306</v>
      </c>
      <c r="K13" s="10" t="s">
        <v>132</v>
      </c>
      <c r="L13" s="15">
        <f t="shared" si="0"/>
        <v>36124.07</v>
      </c>
      <c r="M13" s="15" t="e">
        <f t="shared" si="1"/>
        <v>#N/A</v>
      </c>
      <c r="N13" s="14" t="e">
        <f t="shared" si="2"/>
        <v>#N/A</v>
      </c>
      <c r="O13" s="14"/>
      <c r="Q13" s="8" t="s">
        <v>27</v>
      </c>
      <c r="R13" s="8" t="s">
        <v>110</v>
      </c>
      <c r="S13" s="21">
        <v>16428</v>
      </c>
      <c r="T13" s="21">
        <v>100</v>
      </c>
      <c r="V13">
        <f ca="1"/>
        <v>5</v>
      </c>
      <c r="W13" t="str">
        <f ca="1"/>
        <v>Product10</v>
      </c>
      <c r="X13" t="str">
        <f ca="1"/>
        <v>Ft</v>
      </c>
      <c r="Y13">
        <f ca="1"/>
        <v>16428</v>
      </c>
      <c r="Z13">
        <f ca="1"/>
        <v>100</v>
      </c>
      <c r="AB13" t="str">
        <f ca="1"/>
        <v>Product10</v>
      </c>
      <c r="AC13" s="17">
        <f ca="1"/>
        <v>16428</v>
      </c>
    </row>
    <row r="14" spans="1:43">
      <c r="A14" s="10">
        <v>12</v>
      </c>
      <c r="B14" s="12">
        <v>14837.359999999999</v>
      </c>
      <c r="G14" s="10" t="s">
        <v>133</v>
      </c>
      <c r="H14" s="21">
        <v>37097.979999999996</v>
      </c>
      <c r="I14" s="21">
        <v>31134</v>
      </c>
      <c r="K14" s="10" t="s">
        <v>133</v>
      </c>
      <c r="L14" s="15">
        <f t="shared" si="0"/>
        <v>37097.979999999996</v>
      </c>
      <c r="M14" s="15" t="e">
        <f t="shared" si="1"/>
        <v>#N/A</v>
      </c>
      <c r="N14" s="14" t="e">
        <f t="shared" si="2"/>
        <v>#N/A</v>
      </c>
      <c r="O14" s="14"/>
      <c r="Q14" s="8" t="s">
        <v>30</v>
      </c>
      <c r="R14" s="8" t="s">
        <v>109</v>
      </c>
      <c r="S14" s="21">
        <v>5856.4</v>
      </c>
      <c r="T14" s="21">
        <v>121</v>
      </c>
      <c r="V14">
        <f ca="1"/>
        <v>31</v>
      </c>
      <c r="W14" t="str">
        <f ca="1"/>
        <v>Product11</v>
      </c>
      <c r="X14" t="str">
        <f ca="1"/>
        <v>Lt</v>
      </c>
      <c r="Y14">
        <f ca="1"/>
        <v>5856.4</v>
      </c>
      <c r="Z14">
        <f ca="1"/>
        <v>121</v>
      </c>
    </row>
    <row r="15" spans="1:43">
      <c r="A15" s="10">
        <v>13</v>
      </c>
      <c r="B15" s="12">
        <v>8084.26</v>
      </c>
      <c r="Q15" s="8" t="s">
        <v>32</v>
      </c>
      <c r="R15" s="8" t="s">
        <v>9</v>
      </c>
      <c r="S15" s="21">
        <v>11582.910000000003</v>
      </c>
      <c r="T15" s="21">
        <v>123</v>
      </c>
      <c r="V15">
        <f ca="1"/>
        <v>13</v>
      </c>
      <c r="W15" t="str">
        <f ca="1"/>
        <v>Product12</v>
      </c>
      <c r="X15" t="str">
        <f ca="1"/>
        <v>Kg</v>
      </c>
      <c r="Y15">
        <f ca="1"/>
        <v>11582.910000000003</v>
      </c>
      <c r="Z15">
        <f ca="1"/>
        <v>123</v>
      </c>
    </row>
    <row r="16" spans="1:43">
      <c r="A16" s="10">
        <v>14</v>
      </c>
      <c r="B16" s="12">
        <v>9461.1400000000012</v>
      </c>
      <c r="Q16" s="8" t="s">
        <v>34</v>
      </c>
      <c r="R16" s="8" t="s">
        <v>9</v>
      </c>
      <c r="S16" s="21">
        <v>8423.52</v>
      </c>
      <c r="T16" s="21">
        <v>69</v>
      </c>
      <c r="V16">
        <f ca="1"/>
        <v>22</v>
      </c>
      <c r="W16" t="str">
        <f ca="1"/>
        <v>Product13</v>
      </c>
      <c r="X16" t="str">
        <f ca="1"/>
        <v>Kg</v>
      </c>
      <c r="Y16">
        <f ca="1"/>
        <v>8423.52</v>
      </c>
      <c r="Z16">
        <f ca="1"/>
        <v>69</v>
      </c>
    </row>
    <row r="17" spans="1:26">
      <c r="A17" s="10">
        <v>15</v>
      </c>
      <c r="B17" s="12">
        <v>12189.7</v>
      </c>
      <c r="Q17" s="8" t="s">
        <v>36</v>
      </c>
      <c r="R17" s="8" t="s">
        <v>9</v>
      </c>
      <c r="S17" s="21">
        <v>12764.640000000001</v>
      </c>
      <c r="T17" s="21">
        <v>87</v>
      </c>
      <c r="V17">
        <f ca="1"/>
        <v>12</v>
      </c>
      <c r="W17" t="str">
        <f ca="1"/>
        <v>Product14</v>
      </c>
      <c r="X17" t="str">
        <f ca="1"/>
        <v>Kg</v>
      </c>
      <c r="Y17">
        <f ca="1"/>
        <v>12764.640000000001</v>
      </c>
      <c r="Z17">
        <f ca="1"/>
        <v>87</v>
      </c>
    </row>
    <row r="18" spans="1:26">
      <c r="A18" s="10">
        <v>16</v>
      </c>
      <c r="B18" s="12">
        <v>12762.63</v>
      </c>
      <c r="Q18" s="8" t="s">
        <v>38</v>
      </c>
      <c r="R18" s="8" t="s">
        <v>111</v>
      </c>
      <c r="S18" s="21">
        <v>1839.2399999999998</v>
      </c>
      <c r="T18" s="21">
        <v>117</v>
      </c>
      <c r="V18">
        <f ca="1"/>
        <v>41</v>
      </c>
      <c r="W18" t="str">
        <f ca="1"/>
        <v>Product15</v>
      </c>
      <c r="X18" t="str">
        <f ca="1"/>
        <v>No.</v>
      </c>
      <c r="Y18">
        <f ca="1"/>
        <v>1839.2399999999998</v>
      </c>
      <c r="Z18">
        <f ca="1"/>
        <v>117</v>
      </c>
    </row>
    <row r="19" spans="1:26">
      <c r="A19" s="10">
        <v>17</v>
      </c>
      <c r="B19" s="12">
        <v>3659.24</v>
      </c>
      <c r="Q19" s="8" t="s">
        <v>40</v>
      </c>
      <c r="R19" s="8" t="s">
        <v>111</v>
      </c>
      <c r="S19" s="21">
        <v>1996.8</v>
      </c>
      <c r="T19" s="21">
        <v>120</v>
      </c>
      <c r="V19">
        <f ca="1"/>
        <v>40</v>
      </c>
      <c r="W19" t="str">
        <f ca="1"/>
        <v>Product16</v>
      </c>
      <c r="X19" t="str">
        <f ca="1"/>
        <v>No.</v>
      </c>
      <c r="Y19">
        <f ca="1"/>
        <v>1996.8</v>
      </c>
      <c r="Z19">
        <f ca="1"/>
        <v>120</v>
      </c>
    </row>
    <row r="20" spans="1:26">
      <c r="A20" s="10">
        <v>18</v>
      </c>
      <c r="B20" s="12">
        <v>18582.390000000003</v>
      </c>
      <c r="Q20" s="8" t="s">
        <v>42</v>
      </c>
      <c r="R20" s="8" t="s">
        <v>110</v>
      </c>
      <c r="S20" s="21">
        <v>9877.1400000000012</v>
      </c>
      <c r="T20" s="21">
        <v>63</v>
      </c>
      <c r="V20">
        <f ca="1"/>
        <v>18</v>
      </c>
      <c r="W20" t="str">
        <f ca="1"/>
        <v>Product17</v>
      </c>
      <c r="X20" t="str">
        <f ca="1"/>
        <v>Ft</v>
      </c>
      <c r="Y20">
        <f ca="1"/>
        <v>9877.1400000000012</v>
      </c>
      <c r="Z20">
        <f ca="1"/>
        <v>63</v>
      </c>
    </row>
    <row r="21" spans="1:26">
      <c r="A21" s="10">
        <v>19</v>
      </c>
      <c r="B21" s="12">
        <v>10204.229999999998</v>
      </c>
      <c r="Q21" s="8" t="s">
        <v>44</v>
      </c>
      <c r="R21" s="8" t="s">
        <v>111</v>
      </c>
      <c r="S21" s="21">
        <v>4035.2200000000003</v>
      </c>
      <c r="T21" s="21">
        <v>82</v>
      </c>
      <c r="V21">
        <f ca="1"/>
        <v>36</v>
      </c>
      <c r="W21" t="str">
        <f ca="1"/>
        <v>Product18</v>
      </c>
      <c r="X21" t="str">
        <f ca="1"/>
        <v>No.</v>
      </c>
      <c r="Y21">
        <f ca="1"/>
        <v>4035.2200000000003</v>
      </c>
      <c r="Z21">
        <f ca="1"/>
        <v>82</v>
      </c>
    </row>
    <row r="22" spans="1:26">
      <c r="A22" s="10">
        <v>20</v>
      </c>
      <c r="B22" s="12">
        <v>20482.78</v>
      </c>
      <c r="Q22" s="8" t="s">
        <v>46</v>
      </c>
      <c r="R22" s="8" t="s">
        <v>110</v>
      </c>
      <c r="S22" s="21">
        <v>20160</v>
      </c>
      <c r="T22" s="21">
        <v>96</v>
      </c>
      <c r="V22">
        <f ca="1"/>
        <v>4</v>
      </c>
      <c r="W22" t="str">
        <f ca="1"/>
        <v>Product19</v>
      </c>
      <c r="X22" t="str">
        <f ca="1"/>
        <v>Ft</v>
      </c>
      <c r="Y22">
        <f ca="1"/>
        <v>20160</v>
      </c>
      <c r="Z22">
        <f ca="1"/>
        <v>96</v>
      </c>
    </row>
    <row r="23" spans="1:26">
      <c r="A23" s="10">
        <v>21</v>
      </c>
      <c r="B23" s="12">
        <v>10665.4</v>
      </c>
      <c r="Q23" s="8" t="s">
        <v>48</v>
      </c>
      <c r="R23" s="8" t="s">
        <v>109</v>
      </c>
      <c r="S23" s="21">
        <v>8006.25</v>
      </c>
      <c r="T23" s="21">
        <v>105</v>
      </c>
      <c r="V23">
        <f ca="1"/>
        <v>23</v>
      </c>
      <c r="W23" t="str">
        <f ca="1"/>
        <v>Product20</v>
      </c>
      <c r="X23" t="str">
        <f ca="1"/>
        <v>Lt</v>
      </c>
      <c r="Y23">
        <f ca="1"/>
        <v>8006.25</v>
      </c>
      <c r="Z23">
        <f ca="1"/>
        <v>105</v>
      </c>
    </row>
    <row r="24" spans="1:26">
      <c r="A24" s="10">
        <v>22</v>
      </c>
      <c r="B24" s="12">
        <v>11315.839999999997</v>
      </c>
      <c r="Q24" s="8" t="s">
        <v>51</v>
      </c>
      <c r="R24" s="8" t="s">
        <v>110</v>
      </c>
      <c r="S24" s="21">
        <v>10727.64</v>
      </c>
      <c r="T24" s="21">
        <v>66</v>
      </c>
      <c r="V24">
        <f ca="1"/>
        <v>14</v>
      </c>
      <c r="W24" t="str">
        <f ca="1"/>
        <v>Product21</v>
      </c>
      <c r="X24" t="str">
        <f ca="1"/>
        <v>Ft</v>
      </c>
      <c r="Y24">
        <f ca="1"/>
        <v>10727.64</v>
      </c>
      <c r="Z24">
        <f ca="1"/>
        <v>66</v>
      </c>
    </row>
    <row r="25" spans="1:26">
      <c r="A25" s="10">
        <v>23</v>
      </c>
      <c r="B25" s="12">
        <v>18818.189999999999</v>
      </c>
      <c r="Q25" s="8" t="s">
        <v>53</v>
      </c>
      <c r="R25" s="8" t="s">
        <v>110</v>
      </c>
      <c r="S25" s="21">
        <v>9909.9</v>
      </c>
      <c r="T25" s="21">
        <v>70</v>
      </c>
      <c r="V25">
        <f ca="1"/>
        <v>17</v>
      </c>
      <c r="W25" t="str">
        <f ca="1"/>
        <v>Product22</v>
      </c>
      <c r="X25" t="str">
        <f ca="1"/>
        <v>Ft</v>
      </c>
      <c r="Y25">
        <f ca="1"/>
        <v>9909.9</v>
      </c>
      <c r="Z25">
        <f ca="1"/>
        <v>70</v>
      </c>
    </row>
    <row r="26" spans="1:26">
      <c r="A26" s="10">
        <v>24</v>
      </c>
      <c r="B26" s="12">
        <v>11488.4</v>
      </c>
      <c r="Q26" s="8" t="s">
        <v>55</v>
      </c>
      <c r="R26" s="8" t="s">
        <v>110</v>
      </c>
      <c r="S26" s="21">
        <v>12853.560000000001</v>
      </c>
      <c r="T26" s="21">
        <v>86</v>
      </c>
      <c r="V26">
        <f ca="1"/>
        <v>11</v>
      </c>
      <c r="W26" t="str">
        <f ca="1"/>
        <v>Product23</v>
      </c>
      <c r="X26" t="str">
        <f ca="1"/>
        <v>Ft</v>
      </c>
      <c r="Y26">
        <f ca="1"/>
        <v>12853.560000000001</v>
      </c>
      <c r="Z26">
        <f ca="1"/>
        <v>86</v>
      </c>
    </row>
    <row r="27" spans="1:26">
      <c r="A27" s="10">
        <v>25</v>
      </c>
      <c r="B27" s="12">
        <v>18688.430000000004</v>
      </c>
      <c r="Q27" s="8" t="s">
        <v>57</v>
      </c>
      <c r="R27" s="8" t="s">
        <v>110</v>
      </c>
      <c r="S27" s="21">
        <v>10202.400000000001</v>
      </c>
      <c r="T27" s="21">
        <v>65</v>
      </c>
      <c r="V27">
        <f ca="1"/>
        <v>16</v>
      </c>
      <c r="W27" t="str">
        <f ca="1"/>
        <v>Product24</v>
      </c>
      <c r="X27" t="str">
        <f ca="1"/>
        <v>Ft</v>
      </c>
      <c r="Y27">
        <f ca="1"/>
        <v>10202.400000000001</v>
      </c>
      <c r="Z27">
        <f ca="1"/>
        <v>65</v>
      </c>
    </row>
    <row r="28" spans="1:26">
      <c r="A28" s="10">
        <v>26</v>
      </c>
      <c r="B28" s="12">
        <v>13710.079999999998</v>
      </c>
      <c r="Q28" s="8" t="s">
        <v>59</v>
      </c>
      <c r="R28" s="8" t="s">
        <v>111</v>
      </c>
      <c r="S28" s="21">
        <v>599.7600000000001</v>
      </c>
      <c r="T28" s="21">
        <v>72</v>
      </c>
      <c r="V28">
        <f ca="1"/>
        <v>43</v>
      </c>
      <c r="W28" t="str">
        <f ca="1"/>
        <v>Product25</v>
      </c>
      <c r="X28" t="str">
        <f ca="1"/>
        <v>No.</v>
      </c>
      <c r="Y28">
        <f ca="1"/>
        <v>599.7600000000001</v>
      </c>
      <c r="Z28">
        <f ca="1"/>
        <v>72</v>
      </c>
    </row>
    <row r="29" spans="1:26">
      <c r="A29" s="10">
        <v>27</v>
      </c>
      <c r="B29" s="12">
        <v>11440.67</v>
      </c>
      <c r="Q29" s="8" t="s">
        <v>61</v>
      </c>
      <c r="R29" s="8" t="s">
        <v>111</v>
      </c>
      <c r="S29" s="21">
        <v>2761.9200000000005</v>
      </c>
      <c r="T29" s="21">
        <v>112</v>
      </c>
      <c r="V29">
        <f ca="1"/>
        <v>38</v>
      </c>
      <c r="W29" t="str">
        <f ca="1"/>
        <v>Product26</v>
      </c>
      <c r="X29" t="str">
        <f ca="1"/>
        <v>No.</v>
      </c>
      <c r="Y29">
        <f ca="1"/>
        <v>2761.9200000000005</v>
      </c>
      <c r="Z29">
        <f ca="1"/>
        <v>112</v>
      </c>
    </row>
    <row r="30" spans="1:26">
      <c r="A30" s="10">
        <v>28</v>
      </c>
      <c r="B30" s="12">
        <v>13306.16</v>
      </c>
      <c r="Q30" s="8" t="s">
        <v>64</v>
      </c>
      <c r="R30" s="8" t="s">
        <v>109</v>
      </c>
      <c r="S30" s="21">
        <v>6226.0800000000008</v>
      </c>
      <c r="T30" s="21">
        <v>109</v>
      </c>
      <c r="V30">
        <f ca="1"/>
        <v>28</v>
      </c>
      <c r="W30" t="str">
        <f ca="1"/>
        <v>Product27</v>
      </c>
      <c r="X30" t="str">
        <f ca="1"/>
        <v>Lt</v>
      </c>
      <c r="Y30">
        <f ca="1"/>
        <v>6226.0800000000008</v>
      </c>
      <c r="Z30">
        <f ca="1"/>
        <v>109</v>
      </c>
    </row>
    <row r="31" spans="1:26">
      <c r="A31" s="10">
        <v>29</v>
      </c>
      <c r="B31" s="12">
        <v>8794.48</v>
      </c>
      <c r="Q31" s="8" t="s">
        <v>66</v>
      </c>
      <c r="R31" s="8" t="s">
        <v>111</v>
      </c>
      <c r="S31" s="21">
        <v>4682.72</v>
      </c>
      <c r="T31" s="21">
        <v>112</v>
      </c>
      <c r="V31">
        <f ca="1"/>
        <v>34</v>
      </c>
      <c r="W31" t="str">
        <f ca="1"/>
        <v>Product28</v>
      </c>
      <c r="X31" t="str">
        <f ca="1"/>
        <v>No.</v>
      </c>
      <c r="Y31">
        <f ca="1"/>
        <v>4682.72</v>
      </c>
      <c r="Z31">
        <f ca="1"/>
        <v>112</v>
      </c>
    </row>
    <row r="32" spans="1:26">
      <c r="A32" s="10">
        <v>30</v>
      </c>
      <c r="B32" s="12">
        <v>16666.269999999997</v>
      </c>
      <c r="Q32" s="8" t="s">
        <v>68</v>
      </c>
      <c r="R32" s="8" t="s">
        <v>109</v>
      </c>
      <c r="S32" s="21">
        <v>5523.44</v>
      </c>
      <c r="T32" s="21">
        <v>104</v>
      </c>
      <c r="V32">
        <f ca="1"/>
        <v>32</v>
      </c>
      <c r="W32" t="str">
        <f ca="1"/>
        <v>Product29</v>
      </c>
      <c r="X32" t="str">
        <f ca="1"/>
        <v>Lt</v>
      </c>
      <c r="Y32">
        <f ca="1"/>
        <v>5523.44</v>
      </c>
      <c r="Z32">
        <f ca="1"/>
        <v>104</v>
      </c>
    </row>
    <row r="33" spans="1:26">
      <c r="A33" s="10">
        <v>31</v>
      </c>
      <c r="B33" s="12">
        <v>6920.0999999999995</v>
      </c>
      <c r="Q33" s="8" t="s">
        <v>70</v>
      </c>
      <c r="R33" s="8" t="s">
        <v>110</v>
      </c>
      <c r="S33" s="21">
        <v>22945.919999999998</v>
      </c>
      <c r="T33" s="21">
        <v>114</v>
      </c>
      <c r="V33">
        <f ca="1"/>
        <v>2</v>
      </c>
      <c r="W33" t="str">
        <f ca="1"/>
        <v>Product30</v>
      </c>
      <c r="X33" t="str">
        <f ca="1"/>
        <v>Ft</v>
      </c>
      <c r="Y33">
        <f ca="1"/>
        <v>22945.919999999998</v>
      </c>
      <c r="Z33">
        <f ca="1"/>
        <v>114</v>
      </c>
    </row>
    <row r="34" spans="1:26">
      <c r="Q34" s="8" t="s">
        <v>72</v>
      </c>
      <c r="R34" s="8" t="s">
        <v>9</v>
      </c>
      <c r="S34" s="21">
        <v>6249.5999999999995</v>
      </c>
      <c r="T34" s="21">
        <v>60</v>
      </c>
      <c r="V34">
        <f ca="1"/>
        <v>27</v>
      </c>
      <c r="W34" t="str">
        <f ca="1"/>
        <v>Product31</v>
      </c>
      <c r="X34" t="str">
        <f ca="1"/>
        <v>Kg</v>
      </c>
      <c r="Y34">
        <f ca="1"/>
        <v>6249.5999999999995</v>
      </c>
      <c r="Z34">
        <f ca="1"/>
        <v>60</v>
      </c>
    </row>
    <row r="35" spans="1:26">
      <c r="Q35" s="8" t="s">
        <v>74</v>
      </c>
      <c r="R35" s="8" t="s">
        <v>9</v>
      </c>
      <c r="S35" s="21">
        <v>16329.72</v>
      </c>
      <c r="T35" s="21">
        <v>139</v>
      </c>
      <c r="V35">
        <f ca="1"/>
        <v>7</v>
      </c>
      <c r="W35" t="str">
        <f ca="1"/>
        <v>Product32</v>
      </c>
      <c r="X35" t="str">
        <f ca="1"/>
        <v>Kg</v>
      </c>
      <c r="Y35">
        <f ca="1"/>
        <v>16329.72</v>
      </c>
      <c r="Z35">
        <f ca="1"/>
        <v>139</v>
      </c>
    </row>
    <row r="36" spans="1:26">
      <c r="Q36" s="8" t="s">
        <v>76</v>
      </c>
      <c r="R36" s="8" t="s">
        <v>9</v>
      </c>
      <c r="S36" s="21">
        <v>13645.800000000001</v>
      </c>
      <c r="T36" s="21">
        <v>114</v>
      </c>
      <c r="V36">
        <f ca="1"/>
        <v>9</v>
      </c>
      <c r="W36" t="str">
        <f ca="1"/>
        <v>Product33</v>
      </c>
      <c r="X36" t="str">
        <f ca="1"/>
        <v>Kg</v>
      </c>
      <c r="Y36">
        <f ca="1"/>
        <v>13645.800000000001</v>
      </c>
      <c r="Z36">
        <f ca="1"/>
        <v>114</v>
      </c>
    </row>
    <row r="37" spans="1:26">
      <c r="Q37" s="8" t="s">
        <v>78</v>
      </c>
      <c r="R37" s="8" t="s">
        <v>109</v>
      </c>
      <c r="S37" s="21">
        <v>8978.2000000000007</v>
      </c>
      <c r="T37" s="21">
        <v>154</v>
      </c>
      <c r="V37">
        <f ca="1"/>
        <v>20</v>
      </c>
      <c r="W37" t="str">
        <f ca="1"/>
        <v>Product34</v>
      </c>
      <c r="X37" t="str">
        <f ca="1"/>
        <v>Lt</v>
      </c>
      <c r="Y37">
        <f ca="1"/>
        <v>8978.2000000000007</v>
      </c>
      <c r="Z37">
        <f ca="1"/>
        <v>154</v>
      </c>
    </row>
    <row r="38" spans="1:26">
      <c r="Q38" s="8" t="s">
        <v>80</v>
      </c>
      <c r="R38" s="8" t="s">
        <v>111</v>
      </c>
      <c r="S38" s="21">
        <v>703.5</v>
      </c>
      <c r="T38" s="21">
        <v>105</v>
      </c>
      <c r="V38">
        <f ca="1"/>
        <v>42</v>
      </c>
      <c r="W38" t="str">
        <f ca="1"/>
        <v>Product35</v>
      </c>
      <c r="X38" t="str">
        <f ca="1"/>
        <v>No.</v>
      </c>
      <c r="Y38">
        <f ca="1"/>
        <v>703.5</v>
      </c>
      <c r="Z38">
        <f ca="1"/>
        <v>105</v>
      </c>
    </row>
    <row r="39" spans="1:26">
      <c r="Q39" s="8" t="s">
        <v>82</v>
      </c>
      <c r="R39" s="8" t="s">
        <v>9</v>
      </c>
      <c r="S39" s="21">
        <v>7222.5</v>
      </c>
      <c r="T39" s="21">
        <v>75</v>
      </c>
      <c r="V39">
        <f ca="1"/>
        <v>25</v>
      </c>
      <c r="W39" t="str">
        <f ca="1"/>
        <v>Product36</v>
      </c>
      <c r="X39" t="str">
        <f ca="1"/>
        <v>Kg</v>
      </c>
      <c r="Y39">
        <f ca="1"/>
        <v>7222.5</v>
      </c>
      <c r="Z39">
        <f ca="1"/>
        <v>75</v>
      </c>
    </row>
    <row r="40" spans="1:26">
      <c r="Q40" s="8" t="s">
        <v>84</v>
      </c>
      <c r="R40" s="8" t="s">
        <v>9</v>
      </c>
      <c r="S40" s="21">
        <v>5145.6000000000004</v>
      </c>
      <c r="T40" s="21">
        <v>60</v>
      </c>
      <c r="V40">
        <f ca="1"/>
        <v>33</v>
      </c>
      <c r="W40" t="str">
        <f ca="1"/>
        <v>Product37</v>
      </c>
      <c r="X40" t="str">
        <f ca="1"/>
        <v>Kg</v>
      </c>
      <c r="Y40">
        <f ca="1"/>
        <v>5145.6000000000004</v>
      </c>
      <c r="Z40">
        <f ca="1"/>
        <v>60</v>
      </c>
    </row>
    <row r="41" spans="1:26">
      <c r="Q41" s="8" t="s">
        <v>87</v>
      </c>
      <c r="R41" s="8" t="s">
        <v>9</v>
      </c>
      <c r="S41" s="21">
        <v>8871.1200000000008</v>
      </c>
      <c r="T41" s="21">
        <v>111</v>
      </c>
      <c r="V41">
        <f ca="1"/>
        <v>21</v>
      </c>
      <c r="W41" t="str">
        <f ca="1"/>
        <v>Product38</v>
      </c>
      <c r="X41" t="str">
        <f ca="1"/>
        <v>Kg</v>
      </c>
      <c r="Y41">
        <f ca="1"/>
        <v>8871.1200000000008</v>
      </c>
      <c r="Z41">
        <f ca="1"/>
        <v>111</v>
      </c>
    </row>
    <row r="42" spans="1:26">
      <c r="Q42" s="8" t="s">
        <v>89</v>
      </c>
      <c r="R42" s="8" t="s">
        <v>111</v>
      </c>
      <c r="S42" s="21">
        <v>3957.15</v>
      </c>
      <c r="T42" s="21">
        <v>93</v>
      </c>
      <c r="V42">
        <f ca="1"/>
        <v>37</v>
      </c>
      <c r="W42" t="str">
        <f ca="1"/>
        <v>Product39</v>
      </c>
      <c r="X42" t="str">
        <f ca="1"/>
        <v>No.</v>
      </c>
      <c r="Y42">
        <f ca="1"/>
        <v>3957.15</v>
      </c>
      <c r="Z42">
        <f ca="1"/>
        <v>93</v>
      </c>
    </row>
    <row r="43" spans="1:26">
      <c r="Q43" s="8" t="s">
        <v>91</v>
      </c>
      <c r="R43" s="8" t="s">
        <v>9</v>
      </c>
      <c r="S43" s="21">
        <v>7718.4000000000005</v>
      </c>
      <c r="T43" s="21">
        <v>67</v>
      </c>
      <c r="V43">
        <f ca="1"/>
        <v>24</v>
      </c>
      <c r="W43" t="str">
        <f ca="1"/>
        <v>Product40</v>
      </c>
      <c r="X43" t="str">
        <f ca="1"/>
        <v>Kg</v>
      </c>
      <c r="Y43">
        <f ca="1"/>
        <v>7718.4000000000005</v>
      </c>
      <c r="Z43">
        <f ca="1"/>
        <v>67</v>
      </c>
    </row>
    <row r="44" spans="1:26">
      <c r="Q44" s="8" t="s">
        <v>93</v>
      </c>
      <c r="R44" s="8" t="s">
        <v>110</v>
      </c>
      <c r="S44" s="21">
        <v>22952.16</v>
      </c>
      <c r="T44" s="21">
        <v>132</v>
      </c>
      <c r="V44">
        <f ca="1"/>
        <v>1</v>
      </c>
      <c r="W44" t="str">
        <f ca="1"/>
        <v>Product41</v>
      </c>
      <c r="X44" t="str">
        <f ca="1"/>
        <v>Ft</v>
      </c>
      <c r="Y44">
        <f ca="1"/>
        <v>22952.16</v>
      </c>
      <c r="Z44">
        <f ca="1"/>
        <v>132</v>
      </c>
    </row>
    <row r="45" spans="1:26">
      <c r="Q45" s="8" t="s">
        <v>95</v>
      </c>
      <c r="R45" s="8" t="s">
        <v>110</v>
      </c>
      <c r="S45" s="21">
        <v>20574</v>
      </c>
      <c r="T45" s="21">
        <v>127</v>
      </c>
      <c r="V45">
        <f ca="1"/>
        <v>3</v>
      </c>
      <c r="W45" t="str">
        <f ca="1"/>
        <v>Product42</v>
      </c>
      <c r="X45" t="str">
        <f ca="1"/>
        <v>Ft</v>
      </c>
      <c r="Y45">
        <f ca="1"/>
        <v>20574</v>
      </c>
      <c r="Z45">
        <f ca="1"/>
        <v>127</v>
      </c>
    </row>
    <row r="46" spans="1:26">
      <c r="Q46" s="8" t="s">
        <v>97</v>
      </c>
      <c r="R46" s="8" t="s">
        <v>9</v>
      </c>
      <c r="S46" s="21">
        <v>6064.8399999999992</v>
      </c>
      <c r="T46" s="21">
        <v>73</v>
      </c>
      <c r="V46">
        <f ca="1"/>
        <v>29</v>
      </c>
      <c r="W46" t="str">
        <f ca="1"/>
        <v>Product43</v>
      </c>
      <c r="X46" t="str">
        <f ca="1"/>
        <v>Kg</v>
      </c>
      <c r="Y46">
        <f ca="1"/>
        <v>6064.8399999999992</v>
      </c>
      <c r="Z46">
        <f ca="1"/>
        <v>73</v>
      </c>
    </row>
    <row r="47" spans="1:26">
      <c r="Q47" s="8" t="s">
        <v>99</v>
      </c>
      <c r="R47" s="8" t="s">
        <v>9</v>
      </c>
      <c r="S47" s="21">
        <v>16333.92</v>
      </c>
      <c r="T47" s="21">
        <v>199</v>
      </c>
      <c r="V47">
        <f ca="1"/>
        <v>6</v>
      </c>
      <c r="W47" t="str">
        <f ca="1"/>
        <v>Product44</v>
      </c>
      <c r="X47" t="str">
        <f ca="1"/>
        <v>Kg</v>
      </c>
      <c r="Y47">
        <f ca="1"/>
        <v>16333.92</v>
      </c>
      <c r="Z47">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100" r:id="rId10" name="Check Box 4">
              <controlPr defaultSize="0" autoFill="0" autoLine="0" autoPict="0">
                <anchor moveWithCells="1">
                  <from>
                    <xdr:col>13</xdr:col>
                    <xdr:colOff>247650</xdr:colOff>
                    <xdr:row>14</xdr:row>
                    <xdr:rowOff>152400</xdr:rowOff>
                  </from>
                  <to>
                    <xdr:col>14</xdr:col>
                    <xdr:colOff>400050</xdr:colOff>
                    <xdr:row>16</xdr:row>
                    <xdr:rowOff>6350</xdr:rowOff>
                  </to>
                </anchor>
              </controlPr>
            </control>
          </mc:Choice>
        </mc:AlternateContent>
        <mc:AlternateContent xmlns:mc="http://schemas.openxmlformats.org/markup-compatibility/2006">
          <mc:Choice Requires="x14">
            <control shapeId="4101" r:id="rId11" name="Scroll Bar 5">
              <controlPr defaultSize="0" autoPict="0">
                <anchor moveWithCells="1">
                  <from>
                    <xdr:col>26</xdr:col>
                    <xdr:colOff>133350</xdr:colOff>
                    <xdr:row>13</xdr:row>
                    <xdr:rowOff>177800</xdr:rowOff>
                  </from>
                  <to>
                    <xdr:col>26</xdr:col>
                    <xdr:colOff>552450</xdr:colOff>
                    <xdr:row>28</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IMAGES</vt:lpstr>
      <vt:lpstr>Dashboard</vt: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Jain,S,Shruti,CSP2 R</dc:creator>
  <cp:lastModifiedBy>Jain,S,Shruti,CSP2 R</cp:lastModifiedBy>
  <dcterms:created xsi:type="dcterms:W3CDTF">2021-11-03T11:40:02Z</dcterms:created>
  <dcterms:modified xsi:type="dcterms:W3CDTF">2024-04-12T09:29:39Z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2024-04-09T14:25:03Z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ebc274a0-44ea-4322-a2de-d997d1d1f8e7</vt:lpwstr>
  </property>
  <property fmtid="{D5CDD505-2E9C-101B-9397-08002B2CF9AE}" pid="8" name="MSIP_Label_55818d02-8d25-4bb9-b27c-e4db64670887_ContentBits">
    <vt:lpwstr>0</vt:lpwstr>
  </property>
</Properties>
</file>