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8895" yWindow="-15" windowWidth="17580" windowHeight="10995" tabRatio="946" firstSheet="2" activeTab="2"/>
  </bookViews>
  <sheets>
    <sheet name="legend" sheetId="23" state="hidden" r:id="rId1"/>
    <sheet name="data" sheetId="10" state="hidden" r:id="rId2"/>
    <sheet name="Contents" sheetId="25" r:id="rId3"/>
    <sheet name="SMP_Business" sheetId="24" r:id="rId4"/>
    <sheet name="MAP" sheetId="26" r:id="rId5"/>
    <sheet name="Phone_Book" sheetId="29" r:id="rId6"/>
    <sheet name="Office_Administration" sheetId="2" r:id="rId7"/>
    <sheet name="Office_ASSEMBLY" sheetId="12" r:id="rId8"/>
    <sheet name="Office_MC2_Hala2" sheetId="13" r:id="rId9"/>
    <sheet name="Office_MCDC" sheetId="22" r:id="rId10"/>
    <sheet name="Office_Log" sheetId="27" r:id="rId11"/>
    <sheet name="Office_Spare_Parts_WH" sheetId="31" r:id="rId12"/>
    <sheet name="Office_Log Centrum" sheetId="28" r:id="rId13"/>
    <sheet name="Office_Assy_Maintenance" sheetId="32" r:id="rId14"/>
    <sheet name="General_Org_Chart" sheetId="9" r:id="rId15"/>
    <sheet name="DIV_Admin_Finances_PL" sheetId="15" r:id="rId16"/>
    <sheet name="DIV_PEPR_QAQC" sheetId="17" r:id="rId17"/>
    <sheet name="DIV_PP_IT_LO" sheetId="18" r:id="rId18"/>
    <sheet name="DIV_PE_PM" sheetId="19" r:id="rId19"/>
    <sheet name="DIV_QAPR_QAPA_QACL_QATS" sheetId="20" r:id="rId20"/>
    <sheet name="DIV_PEDPGP_RD_MPS_NPI" sheetId="21" r:id="rId21"/>
    <sheet name="To_Do" sheetId="30" state="hidden" r:id="rId22"/>
  </sheets>
  <functionGroups builtInGroupCount="17"/>
  <definedNames>
    <definedName name="_xlnm._FilterDatabase" localSheetId="1" hidden="1">data!$A$1:$Q$193</definedName>
    <definedName name="_xlnm._FilterDatabase" localSheetId="0" hidden="1">legend!$A$1:$B$50</definedName>
    <definedName name="_xlnm._FilterDatabase" localSheetId="5" hidden="1">Phone_Book!$B$3:$Q$130</definedName>
    <definedName name="_xlnm.Print_Area" localSheetId="14">General_Org_Chart!$B$3:$AQ$56</definedName>
    <definedName name="_xlnm.Print_Area" localSheetId="6">Office_Administration!$A$1:$V$41</definedName>
    <definedName name="_xlnm.Print_Area" localSheetId="7">Office_ASSEMBLY!$A$1:$J$13</definedName>
    <definedName name="_xlnm.Print_Area" localSheetId="10">Office_Log!$B$1:$G$2</definedName>
    <definedName name="_xlnm.Print_Area" localSheetId="12">'Office_Log Centrum'!$B$1:$D$2</definedName>
    <definedName name="_xlnm.Print_Area" localSheetId="8">Office_MC2_Hala2!$B$1:$H$17</definedName>
    <definedName name="_xlnm.Print_Area" localSheetId="9">Office_MCDC!$M$5:$V$8</definedName>
  </definedNames>
  <calcPr calcId="145621"/>
</workbook>
</file>

<file path=xl/calcChain.xml><?xml version="1.0" encoding="utf-8"?>
<calcChain xmlns="http://schemas.openxmlformats.org/spreadsheetml/2006/main">
  <c r="N21" i="22" l="1"/>
  <c r="G108" i="19"/>
  <c r="F108" i="19"/>
  <c r="G107" i="19"/>
  <c r="L27" i="9" l="1"/>
  <c r="M27" i="9"/>
  <c r="Q42" i="15" l="1"/>
  <c r="P42" i="15"/>
  <c r="L12" i="12" l="1"/>
  <c r="J23" i="12" l="1"/>
  <c r="J22" i="12"/>
  <c r="J25" i="12"/>
  <c r="J24" i="12"/>
  <c r="B25" i="12"/>
  <c r="B24" i="12"/>
  <c r="B23" i="12"/>
  <c r="B22" i="12"/>
  <c r="L10" i="12"/>
  <c r="I13" i="21" l="1"/>
  <c r="H13" i="21"/>
  <c r="R14" i="22" l="1"/>
  <c r="E10" i="22" l="1"/>
  <c r="E9" i="22"/>
  <c r="G20" i="22"/>
  <c r="G19" i="22"/>
  <c r="G22" i="22"/>
  <c r="G21" i="22"/>
  <c r="I23" i="22"/>
  <c r="I22" i="22"/>
  <c r="I20" i="22"/>
  <c r="I19" i="22"/>
  <c r="E20" i="22"/>
  <c r="E19" i="22"/>
  <c r="E22" i="22"/>
  <c r="E23" i="22"/>
  <c r="E21" i="22"/>
  <c r="X12" i="22"/>
  <c r="X11" i="22"/>
  <c r="Z14" i="22"/>
  <c r="Z13" i="22"/>
  <c r="H193" i="10"/>
  <c r="J13" i="13" l="1"/>
  <c r="J12" i="13"/>
  <c r="C20" i="32" l="1"/>
  <c r="C19" i="32"/>
  <c r="C13" i="32"/>
  <c r="C12" i="32"/>
  <c r="C6" i="32"/>
  <c r="C5" i="32"/>
  <c r="G83" i="17"/>
  <c r="F83" i="17"/>
  <c r="J192" i="10"/>
  <c r="H192" i="10"/>
  <c r="G82" i="17" s="1"/>
  <c r="H191" i="10" l="1"/>
  <c r="P191" i="10"/>
  <c r="H190" i="10"/>
  <c r="P190" i="10"/>
  <c r="H189" i="10"/>
  <c r="P189" i="10"/>
  <c r="H188" i="10"/>
  <c r="P188" i="10"/>
  <c r="H187" i="10"/>
  <c r="P187" i="10"/>
  <c r="H186" i="10"/>
  <c r="P186" i="10"/>
  <c r="F54" i="20"/>
  <c r="E54" i="20"/>
  <c r="G87" i="19"/>
  <c r="F87" i="19"/>
  <c r="G74" i="18"/>
  <c r="F74" i="18"/>
  <c r="G122" i="18"/>
  <c r="F122" i="18"/>
  <c r="L6" i="28"/>
  <c r="F51" i="20"/>
  <c r="E51" i="20"/>
  <c r="G95" i="18"/>
  <c r="F95" i="18"/>
  <c r="E48" i="20"/>
  <c r="F48" i="20"/>
  <c r="G66" i="19"/>
  <c r="F66" i="19"/>
  <c r="G21" i="19"/>
  <c r="F21" i="19"/>
  <c r="J37" i="12"/>
  <c r="G119" i="18"/>
  <c r="F119" i="18"/>
  <c r="G18" i="19"/>
  <c r="F18" i="19"/>
  <c r="G32" i="17"/>
  <c r="F32" i="17"/>
  <c r="G29" i="17"/>
  <c r="G56" i="17"/>
  <c r="F56" i="17"/>
  <c r="G53" i="17"/>
  <c r="F53" i="17"/>
  <c r="F71" i="18"/>
  <c r="G71" i="18"/>
  <c r="G68" i="18"/>
  <c r="F68" i="18"/>
  <c r="E47" i="18"/>
  <c r="D47" i="18"/>
  <c r="T22" i="21"/>
  <c r="S22" i="21"/>
  <c r="T19" i="21"/>
  <c r="S19" i="21"/>
  <c r="AV21" i="9"/>
  <c r="AU21" i="9"/>
  <c r="B22" i="2"/>
  <c r="B21" i="2"/>
  <c r="A18" i="2"/>
  <c r="A17" i="2"/>
  <c r="H6" i="21"/>
  <c r="P22" i="21"/>
  <c r="O22" i="21"/>
  <c r="P19" i="21"/>
  <c r="O19" i="21"/>
  <c r="O16" i="21"/>
  <c r="AS18" i="9"/>
  <c r="L20" i="2" l="1"/>
  <c r="L19" i="2"/>
  <c r="L21" i="2"/>
  <c r="S185" i="10"/>
  <c r="J9" i="15" l="1"/>
  <c r="I9" i="15"/>
  <c r="AL18" i="9"/>
  <c r="AK18" i="9"/>
  <c r="W27" i="9"/>
  <c r="V27" i="9"/>
  <c r="M21" i="9"/>
  <c r="L21" i="9"/>
  <c r="Q185" i="10"/>
  <c r="R185" i="10"/>
  <c r="H185" i="10"/>
  <c r="P185" i="10"/>
  <c r="J184" i="10" l="1"/>
  <c r="H184" i="10"/>
  <c r="F53" i="20" s="1"/>
  <c r="P168" i="10"/>
  <c r="Q168" i="10"/>
  <c r="R168" i="10"/>
  <c r="S168" i="10"/>
  <c r="P169" i="10"/>
  <c r="Q169" i="10"/>
  <c r="R169" i="10"/>
  <c r="S169" i="10"/>
  <c r="P170" i="10"/>
  <c r="Q170" i="10"/>
  <c r="R170" i="10"/>
  <c r="S170" i="10"/>
  <c r="P171" i="10"/>
  <c r="Q171" i="10"/>
  <c r="R171" i="10"/>
  <c r="S171" i="10"/>
  <c r="P172" i="10"/>
  <c r="Q172" i="10"/>
  <c r="R172" i="10"/>
  <c r="S172" i="10"/>
  <c r="P173" i="10"/>
  <c r="Q173" i="10"/>
  <c r="R173" i="10"/>
  <c r="S173" i="10"/>
  <c r="P174" i="10"/>
  <c r="Q174" i="10"/>
  <c r="R174" i="10"/>
  <c r="S174" i="10"/>
  <c r="P175" i="10"/>
  <c r="Q175" i="10"/>
  <c r="R175" i="10"/>
  <c r="S175" i="10"/>
  <c r="P176" i="10"/>
  <c r="Q176" i="10"/>
  <c r="R176" i="10"/>
  <c r="S176" i="10"/>
  <c r="P177" i="10"/>
  <c r="Q177" i="10"/>
  <c r="R177" i="10"/>
  <c r="S177" i="10"/>
  <c r="P178" i="10"/>
  <c r="Q178" i="10"/>
  <c r="R178" i="10"/>
  <c r="S178" i="10"/>
  <c r="P179" i="10"/>
  <c r="Q179" i="10"/>
  <c r="R179" i="10"/>
  <c r="S179" i="10"/>
  <c r="P180" i="10"/>
  <c r="Q180" i="10"/>
  <c r="R180" i="10"/>
  <c r="S180" i="10"/>
  <c r="P181" i="10"/>
  <c r="Q181" i="10"/>
  <c r="R181" i="10"/>
  <c r="S181" i="10"/>
  <c r="P182" i="10"/>
  <c r="Q182" i="10"/>
  <c r="R182" i="10"/>
  <c r="S182" i="10"/>
  <c r="P183" i="10"/>
  <c r="Q183" i="10"/>
  <c r="R183" i="10"/>
  <c r="S183" i="10"/>
  <c r="P184" i="10"/>
  <c r="Q184" i="10"/>
  <c r="R184" i="10"/>
  <c r="S184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H176" i="10"/>
  <c r="H177" i="10"/>
  <c r="G65" i="19" s="1"/>
  <c r="H178" i="10"/>
  <c r="H179" i="10"/>
  <c r="G121" i="18" s="1"/>
  <c r="H180" i="10"/>
  <c r="G73" i="18" s="1"/>
  <c r="H181" i="10"/>
  <c r="G94" i="18" s="1"/>
  <c r="H182" i="10"/>
  <c r="H183" i="10"/>
  <c r="G86" i="19" s="1"/>
  <c r="F47" i="20" l="1"/>
  <c r="F50" i="20"/>
  <c r="C8" i="31"/>
  <c r="C7" i="31"/>
  <c r="C6" i="31"/>
  <c r="C5" i="31"/>
  <c r="L7" i="28" l="1"/>
  <c r="L5" i="28"/>
  <c r="L8" i="28" l="1"/>
  <c r="H175" i="10"/>
  <c r="G118" i="18" s="1"/>
  <c r="D5" i="27"/>
  <c r="D6" i="27"/>
  <c r="H174" i="10"/>
  <c r="E46" i="18" s="1"/>
  <c r="H173" i="10"/>
  <c r="G20" i="19" s="1"/>
  <c r="H172" i="10"/>
  <c r="G17" i="19" s="1"/>
  <c r="V14" i="22"/>
  <c r="V13" i="22"/>
  <c r="H171" i="10"/>
  <c r="G31" i="17" s="1"/>
  <c r="V12" i="22"/>
  <c r="V11" i="22"/>
  <c r="H170" i="10"/>
  <c r="G28" i="17" s="1"/>
  <c r="R11" i="22"/>
  <c r="H169" i="10"/>
  <c r="G55" i="17" s="1"/>
  <c r="P14" i="22"/>
  <c r="P13" i="22"/>
  <c r="J168" i="10"/>
  <c r="H168" i="10"/>
  <c r="G52" i="17" s="1"/>
  <c r="R3" i="10" l="1"/>
  <c r="S3" i="10"/>
  <c r="R4" i="10"/>
  <c r="S4" i="10"/>
  <c r="R5" i="10"/>
  <c r="S5" i="10"/>
  <c r="R6" i="10"/>
  <c r="S6" i="10"/>
  <c r="R7" i="10"/>
  <c r="S7" i="10"/>
  <c r="R8" i="10"/>
  <c r="S8" i="10"/>
  <c r="R9" i="10"/>
  <c r="S9" i="10"/>
  <c r="R10" i="10"/>
  <c r="S10" i="10"/>
  <c r="R11" i="10"/>
  <c r="S11" i="10"/>
  <c r="R12" i="10"/>
  <c r="S12" i="10"/>
  <c r="R13" i="10"/>
  <c r="S13" i="10"/>
  <c r="R14" i="10"/>
  <c r="S14" i="10"/>
  <c r="R15" i="10"/>
  <c r="S15" i="10"/>
  <c r="R16" i="10"/>
  <c r="S16" i="10"/>
  <c r="R17" i="10"/>
  <c r="S17" i="10"/>
  <c r="R18" i="10"/>
  <c r="S18" i="10"/>
  <c r="R19" i="10"/>
  <c r="S19" i="10"/>
  <c r="R20" i="10"/>
  <c r="S20" i="10"/>
  <c r="R21" i="10"/>
  <c r="S21" i="10"/>
  <c r="R22" i="10"/>
  <c r="S22" i="10"/>
  <c r="R23" i="10"/>
  <c r="S23" i="10"/>
  <c r="R24" i="10"/>
  <c r="S24" i="10"/>
  <c r="R25" i="10"/>
  <c r="S25" i="10"/>
  <c r="R26" i="10"/>
  <c r="S26" i="10"/>
  <c r="R27" i="10"/>
  <c r="S27" i="10"/>
  <c r="R28" i="10"/>
  <c r="S28" i="10"/>
  <c r="R29" i="10"/>
  <c r="S29" i="10"/>
  <c r="R30" i="10"/>
  <c r="S30" i="10"/>
  <c r="R31" i="10"/>
  <c r="S31" i="10"/>
  <c r="R32" i="10"/>
  <c r="S32" i="10"/>
  <c r="R33" i="10"/>
  <c r="S33" i="10"/>
  <c r="R34" i="10"/>
  <c r="S34" i="10"/>
  <c r="R35" i="10"/>
  <c r="S35" i="10"/>
  <c r="R36" i="10"/>
  <c r="S36" i="10"/>
  <c r="R37" i="10"/>
  <c r="S37" i="10"/>
  <c r="R38" i="10"/>
  <c r="S38" i="10"/>
  <c r="R39" i="10"/>
  <c r="S39" i="10"/>
  <c r="R40" i="10"/>
  <c r="S40" i="10"/>
  <c r="R41" i="10"/>
  <c r="S41" i="10"/>
  <c r="R42" i="10"/>
  <c r="S42" i="10"/>
  <c r="R43" i="10"/>
  <c r="S43" i="10"/>
  <c r="R44" i="10"/>
  <c r="S44" i="10"/>
  <c r="R45" i="10"/>
  <c r="S45" i="10"/>
  <c r="R46" i="10"/>
  <c r="S46" i="10"/>
  <c r="R47" i="10"/>
  <c r="S47" i="10"/>
  <c r="R48" i="10"/>
  <c r="S48" i="10"/>
  <c r="R49" i="10"/>
  <c r="S49" i="10"/>
  <c r="R50" i="10"/>
  <c r="S50" i="10"/>
  <c r="R51" i="10"/>
  <c r="S51" i="10"/>
  <c r="R52" i="10"/>
  <c r="S52" i="10"/>
  <c r="R53" i="10"/>
  <c r="S53" i="10"/>
  <c r="R54" i="10"/>
  <c r="S54" i="10"/>
  <c r="R55" i="10"/>
  <c r="S55" i="10"/>
  <c r="R56" i="10"/>
  <c r="S56" i="10"/>
  <c r="R57" i="10"/>
  <c r="S57" i="10"/>
  <c r="R58" i="10"/>
  <c r="S58" i="10"/>
  <c r="R59" i="10"/>
  <c r="S59" i="10"/>
  <c r="R60" i="10"/>
  <c r="S60" i="10"/>
  <c r="R61" i="10"/>
  <c r="S61" i="10"/>
  <c r="R62" i="10"/>
  <c r="S62" i="10"/>
  <c r="R63" i="10"/>
  <c r="S63" i="10"/>
  <c r="R64" i="10"/>
  <c r="S64" i="10"/>
  <c r="R65" i="10"/>
  <c r="S65" i="10"/>
  <c r="R66" i="10"/>
  <c r="S66" i="10"/>
  <c r="R67" i="10"/>
  <c r="S67" i="10"/>
  <c r="R68" i="10"/>
  <c r="S68" i="10"/>
  <c r="R69" i="10"/>
  <c r="S69" i="10"/>
  <c r="R70" i="10"/>
  <c r="S70" i="10"/>
  <c r="R71" i="10"/>
  <c r="S71" i="10"/>
  <c r="R72" i="10"/>
  <c r="S72" i="10"/>
  <c r="R73" i="10"/>
  <c r="S73" i="10"/>
  <c r="R74" i="10"/>
  <c r="S74" i="10"/>
  <c r="R75" i="10"/>
  <c r="S75" i="10"/>
  <c r="R76" i="10"/>
  <c r="S76" i="10"/>
  <c r="R77" i="10"/>
  <c r="S77" i="10"/>
  <c r="R78" i="10"/>
  <c r="S78" i="10"/>
  <c r="R79" i="10"/>
  <c r="S79" i="10"/>
  <c r="R80" i="10"/>
  <c r="S80" i="10"/>
  <c r="R81" i="10"/>
  <c r="S81" i="10"/>
  <c r="R82" i="10"/>
  <c r="S82" i="10"/>
  <c r="R83" i="10"/>
  <c r="S83" i="10"/>
  <c r="R84" i="10"/>
  <c r="S84" i="10"/>
  <c r="R85" i="10"/>
  <c r="S85" i="10"/>
  <c r="R86" i="10"/>
  <c r="S86" i="10"/>
  <c r="R87" i="10"/>
  <c r="S87" i="10"/>
  <c r="R88" i="10"/>
  <c r="S88" i="10"/>
  <c r="R89" i="10"/>
  <c r="S89" i="10"/>
  <c r="R90" i="10"/>
  <c r="S90" i="10"/>
  <c r="R91" i="10"/>
  <c r="S91" i="10"/>
  <c r="R92" i="10"/>
  <c r="S92" i="10"/>
  <c r="R93" i="10"/>
  <c r="S93" i="10"/>
  <c r="R94" i="10"/>
  <c r="S94" i="10"/>
  <c r="R95" i="10"/>
  <c r="S95" i="10"/>
  <c r="R96" i="10"/>
  <c r="S96" i="10"/>
  <c r="R97" i="10"/>
  <c r="S97" i="10"/>
  <c r="R98" i="10"/>
  <c r="S98" i="10"/>
  <c r="R99" i="10"/>
  <c r="S99" i="10"/>
  <c r="R100" i="10"/>
  <c r="S100" i="10"/>
  <c r="R101" i="10"/>
  <c r="S101" i="10"/>
  <c r="R102" i="10"/>
  <c r="S102" i="10"/>
  <c r="R103" i="10"/>
  <c r="S103" i="10"/>
  <c r="R104" i="10"/>
  <c r="S104" i="10"/>
  <c r="R105" i="10"/>
  <c r="S105" i="10"/>
  <c r="R106" i="10"/>
  <c r="S106" i="10"/>
  <c r="R107" i="10"/>
  <c r="S107" i="10"/>
  <c r="R108" i="10"/>
  <c r="S108" i="10"/>
  <c r="R109" i="10"/>
  <c r="S109" i="10"/>
  <c r="R110" i="10"/>
  <c r="S110" i="10"/>
  <c r="R111" i="10"/>
  <c r="S111" i="10"/>
  <c r="R112" i="10"/>
  <c r="S112" i="10"/>
  <c r="R113" i="10"/>
  <c r="S113" i="10"/>
  <c r="R114" i="10"/>
  <c r="S114" i="10"/>
  <c r="R115" i="10"/>
  <c r="S115" i="10"/>
  <c r="R116" i="10"/>
  <c r="S116" i="10"/>
  <c r="R117" i="10"/>
  <c r="S117" i="10"/>
  <c r="R118" i="10"/>
  <c r="S118" i="10"/>
  <c r="R119" i="10"/>
  <c r="S119" i="10"/>
  <c r="R120" i="10"/>
  <c r="S120" i="10"/>
  <c r="R121" i="10"/>
  <c r="S121" i="10"/>
  <c r="R122" i="10"/>
  <c r="S122" i="10"/>
  <c r="R123" i="10"/>
  <c r="S123" i="10"/>
  <c r="R124" i="10"/>
  <c r="S124" i="10"/>
  <c r="R125" i="10"/>
  <c r="S125" i="10"/>
  <c r="R126" i="10"/>
  <c r="S126" i="10"/>
  <c r="R127" i="10"/>
  <c r="S127" i="10"/>
  <c r="R128" i="10"/>
  <c r="S128" i="10"/>
  <c r="R129" i="10"/>
  <c r="S129" i="10"/>
  <c r="R130" i="10"/>
  <c r="S130" i="10"/>
  <c r="R131" i="10"/>
  <c r="S131" i="10"/>
  <c r="R132" i="10"/>
  <c r="S132" i="10"/>
  <c r="R133" i="10"/>
  <c r="S133" i="10"/>
  <c r="R134" i="10"/>
  <c r="S134" i="10"/>
  <c r="R135" i="10"/>
  <c r="S135" i="10"/>
  <c r="R136" i="10"/>
  <c r="S136" i="10"/>
  <c r="R137" i="10"/>
  <c r="S137" i="10"/>
  <c r="R138" i="10"/>
  <c r="S138" i="10"/>
  <c r="R139" i="10"/>
  <c r="S139" i="10"/>
  <c r="R140" i="10"/>
  <c r="S140" i="10"/>
  <c r="R141" i="10"/>
  <c r="S141" i="10"/>
  <c r="R142" i="10"/>
  <c r="S142" i="10"/>
  <c r="R143" i="10"/>
  <c r="S143" i="10"/>
  <c r="R144" i="10"/>
  <c r="S144" i="10"/>
  <c r="R145" i="10"/>
  <c r="S145" i="10"/>
  <c r="R146" i="10"/>
  <c r="S146" i="10"/>
  <c r="R147" i="10"/>
  <c r="S147" i="10"/>
  <c r="R148" i="10"/>
  <c r="S148" i="10"/>
  <c r="R149" i="10"/>
  <c r="S149" i="10"/>
  <c r="R150" i="10"/>
  <c r="S150" i="10"/>
  <c r="R151" i="10"/>
  <c r="S151" i="10"/>
  <c r="R152" i="10"/>
  <c r="S152" i="10"/>
  <c r="R153" i="10"/>
  <c r="S153" i="10"/>
  <c r="R154" i="10"/>
  <c r="S154" i="10"/>
  <c r="R155" i="10"/>
  <c r="S155" i="10"/>
  <c r="R156" i="10"/>
  <c r="S156" i="10"/>
  <c r="R157" i="10"/>
  <c r="S157" i="10"/>
  <c r="R158" i="10"/>
  <c r="S158" i="10"/>
  <c r="R159" i="10"/>
  <c r="S159" i="10"/>
  <c r="R160" i="10"/>
  <c r="S160" i="10"/>
  <c r="R161" i="10"/>
  <c r="S161" i="10"/>
  <c r="R162" i="10"/>
  <c r="S162" i="10"/>
  <c r="R163" i="10"/>
  <c r="S163" i="10"/>
  <c r="R164" i="10"/>
  <c r="S164" i="10"/>
  <c r="R165" i="10"/>
  <c r="S165" i="10"/>
  <c r="R166" i="10"/>
  <c r="S166" i="10"/>
  <c r="R167" i="10"/>
  <c r="S167" i="10"/>
  <c r="S2" i="10"/>
  <c r="R2" i="10"/>
  <c r="M23" i="29" l="1"/>
  <c r="M50" i="29"/>
  <c r="A1" i="29"/>
  <c r="A18" i="29"/>
  <c r="A84" i="29"/>
  <c r="M32" i="29"/>
  <c r="M106" i="29"/>
  <c r="M24" i="29"/>
  <c r="A67" i="29"/>
  <c r="M98" i="29"/>
  <c r="M16" i="29"/>
  <c r="A51" i="29"/>
  <c r="M90" i="29"/>
  <c r="A42" i="29"/>
  <c r="M74" i="29"/>
  <c r="A12" i="29"/>
  <c r="A34" i="29"/>
  <c r="M49" i="29"/>
  <c r="A100" i="29"/>
  <c r="A59" i="29"/>
  <c r="A75" i="29"/>
  <c r="M82" i="29"/>
  <c r="M65" i="29"/>
  <c r="A116" i="29"/>
  <c r="A26" i="29"/>
  <c r="M58" i="29"/>
  <c r="A108" i="29"/>
  <c r="A119" i="29"/>
  <c r="M41" i="29"/>
  <c r="A92" i="29"/>
  <c r="A118" i="29"/>
  <c r="M105" i="29"/>
  <c r="M97" i="29"/>
  <c r="M89" i="29"/>
  <c r="M81" i="29"/>
  <c r="M73" i="29"/>
  <c r="M64" i="29"/>
  <c r="M57" i="29"/>
  <c r="M48" i="29"/>
  <c r="M40" i="29"/>
  <c r="M31" i="29"/>
  <c r="M15" i="29"/>
  <c r="A4" i="29"/>
  <c r="A13" i="29"/>
  <c r="A115" i="29"/>
  <c r="A107" i="29"/>
  <c r="A99" i="29"/>
  <c r="A91" i="29"/>
  <c r="A83" i="29"/>
  <c r="A74" i="29"/>
  <c r="A66" i="29"/>
  <c r="A58" i="29"/>
  <c r="A50" i="29"/>
  <c r="A41" i="29"/>
  <c r="A33" i="29"/>
  <c r="A25" i="29"/>
  <c r="A17" i="29"/>
  <c r="M104" i="29"/>
  <c r="M96" i="29"/>
  <c r="M88" i="29"/>
  <c r="M80" i="29"/>
  <c r="M72" i="29"/>
  <c r="M56" i="29"/>
  <c r="M47" i="29"/>
  <c r="M39" i="29"/>
  <c r="M30" i="29"/>
  <c r="M22" i="29"/>
  <c r="M14" i="29"/>
  <c r="A5" i="29"/>
  <c r="A10" i="29"/>
  <c r="A114" i="29"/>
  <c r="A106" i="29"/>
  <c r="A98" i="29"/>
  <c r="A90" i="29"/>
  <c r="A82" i="29"/>
  <c r="A73" i="29"/>
  <c r="A65" i="29"/>
  <c r="A57" i="29"/>
  <c r="A48" i="29"/>
  <c r="A40" i="29"/>
  <c r="A32" i="29"/>
  <c r="A24" i="29"/>
  <c r="A16" i="29"/>
  <c r="M103" i="29"/>
  <c r="M95" i="29"/>
  <c r="M87" i="29"/>
  <c r="M79" i="29"/>
  <c r="M71" i="29"/>
  <c r="M63" i="29"/>
  <c r="M55" i="29"/>
  <c r="M46" i="29"/>
  <c r="M37" i="29"/>
  <c r="M29" i="29"/>
  <c r="M21" i="29"/>
  <c r="M12" i="29"/>
  <c r="A6" i="29"/>
  <c r="A123" i="29"/>
  <c r="A113" i="29"/>
  <c r="A105" i="29"/>
  <c r="A97" i="29"/>
  <c r="A89" i="29"/>
  <c r="A81" i="29"/>
  <c r="A72" i="29"/>
  <c r="A64" i="29"/>
  <c r="A56" i="29"/>
  <c r="A47" i="29"/>
  <c r="A39" i="29"/>
  <c r="A31" i="29"/>
  <c r="A23" i="29"/>
  <c r="A15" i="29"/>
  <c r="M9" i="29"/>
  <c r="M101" i="29"/>
  <c r="M94" i="29"/>
  <c r="M86" i="29"/>
  <c r="M78" i="29"/>
  <c r="M70" i="29"/>
  <c r="M62" i="29"/>
  <c r="M54" i="29"/>
  <c r="M45" i="29"/>
  <c r="M36" i="29"/>
  <c r="M28" i="29"/>
  <c r="M20" i="29"/>
  <c r="M11" i="29"/>
  <c r="A7" i="29"/>
  <c r="A122" i="29"/>
  <c r="A112" i="29"/>
  <c r="A104" i="29"/>
  <c r="A96" i="29"/>
  <c r="A88" i="29"/>
  <c r="A80" i="29"/>
  <c r="A71" i="29"/>
  <c r="A63" i="29"/>
  <c r="A55" i="29"/>
  <c r="A46" i="29"/>
  <c r="A38" i="29"/>
  <c r="A30" i="29"/>
  <c r="A22" i="29"/>
  <c r="A14" i="29"/>
  <c r="M8" i="29"/>
  <c r="M100" i="29"/>
  <c r="M93" i="29"/>
  <c r="M85" i="29"/>
  <c r="M77" i="29"/>
  <c r="M69" i="29"/>
  <c r="M61" i="29"/>
  <c r="M53" i="29"/>
  <c r="M44" i="29"/>
  <c r="M35" i="29"/>
  <c r="M27" i="29"/>
  <c r="M19" i="29"/>
  <c r="M10" i="29"/>
  <c r="A8" i="29"/>
  <c r="A121" i="29"/>
  <c r="A111" i="29"/>
  <c r="A103" i="29"/>
  <c r="A95" i="29"/>
  <c r="A87" i="29"/>
  <c r="A79" i="29"/>
  <c r="A70" i="29"/>
  <c r="A62" i="29"/>
  <c r="A54" i="29"/>
  <c r="A45" i="29"/>
  <c r="A37" i="29"/>
  <c r="A29" i="29"/>
  <c r="A21" i="29"/>
  <c r="A49" i="29"/>
  <c r="M99" i="29"/>
  <c r="M92" i="29"/>
  <c r="M84" i="29"/>
  <c r="M76" i="29"/>
  <c r="M68" i="29"/>
  <c r="M60" i="29"/>
  <c r="M52" i="29"/>
  <c r="M43" i="29"/>
  <c r="M34" i="29"/>
  <c r="M26" i="29"/>
  <c r="M18" i="29"/>
  <c r="A3" i="29"/>
  <c r="A9" i="29"/>
  <c r="A120" i="29"/>
  <c r="A110" i="29"/>
  <c r="A102" i="29"/>
  <c r="A94" i="29"/>
  <c r="A86" i="29"/>
  <c r="A77" i="29"/>
  <c r="A69" i="29"/>
  <c r="A61" i="29"/>
  <c r="A53" i="29"/>
  <c r="A44" i="29"/>
  <c r="A36" i="29"/>
  <c r="A28" i="29"/>
  <c r="A20" i="29"/>
  <c r="A78" i="29"/>
  <c r="M107" i="29"/>
  <c r="M91" i="29"/>
  <c r="M83" i="29"/>
  <c r="M75" i="29"/>
  <c r="M66" i="29"/>
  <c r="M59" i="29"/>
  <c r="M42" i="29"/>
  <c r="M33" i="29"/>
  <c r="M25" i="29"/>
  <c r="M17" i="29"/>
  <c r="A2" i="29"/>
  <c r="A11" i="29"/>
  <c r="A117" i="29"/>
  <c r="A109" i="29"/>
  <c r="A101" i="29"/>
  <c r="A93" i="29"/>
  <c r="A85" i="29"/>
  <c r="A76" i="29"/>
  <c r="A68" i="29"/>
  <c r="A60" i="29"/>
  <c r="A52" i="29"/>
  <c r="A43" i="29"/>
  <c r="A35" i="29"/>
  <c r="A27" i="29"/>
  <c r="A19" i="29"/>
  <c r="G17" i="29"/>
  <c r="G37" i="29"/>
  <c r="G88" i="29"/>
  <c r="G7" i="29"/>
  <c r="G28" i="29"/>
  <c r="G46" i="29"/>
  <c r="G55" i="29"/>
  <c r="G66" i="29"/>
  <c r="G77" i="29"/>
  <c r="G99" i="29"/>
  <c r="G9" i="29"/>
  <c r="G19" i="29"/>
  <c r="G29" i="29"/>
  <c r="G38" i="29"/>
  <c r="G47" i="29"/>
  <c r="G56" i="29"/>
  <c r="G68" i="29"/>
  <c r="G79" i="29"/>
  <c r="G89" i="29"/>
  <c r="G100" i="29"/>
  <c r="G10" i="29"/>
  <c r="G20" i="29"/>
  <c r="G30" i="29"/>
  <c r="G39" i="29"/>
  <c r="G48" i="29"/>
  <c r="G57" i="29"/>
  <c r="G69" i="29"/>
  <c r="G81" i="29"/>
  <c r="G90" i="29"/>
  <c r="G101" i="29"/>
  <c r="G12" i="29"/>
  <c r="G21" i="29"/>
  <c r="G31" i="29"/>
  <c r="G40" i="29"/>
  <c r="G49" i="29"/>
  <c r="G58" i="29"/>
  <c r="G71" i="29"/>
  <c r="G82" i="29"/>
  <c r="G92" i="29"/>
  <c r="M5" i="29"/>
  <c r="G13" i="29"/>
  <c r="G23" i="29"/>
  <c r="G32" i="29"/>
  <c r="G42" i="29"/>
  <c r="G51" i="29"/>
  <c r="G60" i="29"/>
  <c r="G72" i="29"/>
  <c r="G93" i="29"/>
  <c r="G14" i="29"/>
  <c r="G25" i="29"/>
  <c r="G33" i="29"/>
  <c r="G43" i="29"/>
  <c r="G52" i="29"/>
  <c r="G61" i="29"/>
  <c r="G74" i="29"/>
  <c r="G84" i="29"/>
  <c r="G94" i="29"/>
  <c r="G5" i="29"/>
  <c r="G15" i="29"/>
  <c r="G26" i="29"/>
  <c r="G35" i="29"/>
  <c r="G44" i="29"/>
  <c r="G53" i="29"/>
  <c r="G63" i="29"/>
  <c r="G75" i="29"/>
  <c r="G85" i="29"/>
  <c r="G96" i="29"/>
  <c r="G6" i="29"/>
  <c r="G16" i="29"/>
  <c r="G27" i="29"/>
  <c r="G36" i="29"/>
  <c r="G45" i="29"/>
  <c r="G54" i="29"/>
  <c r="G64" i="29"/>
  <c r="G76" i="29"/>
  <c r="G87" i="29"/>
  <c r="G97" i="29"/>
  <c r="G78" i="29"/>
  <c r="G91" i="29"/>
  <c r="G83" i="29"/>
  <c r="G67" i="29"/>
  <c r="G59" i="29"/>
  <c r="G98" i="29"/>
  <c r="G50" i="29"/>
  <c r="G34" i="29"/>
  <c r="G18" i="29"/>
  <c r="G73" i="29"/>
  <c r="G65" i="29"/>
  <c r="G41" i="29"/>
  <c r="G24" i="29"/>
  <c r="G8" i="29"/>
  <c r="G95" i="29"/>
  <c r="G80" i="29"/>
  <c r="G86" i="29"/>
  <c r="G70" i="29"/>
  <c r="G62" i="29"/>
  <c r="G22" i="29"/>
  <c r="F92" i="18"/>
  <c r="F89" i="18"/>
  <c r="F86" i="18"/>
  <c r="F83" i="18"/>
  <c r="F80" i="18"/>
  <c r="F125" i="18"/>
  <c r="F65" i="18"/>
  <c r="F62" i="18"/>
  <c r="F59" i="18"/>
  <c r="F56" i="18"/>
  <c r="F53" i="18"/>
  <c r="F50" i="18"/>
  <c r="F41" i="18"/>
  <c r="F38" i="18"/>
  <c r="F35" i="18"/>
  <c r="F32" i="18"/>
  <c r="F29" i="18"/>
  <c r="F26" i="18"/>
  <c r="F20" i="18"/>
  <c r="F17" i="18"/>
  <c r="F14" i="18"/>
  <c r="F110" i="17"/>
  <c r="F106" i="17"/>
  <c r="F68" i="17"/>
  <c r="F65" i="17"/>
  <c r="F50" i="17"/>
  <c r="F47" i="17"/>
  <c r="F44" i="17"/>
  <c r="F41" i="17"/>
  <c r="F38" i="17"/>
  <c r="F29" i="17"/>
  <c r="F20" i="17"/>
  <c r="F17" i="17"/>
  <c r="F13" i="17"/>
  <c r="Q21" i="15" l="1"/>
  <c r="P21" i="15"/>
  <c r="D15" i="27" l="1"/>
  <c r="D14" i="27"/>
  <c r="C14" i="27" s="1"/>
  <c r="B14" i="27"/>
  <c r="B13" i="27"/>
  <c r="I12" i="22"/>
  <c r="G12" i="22"/>
  <c r="E12" i="22"/>
  <c r="C12" i="22"/>
  <c r="T14" i="22"/>
  <c r="N14" i="22"/>
  <c r="I11" i="22"/>
  <c r="E11" i="22"/>
  <c r="C11" i="22"/>
  <c r="Z21" i="22"/>
  <c r="X13" i="22"/>
  <c r="T13" i="22"/>
  <c r="R13" i="22"/>
  <c r="N13" i="22"/>
  <c r="I10" i="22"/>
  <c r="G10" i="22"/>
  <c r="C10" i="22"/>
  <c r="Z20" i="22"/>
  <c r="T12" i="22"/>
  <c r="R12" i="22"/>
  <c r="P12" i="22"/>
  <c r="N12" i="22"/>
  <c r="I9" i="22"/>
  <c r="G9" i="22"/>
  <c r="C9" i="22"/>
  <c r="T11" i="22"/>
  <c r="P11" i="22"/>
  <c r="N11" i="22"/>
  <c r="X22" i="22"/>
  <c r="V22" i="22"/>
  <c r="T22" i="22"/>
  <c r="R22" i="22"/>
  <c r="P22" i="22"/>
  <c r="N22" i="22"/>
  <c r="I21" i="22"/>
  <c r="X21" i="22"/>
  <c r="T21" i="22"/>
  <c r="R21" i="22"/>
  <c r="P21" i="22"/>
  <c r="V20" i="22"/>
  <c r="T20" i="22"/>
  <c r="P20" i="22"/>
  <c r="N20" i="22"/>
  <c r="V19" i="22"/>
  <c r="T19" i="22"/>
  <c r="P19" i="22"/>
  <c r="N19" i="22"/>
  <c r="N8" i="28"/>
  <c r="I8" i="28"/>
  <c r="G8" i="28"/>
  <c r="D8" i="28"/>
  <c r="B8" i="28"/>
  <c r="N7" i="28"/>
  <c r="I7" i="28"/>
  <c r="G7" i="28"/>
  <c r="D7" i="28"/>
  <c r="N6" i="28"/>
  <c r="I6" i="28"/>
  <c r="G6" i="28"/>
  <c r="D6" i="28"/>
  <c r="B6" i="28"/>
  <c r="N5" i="28"/>
  <c r="I5" i="28"/>
  <c r="G5" i="28"/>
  <c r="D5" i="28"/>
  <c r="B5" i="28"/>
  <c r="G15" i="27"/>
  <c r="G14" i="27"/>
  <c r="G13" i="27"/>
  <c r="D13" i="27"/>
  <c r="G12" i="27"/>
  <c r="D12" i="27"/>
  <c r="G8" i="27"/>
  <c r="D8" i="27"/>
  <c r="G7" i="27"/>
  <c r="D7" i="27"/>
  <c r="B7" i="27"/>
  <c r="G6" i="27"/>
  <c r="G5" i="27"/>
  <c r="B6" i="27"/>
  <c r="H39" i="13"/>
  <c r="F39" i="13"/>
  <c r="D39" i="13"/>
  <c r="H38" i="13"/>
  <c r="F38" i="13"/>
  <c r="D38" i="13"/>
  <c r="H37" i="13"/>
  <c r="F37" i="13"/>
  <c r="D37" i="13"/>
  <c r="H36" i="13"/>
  <c r="F36" i="13"/>
  <c r="D36" i="13"/>
  <c r="H33" i="13"/>
  <c r="F33" i="13"/>
  <c r="D33" i="13"/>
  <c r="J32" i="13"/>
  <c r="H32" i="13"/>
  <c r="D32" i="13"/>
  <c r="J31" i="13"/>
  <c r="H31" i="13"/>
  <c r="F31" i="13"/>
  <c r="D31" i="13"/>
  <c r="H30" i="13"/>
  <c r="F30" i="13"/>
  <c r="D30" i="13"/>
  <c r="H27" i="13"/>
  <c r="F27" i="13"/>
  <c r="D27" i="13"/>
  <c r="J26" i="13"/>
  <c r="H26" i="13"/>
  <c r="F26" i="13"/>
  <c r="D26" i="13"/>
  <c r="J25" i="13"/>
  <c r="H25" i="13"/>
  <c r="F25" i="13"/>
  <c r="D25" i="13"/>
  <c r="H24" i="13"/>
  <c r="F24" i="13"/>
  <c r="D24" i="13"/>
  <c r="H21" i="13"/>
  <c r="F21" i="13"/>
  <c r="H20" i="13"/>
  <c r="F20" i="13"/>
  <c r="D20" i="13"/>
  <c r="F19" i="13"/>
  <c r="D19" i="13"/>
  <c r="H18" i="13"/>
  <c r="F18" i="13"/>
  <c r="D18" i="13"/>
  <c r="H15" i="13"/>
  <c r="F15" i="13"/>
  <c r="D15" i="13"/>
  <c r="H14" i="13"/>
  <c r="F14" i="13"/>
  <c r="D14" i="13"/>
  <c r="H13" i="13"/>
  <c r="F13" i="13"/>
  <c r="D13" i="13"/>
  <c r="H12" i="13"/>
  <c r="F12" i="13"/>
  <c r="D12" i="13"/>
  <c r="D10" i="12"/>
  <c r="J12" i="12"/>
  <c r="D9" i="12"/>
  <c r="L9" i="12"/>
  <c r="J11" i="12"/>
  <c r="B12" i="12"/>
  <c r="D12" i="12"/>
  <c r="J10" i="12"/>
  <c r="B11" i="12"/>
  <c r="D11" i="12"/>
  <c r="J9" i="12"/>
  <c r="B17" i="12"/>
  <c r="D17" i="12"/>
  <c r="F17" i="12"/>
  <c r="H17" i="12"/>
  <c r="J17" i="12"/>
  <c r="L17" i="12"/>
  <c r="B16" i="12"/>
  <c r="D16" i="12"/>
  <c r="F16" i="12"/>
  <c r="H16" i="12"/>
  <c r="J16" i="12"/>
  <c r="L16" i="12"/>
  <c r="B19" i="12"/>
  <c r="D19" i="12"/>
  <c r="F19" i="12"/>
  <c r="H19" i="12"/>
  <c r="J19" i="12"/>
  <c r="L19" i="12"/>
  <c r="B18" i="12"/>
  <c r="D18" i="12"/>
  <c r="F18" i="12"/>
  <c r="H18" i="12"/>
  <c r="J18" i="12"/>
  <c r="L18" i="12"/>
  <c r="D23" i="12"/>
  <c r="F23" i="12"/>
  <c r="F25" i="12"/>
  <c r="D22" i="12"/>
  <c r="F22" i="12"/>
  <c r="F24" i="12"/>
  <c r="D25" i="12"/>
  <c r="H23" i="12"/>
  <c r="H25" i="12"/>
  <c r="D24" i="12"/>
  <c r="H22" i="12"/>
  <c r="H24" i="12"/>
  <c r="B29" i="12"/>
  <c r="F29" i="12"/>
  <c r="H29" i="12"/>
  <c r="L29" i="12"/>
  <c r="B28" i="12"/>
  <c r="F28" i="12"/>
  <c r="H28" i="12"/>
  <c r="J28" i="12"/>
  <c r="L28" i="12"/>
  <c r="D31" i="12"/>
  <c r="H31" i="12"/>
  <c r="J31" i="12"/>
  <c r="L31" i="12"/>
  <c r="D30" i="12"/>
  <c r="J30" i="12"/>
  <c r="D35" i="12"/>
  <c r="F35" i="12"/>
  <c r="H35" i="12"/>
  <c r="D34" i="12"/>
  <c r="F34" i="12"/>
  <c r="H34" i="12"/>
  <c r="D37" i="12"/>
  <c r="H37" i="12"/>
  <c r="D36" i="12"/>
  <c r="H36" i="12"/>
  <c r="C18" i="2"/>
  <c r="C17" i="2"/>
  <c r="H18" i="2" l="1"/>
  <c r="J8" i="10"/>
  <c r="J2" i="10"/>
  <c r="J5" i="10"/>
  <c r="J6" i="10"/>
  <c r="J7" i="10"/>
  <c r="J9" i="10"/>
  <c r="J10" i="10"/>
  <c r="J11" i="10"/>
  <c r="J12" i="10"/>
  <c r="J14" i="10"/>
  <c r="J15" i="10"/>
  <c r="J16" i="10"/>
  <c r="J17" i="10"/>
  <c r="J18" i="10"/>
  <c r="J19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7" i="10"/>
  <c r="J98" i="10"/>
  <c r="J99" i="10"/>
  <c r="J100" i="10"/>
  <c r="J101" i="10"/>
  <c r="J102" i="10"/>
  <c r="J103" i="10"/>
  <c r="J104" i="10"/>
  <c r="J105" i="10"/>
  <c r="J106" i="10"/>
  <c r="J107" i="10"/>
  <c r="J109" i="10"/>
  <c r="J110" i="10"/>
  <c r="J111" i="10"/>
  <c r="J112" i="10"/>
  <c r="J113" i="10"/>
  <c r="J114" i="10"/>
  <c r="J115" i="10"/>
  <c r="J116" i="10"/>
  <c r="J117" i="10"/>
  <c r="J118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7" i="10"/>
  <c r="J158" i="10"/>
  <c r="J159" i="10"/>
  <c r="J160" i="10"/>
  <c r="J161" i="10"/>
  <c r="J162" i="10"/>
  <c r="J163" i="10"/>
  <c r="J164" i="10"/>
  <c r="J166" i="10"/>
  <c r="J167" i="10"/>
  <c r="J3" i="10"/>
  <c r="J140" i="10"/>
  <c r="J119" i="10"/>
  <c r="J20" i="10"/>
  <c r="J156" i="10"/>
  <c r="J108" i="10"/>
  <c r="J13" i="10"/>
  <c r="J55" i="10"/>
  <c r="J96" i="10"/>
  <c r="J165" i="10"/>
  <c r="J4" i="10"/>
  <c r="H45" i="13" l="1"/>
  <c r="H44" i="13"/>
  <c r="L23" i="12" l="1"/>
  <c r="L25" i="12"/>
  <c r="B35" i="12"/>
  <c r="B36" i="12"/>
  <c r="J36" i="12"/>
  <c r="H19" i="2" l="1"/>
  <c r="J18" i="2"/>
  <c r="H13" i="10"/>
  <c r="Q20" i="15" s="1"/>
  <c r="H55" i="10"/>
  <c r="H96" i="10"/>
  <c r="G67" i="18" s="1"/>
  <c r="H165" i="10"/>
  <c r="G70" i="18" s="1"/>
  <c r="D9" i="13" l="1"/>
  <c r="H9" i="13"/>
  <c r="F9" i="13"/>
  <c r="F7" i="13"/>
  <c r="H7" i="13"/>
  <c r="C9" i="2"/>
  <c r="A9" i="2"/>
  <c r="F18" i="2" l="1"/>
  <c r="F20" i="2"/>
  <c r="H20" i="2"/>
  <c r="J20" i="2"/>
  <c r="J19" i="2"/>
  <c r="J21" i="2"/>
  <c r="C11" i="2"/>
  <c r="A11" i="2"/>
  <c r="S20" i="2" l="1"/>
  <c r="S19" i="2"/>
  <c r="S12" i="2"/>
  <c r="S11" i="2"/>
  <c r="S4" i="2"/>
  <c r="Q3" i="2"/>
  <c r="O3" i="2"/>
  <c r="Q10" i="2"/>
  <c r="O12" i="2"/>
  <c r="O10" i="2"/>
  <c r="Q20" i="2"/>
  <c r="Q18" i="2"/>
  <c r="O20" i="2"/>
  <c r="P21" i="10"/>
  <c r="F116" i="18" l="1"/>
  <c r="F113" i="18"/>
  <c r="F110" i="18"/>
  <c r="F107" i="18"/>
  <c r="F104" i="18"/>
  <c r="F101" i="18"/>
  <c r="K25" i="21" l="1"/>
  <c r="J25" i="21"/>
  <c r="K22" i="21"/>
  <c r="J22" i="21"/>
  <c r="K19" i="21"/>
  <c r="J19" i="21"/>
  <c r="F39" i="21"/>
  <c r="E39" i="21"/>
  <c r="F36" i="21"/>
  <c r="E36" i="21"/>
  <c r="F42" i="21"/>
  <c r="E42" i="21"/>
  <c r="F33" i="21"/>
  <c r="E33" i="21"/>
  <c r="F30" i="21"/>
  <c r="E30" i="21"/>
  <c r="F19" i="21"/>
  <c r="E19" i="21"/>
  <c r="F25" i="21"/>
  <c r="E25" i="21"/>
  <c r="E22" i="21"/>
  <c r="D22" i="21"/>
  <c r="G80" i="17"/>
  <c r="F80" i="17"/>
  <c r="F77" i="17"/>
  <c r="F74" i="17"/>
  <c r="C23" i="17"/>
  <c r="C9" i="17"/>
  <c r="F99" i="17"/>
  <c r="F96" i="17"/>
  <c r="F92" i="17"/>
  <c r="F89" i="17"/>
  <c r="D86" i="17"/>
  <c r="D71" i="17"/>
  <c r="D62" i="17"/>
  <c r="D35" i="17"/>
  <c r="D26" i="17"/>
  <c r="G99" i="17"/>
  <c r="G96" i="17"/>
  <c r="R51" i="9"/>
  <c r="Q51" i="9"/>
  <c r="E16" i="21"/>
  <c r="J16" i="21"/>
  <c r="C10" i="21"/>
  <c r="I16" i="21"/>
  <c r="D16" i="21"/>
  <c r="F63" i="20"/>
  <c r="E63" i="20"/>
  <c r="F60" i="20"/>
  <c r="E60" i="20"/>
  <c r="E57" i="20"/>
  <c r="F78" i="20"/>
  <c r="E78" i="20"/>
  <c r="F75" i="20"/>
  <c r="E75" i="20"/>
  <c r="F72" i="20"/>
  <c r="E72" i="20"/>
  <c r="F45" i="20"/>
  <c r="E45" i="20"/>
  <c r="F42" i="20"/>
  <c r="E42" i="20"/>
  <c r="F39" i="20"/>
  <c r="E39" i="20"/>
  <c r="F69" i="20"/>
  <c r="F33" i="20"/>
  <c r="E33" i="20"/>
  <c r="F30" i="20"/>
  <c r="E30" i="20"/>
  <c r="F27" i="20"/>
  <c r="E27" i="20"/>
  <c r="F24" i="20"/>
  <c r="E24" i="20"/>
  <c r="F21" i="20"/>
  <c r="E21" i="20"/>
  <c r="F18" i="20"/>
  <c r="E18" i="20"/>
  <c r="F15" i="20"/>
  <c r="E15" i="20"/>
  <c r="D36" i="20"/>
  <c r="E12" i="20"/>
  <c r="C6" i="20"/>
  <c r="D57" i="20"/>
  <c r="E69" i="20"/>
  <c r="C36" i="20"/>
  <c r="D12" i="20"/>
  <c r="AP18" i="9"/>
  <c r="AO18" i="9"/>
  <c r="H108" i="10"/>
  <c r="AO15" i="9"/>
  <c r="AJ12" i="9"/>
  <c r="AF33" i="9"/>
  <c r="AF30" i="9"/>
  <c r="AG33" i="9"/>
  <c r="AG30" i="9"/>
  <c r="AG27" i="9"/>
  <c r="AF27" i="9"/>
  <c r="AF24" i="9"/>
  <c r="AE24" i="9"/>
  <c r="AE12" i="9"/>
  <c r="AG18" i="9"/>
  <c r="AF18" i="9"/>
  <c r="G99" i="19"/>
  <c r="F99" i="19"/>
  <c r="G96" i="19"/>
  <c r="F96" i="19"/>
  <c r="G93" i="19"/>
  <c r="F93" i="19"/>
  <c r="G84" i="19"/>
  <c r="F84" i="19"/>
  <c r="G81" i="19"/>
  <c r="F81" i="19"/>
  <c r="G78" i="19"/>
  <c r="F78" i="19"/>
  <c r="G75" i="19"/>
  <c r="F75" i="19"/>
  <c r="G72" i="19"/>
  <c r="F72" i="19"/>
  <c r="G105" i="19"/>
  <c r="F105" i="19"/>
  <c r="AO14" i="9" l="1"/>
  <c r="I12" i="21"/>
  <c r="G63" i="19"/>
  <c r="F63" i="19"/>
  <c r="G60" i="19"/>
  <c r="F60" i="19"/>
  <c r="G57" i="19"/>
  <c r="F57" i="19"/>
  <c r="G54" i="19"/>
  <c r="F54" i="19"/>
  <c r="G51" i="19"/>
  <c r="F51" i="19"/>
  <c r="G39" i="19"/>
  <c r="F39" i="19"/>
  <c r="G33" i="19"/>
  <c r="F33" i="19"/>
  <c r="G30" i="19"/>
  <c r="F30" i="19"/>
  <c r="G27" i="19"/>
  <c r="F27" i="19"/>
  <c r="G15" i="19"/>
  <c r="F15" i="19"/>
  <c r="F102" i="19"/>
  <c r="F90" i="19"/>
  <c r="F69" i="19"/>
  <c r="E48" i="19"/>
  <c r="F42" i="19"/>
  <c r="F36" i="19"/>
  <c r="F24" i="19"/>
  <c r="F12" i="19"/>
  <c r="E9" i="19"/>
  <c r="C6" i="19"/>
  <c r="E102" i="19"/>
  <c r="E90" i="19"/>
  <c r="E69" i="19"/>
  <c r="D48" i="19"/>
  <c r="E42" i="19"/>
  <c r="E36" i="19"/>
  <c r="E24" i="19"/>
  <c r="E12" i="19"/>
  <c r="D9" i="19"/>
  <c r="AB51" i="9"/>
  <c r="AA51" i="9"/>
  <c r="AB48" i="9"/>
  <c r="AA48" i="9"/>
  <c r="AA45" i="9"/>
  <c r="AA42" i="9"/>
  <c r="Z42" i="9"/>
  <c r="AB45" i="9"/>
  <c r="Z12" i="9"/>
  <c r="AB36" i="9"/>
  <c r="AA36" i="9"/>
  <c r="AB33" i="9"/>
  <c r="AA33" i="9"/>
  <c r="AB30" i="9"/>
  <c r="AA30" i="9"/>
  <c r="AB27" i="9"/>
  <c r="AA27" i="9"/>
  <c r="AA24" i="9"/>
  <c r="Z24" i="9"/>
  <c r="R48" i="9"/>
  <c r="Q48" i="9"/>
  <c r="G92" i="18"/>
  <c r="G116" i="18"/>
  <c r="G113" i="18"/>
  <c r="G110" i="18"/>
  <c r="G107" i="18"/>
  <c r="G104" i="18"/>
  <c r="G101" i="18"/>
  <c r="G89" i="18"/>
  <c r="G86" i="18"/>
  <c r="G83" i="18"/>
  <c r="G80" i="18"/>
  <c r="G125" i="18"/>
  <c r="G65" i="18"/>
  <c r="G62" i="18"/>
  <c r="G59" i="18"/>
  <c r="G56" i="18"/>
  <c r="G53" i="18"/>
  <c r="G50" i="18"/>
  <c r="G41" i="18" l="1"/>
  <c r="G38" i="18"/>
  <c r="G35" i="18"/>
  <c r="G32" i="18"/>
  <c r="G29" i="18"/>
  <c r="G26" i="18"/>
  <c r="G23" i="18"/>
  <c r="G20" i="18"/>
  <c r="G17" i="18"/>
  <c r="G14" i="18"/>
  <c r="D98" i="18" l="1"/>
  <c r="E77" i="18"/>
  <c r="D44" i="18"/>
  <c r="E11" i="18"/>
  <c r="D8" i="18"/>
  <c r="C5" i="18"/>
  <c r="C98" i="18"/>
  <c r="D77" i="18"/>
  <c r="C44" i="18"/>
  <c r="D11" i="18"/>
  <c r="C8" i="18"/>
  <c r="W30" i="9"/>
  <c r="V30" i="9"/>
  <c r="P54" i="9"/>
  <c r="K15" i="9"/>
  <c r="L18" i="9"/>
  <c r="Q45" i="9"/>
  <c r="Q42" i="9"/>
  <c r="P39" i="9"/>
  <c r="Q27" i="9"/>
  <c r="Q30" i="9"/>
  <c r="U39" i="9"/>
  <c r="U24" i="9"/>
  <c r="V18" i="9"/>
  <c r="U15" i="9"/>
  <c r="P15" i="9"/>
  <c r="V39" i="9"/>
  <c r="V24" i="9"/>
  <c r="F33" i="15" l="1"/>
  <c r="E33" i="15"/>
  <c r="F30" i="15"/>
  <c r="E30" i="15"/>
  <c r="F27" i="15"/>
  <c r="E27" i="15"/>
  <c r="F24" i="15"/>
  <c r="E24" i="15"/>
  <c r="E21" i="15"/>
  <c r="E18" i="15"/>
  <c r="E15" i="15"/>
  <c r="C12" i="15"/>
  <c r="B9" i="15"/>
  <c r="U12" i="9"/>
  <c r="W18" i="9"/>
  <c r="V15" i="9"/>
  <c r="Q36" i="15"/>
  <c r="P36" i="15"/>
  <c r="Q33" i="15"/>
  <c r="P33" i="15"/>
  <c r="Q30" i="15"/>
  <c r="P30" i="15"/>
  <c r="Q27" i="15"/>
  <c r="P27" i="15"/>
  <c r="P24" i="15"/>
  <c r="O24" i="15"/>
  <c r="P39" i="15"/>
  <c r="O39" i="15"/>
  <c r="Q18" i="15"/>
  <c r="P18" i="15"/>
  <c r="Q15" i="15"/>
  <c r="P15" i="15"/>
  <c r="J21" i="15"/>
  <c r="J18" i="15"/>
  <c r="J15" i="15"/>
  <c r="K21" i="15"/>
  <c r="K18" i="15"/>
  <c r="K15" i="15"/>
  <c r="P12" i="15"/>
  <c r="O9" i="15"/>
  <c r="S4" i="9"/>
  <c r="N6" i="15"/>
  <c r="I6" i="15"/>
  <c r="O12" i="15"/>
  <c r="N9" i="15"/>
  <c r="M18" i="9"/>
  <c r="L15" i="9"/>
  <c r="E18" i="9"/>
  <c r="G92" i="17"/>
  <c r="G89" i="17"/>
  <c r="E86" i="17"/>
  <c r="G110" i="17"/>
  <c r="G106" i="17"/>
  <c r="D102" i="17"/>
  <c r="G77" i="17"/>
  <c r="G74" i="17"/>
  <c r="E71" i="17"/>
  <c r="G68" i="17"/>
  <c r="G65" i="17"/>
  <c r="E62" i="17"/>
  <c r="D59" i="17"/>
  <c r="G50" i="17"/>
  <c r="G47" i="17"/>
  <c r="G44" i="17"/>
  <c r="G41" i="17"/>
  <c r="G38" i="17"/>
  <c r="E35" i="17"/>
  <c r="E26" i="17"/>
  <c r="D23" i="17"/>
  <c r="G20" i="17"/>
  <c r="G17" i="17"/>
  <c r="G13" i="17"/>
  <c r="D9" i="17"/>
  <c r="C6" i="17"/>
  <c r="B6" i="15"/>
  <c r="F21" i="15"/>
  <c r="F18" i="15"/>
  <c r="F15" i="15"/>
  <c r="D12" i="15"/>
  <c r="C9" i="15"/>
  <c r="F19" i="2" l="1"/>
  <c r="F21" i="2"/>
  <c r="Q156" i="10" l="1"/>
  <c r="Q20" i="10"/>
  <c r="Q119" i="10"/>
  <c r="Q140" i="10"/>
  <c r="P156" i="10" l="1"/>
  <c r="H20" i="10"/>
  <c r="F44" i="20" s="1"/>
  <c r="P20" i="10"/>
  <c r="H119" i="10"/>
  <c r="G79" i="17" s="1"/>
  <c r="P119" i="10"/>
  <c r="H140" i="10"/>
  <c r="G88" i="18" s="1"/>
  <c r="P140" i="10"/>
  <c r="Q3" i="10"/>
  <c r="P3" i="10"/>
  <c r="H3" i="10"/>
  <c r="E76" i="18" s="1"/>
  <c r="AG32" i="9" l="1"/>
  <c r="F68" i="20"/>
  <c r="H10" i="13"/>
  <c r="F10" i="13"/>
  <c r="D10" i="13"/>
  <c r="H8" i="13"/>
  <c r="F8" i="13"/>
  <c r="P167" i="10" l="1"/>
  <c r="S5" i="2"/>
  <c r="Q6" i="2"/>
  <c r="H21" i="2"/>
  <c r="C12" i="2"/>
  <c r="A12" i="2"/>
  <c r="C10" i="2"/>
  <c r="A10" i="2"/>
  <c r="Q11" i="2"/>
  <c r="Q4" i="2"/>
  <c r="O6" i="2"/>
  <c r="O5" i="2"/>
  <c r="O4" i="2"/>
  <c r="Q5" i="2"/>
  <c r="O11" i="2"/>
  <c r="O13" i="2"/>
  <c r="Q21" i="2"/>
  <c r="Q19" i="2"/>
  <c r="O21" i="2"/>
  <c r="O19" i="2" l="1"/>
  <c r="O18" i="2"/>
  <c r="H2" i="10" l="1"/>
  <c r="G91" i="17" s="1"/>
  <c r="H5" i="10"/>
  <c r="H6" i="10"/>
  <c r="H7" i="10"/>
  <c r="G64" i="18" s="1"/>
  <c r="H8" i="10"/>
  <c r="G91" i="18" s="1"/>
  <c r="H9" i="10"/>
  <c r="H10" i="10"/>
  <c r="G19" i="18" s="1"/>
  <c r="H11" i="10"/>
  <c r="G79" i="18" s="1"/>
  <c r="H12" i="10"/>
  <c r="F77" i="20" s="1"/>
  <c r="H14" i="10"/>
  <c r="G16" i="18" s="1"/>
  <c r="H15" i="10"/>
  <c r="G83" i="19" s="1"/>
  <c r="H16" i="10"/>
  <c r="G98" i="19" s="1"/>
  <c r="H17" i="10"/>
  <c r="K18" i="21" s="1"/>
  <c r="H18" i="10"/>
  <c r="H19" i="10"/>
  <c r="M26" i="9" s="1"/>
  <c r="H21" i="10"/>
  <c r="G62" i="19" s="1"/>
  <c r="H22" i="10"/>
  <c r="G98" i="17" s="1"/>
  <c r="H23" i="10"/>
  <c r="H24" i="10"/>
  <c r="Q35" i="15" s="1"/>
  <c r="H25" i="10"/>
  <c r="G12" i="17" s="1"/>
  <c r="H26" i="10"/>
  <c r="K21" i="21" s="1"/>
  <c r="H27" i="10"/>
  <c r="G37" i="18" s="1"/>
  <c r="H28" i="10"/>
  <c r="F14" i="20" s="1"/>
  <c r="H29" i="10"/>
  <c r="G38" i="19" s="1"/>
  <c r="H30" i="10"/>
  <c r="H31" i="10"/>
  <c r="F29" i="20" s="1"/>
  <c r="H32" i="10"/>
  <c r="H33" i="10"/>
  <c r="H34" i="10"/>
  <c r="H35" i="10"/>
  <c r="G74" i="19" s="1"/>
  <c r="H36" i="10"/>
  <c r="H37" i="10"/>
  <c r="E17" i="9" s="1"/>
  <c r="H38" i="10"/>
  <c r="H39" i="10"/>
  <c r="H40" i="10"/>
  <c r="O8" i="15" s="1"/>
  <c r="H41" i="10"/>
  <c r="H42" i="10"/>
  <c r="G31" i="18" s="1"/>
  <c r="H43" i="10"/>
  <c r="H44" i="10"/>
  <c r="H45" i="10"/>
  <c r="D43" i="18" s="1"/>
  <c r="H46" i="10"/>
  <c r="G100" i="18" s="1"/>
  <c r="H47" i="10"/>
  <c r="H48" i="10"/>
  <c r="H49" i="10"/>
  <c r="F32" i="21" s="1"/>
  <c r="H50" i="10"/>
  <c r="G82" i="18" s="1"/>
  <c r="H51" i="10"/>
  <c r="H52" i="10"/>
  <c r="H53" i="10"/>
  <c r="D35" i="20" s="1"/>
  <c r="H54" i="10"/>
  <c r="F32" i="20" s="1"/>
  <c r="G112" i="18"/>
  <c r="H56" i="10"/>
  <c r="G58" i="18" s="1"/>
  <c r="H57" i="10"/>
  <c r="H58" i="10"/>
  <c r="F20" i="20" s="1"/>
  <c r="H59" i="10"/>
  <c r="G106" i="18" s="1"/>
  <c r="H60" i="10"/>
  <c r="G53" i="19" s="1"/>
  <c r="H61" i="10"/>
  <c r="H62" i="10"/>
  <c r="G13" i="18" s="1"/>
  <c r="H63" i="10"/>
  <c r="H64" i="10"/>
  <c r="F35" i="19" s="1"/>
  <c r="H65" i="10"/>
  <c r="G95" i="19" s="1"/>
  <c r="H66" i="10"/>
  <c r="G88" i="17" s="1"/>
  <c r="H67" i="10"/>
  <c r="G50" i="19" s="1"/>
  <c r="H68" i="10"/>
  <c r="G85" i="18" s="1"/>
  <c r="H69" i="10"/>
  <c r="G55" i="18" s="1"/>
  <c r="H70" i="10"/>
  <c r="F41" i="20" s="1"/>
  <c r="H71" i="10"/>
  <c r="G49" i="18" s="1"/>
  <c r="H72" i="10"/>
  <c r="H73" i="10"/>
  <c r="G32" i="19" s="1"/>
  <c r="H74" i="10"/>
  <c r="H75" i="10"/>
  <c r="G25" i="18" s="1"/>
  <c r="H76" i="10"/>
  <c r="J8" i="15" s="1"/>
  <c r="H77" i="10"/>
  <c r="H78" i="10"/>
  <c r="H79" i="10"/>
  <c r="E56" i="20" s="1"/>
  <c r="H80" i="10"/>
  <c r="G56" i="19" s="1"/>
  <c r="H81" i="10"/>
  <c r="F35" i="21" s="1"/>
  <c r="H82" i="10"/>
  <c r="E10" i="18" s="1"/>
  <c r="H83" i="10"/>
  <c r="G22" i="18" s="1"/>
  <c r="H84" i="10"/>
  <c r="F17" i="20" s="1"/>
  <c r="H85" i="10"/>
  <c r="F26" i="20" s="1"/>
  <c r="H86" i="10"/>
  <c r="G109" i="18" s="1"/>
  <c r="H87" i="10"/>
  <c r="H88" i="10"/>
  <c r="H89" i="10"/>
  <c r="E21" i="21" s="1"/>
  <c r="H90" i="10"/>
  <c r="H91" i="10"/>
  <c r="F71" i="20" s="1"/>
  <c r="H92" i="10"/>
  <c r="J15" i="21" s="1"/>
  <c r="H93" i="10"/>
  <c r="F24" i="21" s="1"/>
  <c r="H94" i="10"/>
  <c r="G52" i="18" s="1"/>
  <c r="H95" i="10"/>
  <c r="H97" i="10"/>
  <c r="H98" i="10"/>
  <c r="H99" i="10"/>
  <c r="H100" i="10"/>
  <c r="H101" i="10"/>
  <c r="F38" i="21" s="1"/>
  <c r="H102" i="10"/>
  <c r="G95" i="17" s="1"/>
  <c r="H103" i="10"/>
  <c r="D97" i="18" s="1"/>
  <c r="H104" i="10"/>
  <c r="H105" i="10"/>
  <c r="G19" i="17" s="1"/>
  <c r="H106" i="10"/>
  <c r="G28" i="18" s="1"/>
  <c r="H107" i="10"/>
  <c r="H109" i="10"/>
  <c r="F74" i="20" s="1"/>
  <c r="H110" i="10"/>
  <c r="F41" i="21" s="1"/>
  <c r="H111" i="10"/>
  <c r="G61" i="18" s="1"/>
  <c r="H112" i="10"/>
  <c r="H113" i="10"/>
  <c r="T21" i="21" s="1"/>
  <c r="H114" i="10"/>
  <c r="H115" i="10"/>
  <c r="H116" i="10"/>
  <c r="H117" i="10"/>
  <c r="H118" i="10"/>
  <c r="F41" i="19" s="1"/>
  <c r="H120" i="10"/>
  <c r="G103" i="18" s="1"/>
  <c r="H121" i="10"/>
  <c r="G92" i="19" s="1"/>
  <c r="H122" i="10"/>
  <c r="F26" i="15" s="1"/>
  <c r="H123" i="10"/>
  <c r="H124" i="10"/>
  <c r="G59" i="19" s="1"/>
  <c r="H125" i="10"/>
  <c r="H126" i="10"/>
  <c r="G14" i="19" s="1"/>
  <c r="H127" i="10"/>
  <c r="P21" i="21" s="1"/>
  <c r="H128" i="10"/>
  <c r="G104" i="19" s="1"/>
  <c r="H129" i="10"/>
  <c r="H130" i="10"/>
  <c r="H131" i="10"/>
  <c r="H132" i="10"/>
  <c r="H133" i="10"/>
  <c r="H134" i="10"/>
  <c r="G29" i="19" s="1"/>
  <c r="H135" i="10"/>
  <c r="F23" i="15" s="1"/>
  <c r="H136" i="10"/>
  <c r="G16" i="17" s="1"/>
  <c r="H137" i="10"/>
  <c r="G80" i="19" s="1"/>
  <c r="H138" i="10"/>
  <c r="E47" i="19" s="1"/>
  <c r="H139" i="10"/>
  <c r="G115" i="18" s="1"/>
  <c r="H141" i="10"/>
  <c r="H142" i="10"/>
  <c r="H143" i="10"/>
  <c r="G71" i="19" s="1"/>
  <c r="H144" i="10"/>
  <c r="D8" i="17" s="1"/>
  <c r="H145" i="10"/>
  <c r="H146" i="10"/>
  <c r="H147" i="10"/>
  <c r="H148" i="10"/>
  <c r="E11" i="20" s="1"/>
  <c r="H149" i="10"/>
  <c r="G34" i="18" s="1"/>
  <c r="H150" i="10"/>
  <c r="F29" i="21" s="1"/>
  <c r="H151" i="10"/>
  <c r="H152" i="10"/>
  <c r="G77" i="19" s="1"/>
  <c r="H153" i="10"/>
  <c r="F23" i="20" s="1"/>
  <c r="H154" i="10"/>
  <c r="H155" i="10"/>
  <c r="P18" i="21" s="1"/>
  <c r="H157" i="10"/>
  <c r="H158" i="10"/>
  <c r="H159" i="10"/>
  <c r="D7" i="18" s="1"/>
  <c r="H160" i="10"/>
  <c r="F101" i="19" s="1"/>
  <c r="H161" i="10"/>
  <c r="H162" i="10"/>
  <c r="H163" i="10"/>
  <c r="F62" i="20" s="1"/>
  <c r="H164" i="10"/>
  <c r="F18" i="21" s="1"/>
  <c r="H166" i="10"/>
  <c r="G124" i="18" s="1"/>
  <c r="H167" i="10"/>
  <c r="H4" i="10"/>
  <c r="S3" i="9" s="1"/>
  <c r="K24" i="21" l="1"/>
  <c r="P38" i="15"/>
  <c r="Q41" i="15"/>
  <c r="F23" i="19"/>
  <c r="T18" i="21"/>
  <c r="AV20" i="9"/>
  <c r="AS17" i="9"/>
  <c r="O15" i="21"/>
  <c r="AB7" i="9"/>
  <c r="H5" i="21"/>
  <c r="G26" i="19"/>
  <c r="E15" i="21"/>
  <c r="AL17" i="9"/>
  <c r="W29" i="9"/>
  <c r="W26" i="9"/>
  <c r="P11" i="15"/>
  <c r="M20" i="9"/>
  <c r="G40" i="18"/>
  <c r="R50" i="9"/>
  <c r="AJ11" i="9"/>
  <c r="C9" i="21"/>
  <c r="AP17" i="9"/>
  <c r="F38" i="20"/>
  <c r="F59" i="20"/>
  <c r="AG29" i="9"/>
  <c r="AE11" i="9"/>
  <c r="C5" i="20"/>
  <c r="AG26" i="9"/>
  <c r="E8" i="19"/>
  <c r="AF23" i="9"/>
  <c r="F11" i="19"/>
  <c r="AG17" i="9"/>
  <c r="Z11" i="9"/>
  <c r="C5" i="19"/>
  <c r="F89" i="19"/>
  <c r="AB44" i="9"/>
  <c r="F68" i="19"/>
  <c r="AB47" i="9"/>
  <c r="AB50" i="9"/>
  <c r="AA41" i="9"/>
  <c r="AB29" i="9"/>
  <c r="AA23" i="9"/>
  <c r="W17" i="9"/>
  <c r="AB26" i="9"/>
  <c r="AB35" i="9"/>
  <c r="AB32" i="9"/>
  <c r="R47" i="9"/>
  <c r="U11" i="9"/>
  <c r="C4" i="18"/>
  <c r="V14" i="9"/>
  <c r="V38" i="9"/>
  <c r="V23" i="9"/>
  <c r="F29" i="15"/>
  <c r="F32" i="15"/>
  <c r="Q17" i="15"/>
  <c r="Q26" i="15"/>
  <c r="Q32" i="15"/>
  <c r="Q29" i="15"/>
  <c r="P23" i="15"/>
  <c r="K14" i="15"/>
  <c r="Q14" i="15"/>
  <c r="K17" i="15"/>
  <c r="K20" i="15"/>
  <c r="H11" i="9"/>
  <c r="I5" i="15"/>
  <c r="K11" i="9"/>
  <c r="N5" i="15"/>
  <c r="M17" i="9"/>
  <c r="L14" i="9"/>
  <c r="P11" i="9"/>
  <c r="C5" i="17"/>
  <c r="Q38" i="9"/>
  <c r="D58" i="17"/>
  <c r="G109" i="17"/>
  <c r="C11" i="9"/>
  <c r="B5" i="15"/>
  <c r="G105" i="17"/>
  <c r="R29" i="9"/>
  <c r="E34" i="17"/>
  <c r="G46" i="17"/>
  <c r="G76" i="17"/>
  <c r="R41" i="9"/>
  <c r="E85" i="17"/>
  <c r="E61" i="17"/>
  <c r="G64" i="17"/>
  <c r="R26" i="9"/>
  <c r="E25" i="17"/>
  <c r="G43" i="17"/>
  <c r="R44" i="9"/>
  <c r="E70" i="17"/>
  <c r="G73" i="17"/>
  <c r="G67" i="17"/>
  <c r="G37" i="17"/>
  <c r="Q53" i="9"/>
  <c r="D101" i="17"/>
  <c r="G49" i="17"/>
  <c r="G40" i="17"/>
  <c r="Q23" i="9"/>
  <c r="D22" i="17"/>
  <c r="Q14" i="9"/>
  <c r="F20" i="15"/>
  <c r="D14" i="9"/>
  <c r="C8" i="15"/>
  <c r="D11" i="15"/>
  <c r="F14" i="15"/>
  <c r="F17" i="15"/>
  <c r="AB8" i="9"/>
  <c r="Q54" i="9"/>
  <c r="R45" i="9"/>
  <c r="R42" i="9"/>
  <c r="Q39" i="9"/>
  <c r="R30" i="9"/>
  <c r="R27" i="9"/>
  <c r="Q24" i="9"/>
  <c r="Q15" i="9"/>
  <c r="D15" i="9"/>
  <c r="P12" i="9"/>
  <c r="K12" i="9"/>
  <c r="H12" i="9"/>
  <c r="C12" i="9"/>
  <c r="Q167" i="10"/>
  <c r="Q166" i="10"/>
  <c r="P166" i="10"/>
  <c r="Q164" i="10"/>
  <c r="P164" i="10"/>
  <c r="Q163" i="10"/>
  <c r="P163" i="10"/>
  <c r="Q162" i="10"/>
  <c r="P162" i="10"/>
  <c r="Q161" i="10"/>
  <c r="P161" i="10"/>
  <c r="Q160" i="10"/>
  <c r="P160" i="10"/>
  <c r="Q159" i="10"/>
  <c r="P159" i="10"/>
  <c r="Q158" i="10"/>
  <c r="P158" i="10"/>
  <c r="Q157" i="10"/>
  <c r="P157" i="10"/>
  <c r="Q155" i="10"/>
  <c r="P155" i="10"/>
  <c r="Q154" i="10"/>
  <c r="P154" i="10"/>
  <c r="Q153" i="10"/>
  <c r="P153" i="10"/>
  <c r="Q152" i="10"/>
  <c r="P152" i="10"/>
  <c r="Q151" i="10"/>
  <c r="P151" i="10"/>
  <c r="Q150" i="10"/>
  <c r="P150" i="10"/>
  <c r="Q149" i="10"/>
  <c r="P149" i="10"/>
  <c r="Q148" i="10"/>
  <c r="P148" i="10"/>
  <c r="Q147" i="10"/>
  <c r="P147" i="10"/>
  <c r="Q146" i="10"/>
  <c r="P146" i="10"/>
  <c r="Q145" i="10"/>
  <c r="P145" i="10"/>
  <c r="Q144" i="10"/>
  <c r="P144" i="10"/>
  <c r="Q143" i="10"/>
  <c r="P143" i="10"/>
  <c r="Q142" i="10"/>
  <c r="P142" i="10"/>
  <c r="Q141" i="10"/>
  <c r="P141" i="10"/>
  <c r="Q139" i="10"/>
  <c r="P139" i="10"/>
  <c r="Q138" i="10"/>
  <c r="P138" i="10"/>
  <c r="Q137" i="10"/>
  <c r="P137" i="10"/>
  <c r="Q136" i="10"/>
  <c r="P136" i="10"/>
  <c r="Q135" i="10"/>
  <c r="P135" i="10"/>
  <c r="Q134" i="10"/>
  <c r="P134" i="10"/>
  <c r="Q133" i="10"/>
  <c r="P133" i="10"/>
  <c r="Q132" i="10"/>
  <c r="P132" i="10"/>
  <c r="Q131" i="10"/>
  <c r="P131" i="10"/>
  <c r="Q130" i="10"/>
  <c r="P130" i="10"/>
  <c r="Q129" i="10"/>
  <c r="P129" i="10"/>
  <c r="Q128" i="10"/>
  <c r="P128" i="10"/>
  <c r="Q127" i="10"/>
  <c r="P127" i="10"/>
  <c r="Q126" i="10"/>
  <c r="P126" i="10"/>
  <c r="Q125" i="10"/>
  <c r="P125" i="10"/>
  <c r="Q124" i="10"/>
  <c r="P124" i="10"/>
  <c r="Q123" i="10"/>
  <c r="P123" i="10"/>
  <c r="Q122" i="10"/>
  <c r="P122" i="10"/>
  <c r="Q121" i="10"/>
  <c r="P121" i="10"/>
  <c r="Q120" i="10"/>
  <c r="P120" i="10"/>
  <c r="Q118" i="10"/>
  <c r="P118" i="10"/>
  <c r="Q117" i="10"/>
  <c r="P117" i="10"/>
  <c r="Q116" i="10"/>
  <c r="P116" i="10"/>
  <c r="Q115" i="10"/>
  <c r="P115" i="10"/>
  <c r="Q114" i="10"/>
  <c r="P114" i="10"/>
  <c r="Q113" i="10"/>
  <c r="P113" i="10"/>
  <c r="Q112" i="10"/>
  <c r="P112" i="10"/>
  <c r="Q111" i="10"/>
  <c r="P111" i="10"/>
  <c r="Q110" i="10"/>
  <c r="P110" i="10"/>
  <c r="Q109" i="10"/>
  <c r="P109" i="10"/>
  <c r="Q107" i="10"/>
  <c r="P107" i="10"/>
  <c r="Q106" i="10"/>
  <c r="P106" i="10"/>
  <c r="Q105" i="10"/>
  <c r="P105" i="10"/>
  <c r="Q104" i="10"/>
  <c r="P104" i="10"/>
  <c r="Q103" i="10"/>
  <c r="P103" i="10"/>
  <c r="Q102" i="10"/>
  <c r="P102" i="10"/>
  <c r="Q101" i="10"/>
  <c r="P101" i="10"/>
  <c r="Q100" i="10"/>
  <c r="P100" i="10"/>
  <c r="Q99" i="10"/>
  <c r="P99" i="10"/>
  <c r="Q98" i="10"/>
  <c r="P98" i="10"/>
  <c r="Q97" i="10"/>
  <c r="P97" i="10"/>
  <c r="Q95" i="10"/>
  <c r="P95" i="10"/>
  <c r="Q94" i="10"/>
  <c r="P94" i="10"/>
  <c r="Q93" i="10"/>
  <c r="P93" i="10"/>
  <c r="Q92" i="10"/>
  <c r="P92" i="10"/>
  <c r="Q91" i="10"/>
  <c r="P91" i="10"/>
  <c r="Q90" i="10"/>
  <c r="P90" i="10"/>
  <c r="Q89" i="10"/>
  <c r="P89" i="10"/>
  <c r="Q88" i="10"/>
  <c r="P88" i="10"/>
  <c r="Q87" i="10"/>
  <c r="P87" i="10"/>
  <c r="Q86" i="10"/>
  <c r="P86" i="10"/>
  <c r="Q85" i="10"/>
  <c r="P85" i="10"/>
  <c r="Q84" i="10"/>
  <c r="P84" i="10"/>
  <c r="Q83" i="10"/>
  <c r="P83" i="10"/>
  <c r="Q82" i="10"/>
  <c r="P82" i="10"/>
  <c r="Q81" i="10"/>
  <c r="P81" i="10"/>
  <c r="Q80" i="10"/>
  <c r="P80" i="10"/>
  <c r="Q79" i="10"/>
  <c r="P79" i="10"/>
  <c r="Q78" i="10"/>
  <c r="P78" i="10"/>
  <c r="Q77" i="10"/>
  <c r="P77" i="10"/>
  <c r="Q76" i="10"/>
  <c r="P76" i="10"/>
  <c r="Q75" i="10"/>
  <c r="P75" i="10"/>
  <c r="Q74" i="10"/>
  <c r="P74" i="10"/>
  <c r="Q73" i="10"/>
  <c r="P73" i="10"/>
  <c r="Q72" i="10"/>
  <c r="P72" i="10"/>
  <c r="Q71" i="10"/>
  <c r="P71" i="10"/>
  <c r="Q70" i="10"/>
  <c r="P70" i="10"/>
  <c r="Q69" i="10"/>
  <c r="P69" i="10"/>
  <c r="Q68" i="10"/>
  <c r="P68" i="10"/>
  <c r="Q67" i="10"/>
  <c r="P67" i="10"/>
  <c r="Q66" i="10"/>
  <c r="P66" i="10"/>
  <c r="Q65" i="10"/>
  <c r="P65" i="10"/>
  <c r="Q64" i="10"/>
  <c r="P64" i="10"/>
  <c r="Q63" i="10"/>
  <c r="P63" i="10"/>
  <c r="Q62" i="10"/>
  <c r="P62" i="10"/>
  <c r="Q61" i="10"/>
  <c r="P61" i="10"/>
  <c r="Q60" i="10"/>
  <c r="P60" i="10"/>
  <c r="Q59" i="10"/>
  <c r="P59" i="10"/>
  <c r="Q58" i="10"/>
  <c r="P58" i="10"/>
  <c r="Q57" i="10"/>
  <c r="P57" i="10"/>
  <c r="Q56" i="10"/>
  <c r="P56" i="10"/>
  <c r="Q54" i="10"/>
  <c r="P54" i="10"/>
  <c r="Q53" i="10"/>
  <c r="P53" i="10"/>
  <c r="Q52" i="10"/>
  <c r="P52" i="10"/>
  <c r="Q51" i="10"/>
  <c r="P51" i="10"/>
  <c r="Q50" i="10"/>
  <c r="P50" i="10"/>
  <c r="Q49" i="10"/>
  <c r="P49" i="10"/>
  <c r="Q48" i="10"/>
  <c r="P48" i="10"/>
  <c r="Q47" i="10"/>
  <c r="P47" i="10"/>
  <c r="Q46" i="10"/>
  <c r="P46" i="10"/>
  <c r="Q45" i="10"/>
  <c r="P45" i="10"/>
  <c r="Q44" i="10"/>
  <c r="P44" i="10"/>
  <c r="Q43" i="10"/>
  <c r="P43" i="10"/>
  <c r="Q42" i="10"/>
  <c r="P42" i="10"/>
  <c r="Q41" i="10"/>
  <c r="P41" i="10"/>
  <c r="Q40" i="10"/>
  <c r="P40" i="10"/>
  <c r="Q39" i="10"/>
  <c r="P39" i="10"/>
  <c r="Q38" i="10"/>
  <c r="P38" i="10"/>
  <c r="Q37" i="10"/>
  <c r="P37" i="10"/>
  <c r="Q36" i="10"/>
  <c r="P36" i="10"/>
  <c r="Q35" i="10"/>
  <c r="P35" i="10"/>
  <c r="Q34" i="10"/>
  <c r="P34" i="10"/>
  <c r="Q33" i="10"/>
  <c r="P33" i="10"/>
  <c r="Q32" i="10"/>
  <c r="P32" i="10"/>
  <c r="Q31" i="10"/>
  <c r="P31" i="10"/>
  <c r="Q30" i="10"/>
  <c r="P30" i="10"/>
  <c r="Q29" i="10"/>
  <c r="P29" i="10"/>
  <c r="Q28" i="10"/>
  <c r="P28" i="10"/>
  <c r="Q27" i="10"/>
  <c r="P27" i="10"/>
  <c r="Q26" i="10"/>
  <c r="P26" i="10"/>
  <c r="Q25" i="10"/>
  <c r="P25" i="10"/>
  <c r="Q24" i="10"/>
  <c r="P24" i="10"/>
  <c r="Q23" i="10"/>
  <c r="P23" i="10"/>
  <c r="Q22" i="10"/>
  <c r="P22" i="10"/>
  <c r="Q21" i="10"/>
  <c r="Q19" i="10"/>
  <c r="P19" i="10"/>
  <c r="Q18" i="10"/>
  <c r="P18" i="10"/>
  <c r="Q17" i="10"/>
  <c r="P17" i="10"/>
  <c r="Q16" i="10"/>
  <c r="P16" i="10"/>
  <c r="Q15" i="10"/>
  <c r="P15" i="10"/>
  <c r="Q14" i="10"/>
  <c r="P14" i="10"/>
  <c r="Q12" i="10"/>
  <c r="P12" i="10"/>
  <c r="Q11" i="10"/>
  <c r="P11" i="10"/>
  <c r="Q10" i="10"/>
  <c r="P10" i="10"/>
  <c r="Q9" i="10"/>
  <c r="P9" i="10"/>
  <c r="Q8" i="10"/>
  <c r="P8" i="10"/>
  <c r="Q7" i="10"/>
  <c r="P7" i="10"/>
  <c r="Q6" i="10"/>
  <c r="P6" i="10"/>
  <c r="Q5" i="10"/>
  <c r="P5" i="10"/>
  <c r="Q2" i="10"/>
  <c r="P2" i="10"/>
  <c r="Q4" i="10"/>
  <c r="P4" i="10"/>
</calcChain>
</file>

<file path=xl/comments1.xml><?xml version="1.0" encoding="utf-8"?>
<comments xmlns="http://schemas.openxmlformats.org/spreadsheetml/2006/main">
  <authors>
    <author>Lupa Małgorzata</author>
  </authors>
  <commentList>
    <comment ref="D9" authorId="0">
      <text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14" authorId="0">
      <text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14" authorId="0">
      <text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<sst xmlns="http://schemas.openxmlformats.org/spreadsheetml/2006/main" count="2439" uniqueCount="1059">
  <si>
    <t>IT</t>
  </si>
  <si>
    <t>General Affairs</t>
  </si>
  <si>
    <t>Corporate Planning</t>
  </si>
  <si>
    <t>Production Planning</t>
  </si>
  <si>
    <t>Karwatka</t>
  </si>
  <si>
    <t>Nazwisko</t>
  </si>
  <si>
    <t>Imię</t>
  </si>
  <si>
    <t>Dział</t>
  </si>
  <si>
    <t>Stanowisko</t>
  </si>
  <si>
    <t>00868</t>
  </si>
  <si>
    <t>00829</t>
  </si>
  <si>
    <t>01504</t>
  </si>
  <si>
    <t>nr tel</t>
  </si>
  <si>
    <t>dane_do_zdj</t>
  </si>
  <si>
    <t>00051</t>
  </si>
  <si>
    <t>00778</t>
  </si>
  <si>
    <t>00110</t>
  </si>
  <si>
    <t>00250</t>
  </si>
  <si>
    <t>00900</t>
  </si>
  <si>
    <t>00116</t>
  </si>
  <si>
    <t>00169</t>
  </si>
  <si>
    <t>00086</t>
  </si>
  <si>
    <t>00828</t>
  </si>
  <si>
    <t>01192</t>
  </si>
  <si>
    <t>00151</t>
  </si>
  <si>
    <t>00079</t>
  </si>
  <si>
    <t>00322</t>
  </si>
  <si>
    <t>00115</t>
  </si>
  <si>
    <t>00511</t>
  </si>
  <si>
    <t>00016</t>
  </si>
  <si>
    <t>00791</t>
  </si>
  <si>
    <t>00626</t>
  </si>
  <si>
    <t>00247</t>
  </si>
  <si>
    <t>00676</t>
  </si>
  <si>
    <t>00916</t>
  </si>
  <si>
    <t>00921</t>
  </si>
  <si>
    <t>01011</t>
  </si>
  <si>
    <t>00057</t>
  </si>
  <si>
    <t>00077</t>
  </si>
  <si>
    <t>00270</t>
  </si>
  <si>
    <t>00776</t>
  </si>
  <si>
    <t>00634</t>
  </si>
  <si>
    <t>00707</t>
  </si>
  <si>
    <t>01003</t>
  </si>
  <si>
    <t>00003</t>
  </si>
  <si>
    <t>00314</t>
  </si>
  <si>
    <t>00112</t>
  </si>
  <si>
    <t>Nr pracownika</t>
  </si>
  <si>
    <t>Pozycja/Level</t>
  </si>
  <si>
    <t>Stan. Short</t>
  </si>
  <si>
    <t>Podległość</t>
  </si>
  <si>
    <t>Ilość znaków</t>
  </si>
  <si>
    <t>ASANO</t>
  </si>
  <si>
    <t>TOMOHIRO</t>
  </si>
  <si>
    <t>PREZES</t>
  </si>
  <si>
    <t>indirect</t>
  </si>
  <si>
    <t>President</t>
  </si>
  <si>
    <t>00917</t>
  </si>
  <si>
    <t>ABUCKI</t>
  </si>
  <si>
    <t>PRZEMYSŁAW</t>
  </si>
  <si>
    <t>PEPMAS_CR</t>
  </si>
  <si>
    <t>Plant Manager</t>
  </si>
  <si>
    <t>Warpechowski</t>
  </si>
  <si>
    <t>BABUŚKA</t>
  </si>
  <si>
    <t>MARCIN</t>
  </si>
  <si>
    <t>HVAC_PEPRAS_CR</t>
  </si>
  <si>
    <t>KIEROWNIK PRODUKCJI W DZIALE HVAC</t>
  </si>
  <si>
    <t>General Manager</t>
  </si>
  <si>
    <t>Technical D.General Manager</t>
  </si>
  <si>
    <t>BADACH-ROGOWSKI</t>
  </si>
  <si>
    <t>BARTŁOMIEJ</t>
  </si>
  <si>
    <t>Supervosro</t>
  </si>
  <si>
    <t>01719</t>
  </si>
  <si>
    <t>BASISTA</t>
  </si>
  <si>
    <t>DOROTA</t>
  </si>
  <si>
    <t>PPLO_CR</t>
  </si>
  <si>
    <t>Specialist/Engineer</t>
  </si>
  <si>
    <t>Sep. Ds. ….</t>
  </si>
  <si>
    <t>Szumski</t>
  </si>
  <si>
    <t>01186</t>
  </si>
  <si>
    <t>BASZCZYN</t>
  </si>
  <si>
    <t>PIOTR</t>
  </si>
  <si>
    <t>IT_CR</t>
  </si>
  <si>
    <t>Spec ……</t>
  </si>
  <si>
    <t>BEDNAREK</t>
  </si>
  <si>
    <t>ARTUR</t>
  </si>
  <si>
    <t>01093</t>
  </si>
  <si>
    <t>BERNACKA</t>
  </si>
  <si>
    <t>PAULINA</t>
  </si>
  <si>
    <t>PPPP_CR</t>
  </si>
  <si>
    <t>PRACOWNIK DS. PLANOWANIA PRODUKCJI I MATERIAŁÓW</t>
  </si>
  <si>
    <t>Staff / Tachink</t>
  </si>
  <si>
    <t>Pracownik ds.. Róznych</t>
  </si>
  <si>
    <t>00718</t>
  </si>
  <si>
    <t>BERNACKI</t>
  </si>
  <si>
    <t>Kalibrator</t>
  </si>
  <si>
    <t>00855</t>
  </si>
  <si>
    <t>BIEDRZYCKA</t>
  </si>
  <si>
    <t>OLGA</t>
  </si>
  <si>
    <t>QATS_CR</t>
  </si>
  <si>
    <t>00948</t>
  </si>
  <si>
    <t>BIERNACKA</t>
  </si>
  <si>
    <t>BEATA</t>
  </si>
  <si>
    <t>01213</t>
  </si>
  <si>
    <t>BORKOWSKI</t>
  </si>
  <si>
    <t>PAWEŁ</t>
  </si>
  <si>
    <t>Skrzypek</t>
  </si>
  <si>
    <t>00810</t>
  </si>
  <si>
    <t>BULIK</t>
  </si>
  <si>
    <t>KRZYSZTOF</t>
  </si>
  <si>
    <t>00098</t>
  </si>
  <si>
    <t>CERKOWNIAK</t>
  </si>
  <si>
    <t>MONIKA</t>
  </si>
  <si>
    <t>HVAC_PEDPMPS_CR</t>
  </si>
  <si>
    <t>Gouadec</t>
  </si>
  <si>
    <t>CHMIELEWSKA</t>
  </si>
  <si>
    <t>PEPRAS_C</t>
  </si>
  <si>
    <t>PRACOWNIK DS. ORGANIZACJI PRODUKCJI</t>
  </si>
  <si>
    <t>00117</t>
  </si>
  <si>
    <t>CYBIŃSKI</t>
  </si>
  <si>
    <t>RAJMUND</t>
  </si>
  <si>
    <t>STQM_CR</t>
  </si>
  <si>
    <t xml:space="preserve">LIDER DS. STQM  </t>
  </si>
  <si>
    <t>Romanowski</t>
  </si>
  <si>
    <t>01247</t>
  </si>
  <si>
    <t>CZAJEWSKI</t>
  </si>
  <si>
    <t>ADAM</t>
  </si>
  <si>
    <t>00649</t>
  </si>
  <si>
    <t>CZEKALSKI</t>
  </si>
  <si>
    <t>RAFAŁ</t>
  </si>
  <si>
    <t>PEPEIE_CR</t>
  </si>
  <si>
    <t>CZEREP</t>
  </si>
  <si>
    <t>JAROSŁAW</t>
  </si>
  <si>
    <t>01609</t>
  </si>
  <si>
    <t>CZYKIRSKA</t>
  </si>
  <si>
    <t>MAGDALENA</t>
  </si>
  <si>
    <t>AGHHR_PL</t>
  </si>
  <si>
    <t>DĄBROWSKI</t>
  </si>
  <si>
    <t>DARIUSZ</t>
  </si>
  <si>
    <t>technician</t>
  </si>
  <si>
    <t>01189</t>
  </si>
  <si>
    <t>00194</t>
  </si>
  <si>
    <t>DEMIAŃCZUK</t>
  </si>
  <si>
    <t>EWELINA</t>
  </si>
  <si>
    <t>00261</t>
  </si>
  <si>
    <t>IRENEUSZ</t>
  </si>
  <si>
    <t>Zając</t>
  </si>
  <si>
    <t>00814</t>
  </si>
  <si>
    <t>DZIEWIENIS</t>
  </si>
  <si>
    <t>PEPMDD_C</t>
  </si>
  <si>
    <t>DZIUBEK</t>
  </si>
  <si>
    <t>PEPRMC_C</t>
  </si>
  <si>
    <t>KIEROWNIK PRODUKCJI W DZIALE OBRÓBKI MECHANICZNEJ</t>
  </si>
  <si>
    <t>00168</t>
  </si>
  <si>
    <t>FEŁEŃCZAK</t>
  </si>
  <si>
    <t>BOGDAN</t>
  </si>
  <si>
    <t>FIJAŁKOWSKI</t>
  </si>
  <si>
    <t>01224</t>
  </si>
  <si>
    <t>FORNAL</t>
  </si>
  <si>
    <t>01730</t>
  </si>
  <si>
    <t>FRITSCHE</t>
  </si>
  <si>
    <t>00651</t>
  </si>
  <si>
    <t>FUCZYŁO</t>
  </si>
  <si>
    <t>MARIUSZ</t>
  </si>
  <si>
    <t>GAJDZIŃSKI</t>
  </si>
  <si>
    <t>MISTRZ KONTROLI JAKOŚCI</t>
  </si>
  <si>
    <t>GAWRZOŁ</t>
  </si>
  <si>
    <t>KATARZYNA</t>
  </si>
  <si>
    <t>AFAAC_PL</t>
  </si>
  <si>
    <t>MISTRZ DS. KSIĘGOWOSCI</t>
  </si>
  <si>
    <t>00748</t>
  </si>
  <si>
    <t>GIERLAK</t>
  </si>
  <si>
    <t>00020</t>
  </si>
  <si>
    <t xml:space="preserve">MISTRZ UTRZYMANIA RUCHU   </t>
  </si>
  <si>
    <t>00053</t>
  </si>
  <si>
    <t>GLISZCZYŃSKA</t>
  </si>
  <si>
    <t>ANNA</t>
  </si>
  <si>
    <t>KIEROWNIK DS. PERSONALNYCH I ADMINISTRACYJNYCH</t>
  </si>
  <si>
    <t>01184</t>
  </si>
  <si>
    <t>GOFRAN</t>
  </si>
  <si>
    <t>WOJCIECH</t>
  </si>
  <si>
    <t>QAPR_CR</t>
  </si>
  <si>
    <t>01522</t>
  </si>
  <si>
    <t>GOLIŃSKI</t>
  </si>
  <si>
    <t>00958</t>
  </si>
  <si>
    <t>GOUADEC</t>
  </si>
  <si>
    <t>MIKAEL</t>
  </si>
  <si>
    <t>PEDPRD_C</t>
  </si>
  <si>
    <t>DYREKTOR DS. ROZWOJU  PRODUKTU</t>
  </si>
  <si>
    <t>Michalski</t>
  </si>
  <si>
    <t>GRABOWSKA</t>
  </si>
  <si>
    <t>JOANNA</t>
  </si>
  <si>
    <t>AFACP_PL</t>
  </si>
  <si>
    <t>Yamasaki</t>
  </si>
  <si>
    <t>00143</t>
  </si>
  <si>
    <t>GRYGAJTIS</t>
  </si>
  <si>
    <t xml:space="preserve">ZASTĘPCA KIEROWNIKA LOGISTYKI  </t>
  </si>
  <si>
    <t>00190</t>
  </si>
  <si>
    <t>GRZEŚKO</t>
  </si>
  <si>
    <t>00698</t>
  </si>
  <si>
    <t>GUTKNECHT</t>
  </si>
  <si>
    <t>00026</t>
  </si>
  <si>
    <t>HOFMAN</t>
  </si>
  <si>
    <t>AGNIESZKA</t>
  </si>
  <si>
    <t>01021</t>
  </si>
  <si>
    <t>IWANIEC</t>
  </si>
  <si>
    <t>ANITA</t>
  </si>
  <si>
    <t>PRACOWNIK DZIAŁU INŻYNIERYJNEGO</t>
  </si>
  <si>
    <t>01480</t>
  </si>
  <si>
    <t>JAKUBOWSKI</t>
  </si>
  <si>
    <t>ŁUKASZ</t>
  </si>
  <si>
    <t>JANISZEWSKI</t>
  </si>
  <si>
    <t>JANKOWSKA</t>
  </si>
  <si>
    <t>MARIA</t>
  </si>
  <si>
    <t>00163</t>
  </si>
  <si>
    <t>JANKOWSKI</t>
  </si>
  <si>
    <t>KIEROWNIK DS. ZAPEWNIENIA JAKOŚCI</t>
  </si>
  <si>
    <t>01244</t>
  </si>
  <si>
    <t>JAROSZ</t>
  </si>
  <si>
    <t>01753</t>
  </si>
  <si>
    <t>JASTRZĘBSKA</t>
  </si>
  <si>
    <t>SYLWIA</t>
  </si>
  <si>
    <t>01031</t>
  </si>
  <si>
    <t>JÓZEFCZAK</t>
  </si>
  <si>
    <t>JULITA</t>
  </si>
  <si>
    <t>00033</t>
  </si>
  <si>
    <t>JURCZYK</t>
  </si>
  <si>
    <t>MARTA</t>
  </si>
  <si>
    <t>01096</t>
  </si>
  <si>
    <t>JUST</t>
  </si>
  <si>
    <t>MICHAŁ</t>
  </si>
  <si>
    <t>00510</t>
  </si>
  <si>
    <t>KADŁUBICKA</t>
  </si>
  <si>
    <t>00131</t>
  </si>
  <si>
    <t>KAMIŃSKI</t>
  </si>
  <si>
    <t>KAMIL</t>
  </si>
  <si>
    <t>KARWATKA</t>
  </si>
  <si>
    <t>TOMASZ</t>
  </si>
  <si>
    <t xml:space="preserve">DYREKTOR FINANSOWY  </t>
  </si>
  <si>
    <t>00493</t>
  </si>
  <si>
    <t>KIEREPKA</t>
  </si>
  <si>
    <t>MACIEJ</t>
  </si>
  <si>
    <t>00811</t>
  </si>
  <si>
    <t>KINDRA</t>
  </si>
  <si>
    <t>ANDRZEJ</t>
  </si>
  <si>
    <t>00264</t>
  </si>
  <si>
    <t>KOKOSZANEK</t>
  </si>
  <si>
    <t>00687</t>
  </si>
  <si>
    <t>KOLEŚNIK</t>
  </si>
  <si>
    <t>00036</t>
  </si>
  <si>
    <t>KOMARNICKI</t>
  </si>
  <si>
    <t>00245</t>
  </si>
  <si>
    <t>KONEFAŁ</t>
  </si>
  <si>
    <t>01036</t>
  </si>
  <si>
    <t>KORYCZAN</t>
  </si>
  <si>
    <t>MATEUSZ</t>
  </si>
  <si>
    <t>PRACOWNIK DS. INFORMATYKI</t>
  </si>
  <si>
    <t>00223</t>
  </si>
  <si>
    <t>KOWALSKA</t>
  </si>
  <si>
    <t>01537</t>
  </si>
  <si>
    <t>KOZIOŁ</t>
  </si>
  <si>
    <t>STANISŁAW</t>
  </si>
  <si>
    <t>00595</t>
  </si>
  <si>
    <t>KOZŁOWSKA</t>
  </si>
  <si>
    <t>BARBARA</t>
  </si>
  <si>
    <t>PRACOWNIK DS. LOGISTYKI</t>
  </si>
  <si>
    <t>KRAJEWSKI</t>
  </si>
  <si>
    <t>HVAC_QAQCAS_CR</t>
  </si>
  <si>
    <t>01652</t>
  </si>
  <si>
    <t>KRAWCZYK</t>
  </si>
  <si>
    <t>LECH</t>
  </si>
  <si>
    <t>KAROLINA</t>
  </si>
  <si>
    <t>01711</t>
  </si>
  <si>
    <t>LIBERSKA</t>
  </si>
  <si>
    <t>LIPIŃSKA-SKIBA</t>
  </si>
  <si>
    <t>00409</t>
  </si>
  <si>
    <t>LISOWSKA</t>
  </si>
  <si>
    <t>PRACOWNIK DS. PERSONALNYCH</t>
  </si>
  <si>
    <t>00045</t>
  </si>
  <si>
    <t>LUPA</t>
  </si>
  <si>
    <t>MAŁGORZATA</t>
  </si>
  <si>
    <t>00273</t>
  </si>
  <si>
    <t>ŁAKOMIAK</t>
  </si>
  <si>
    <t>QACL_CR</t>
  </si>
  <si>
    <t>MISTRZ CENTRALNEGO LABORATORIUM POMIAROWEGO</t>
  </si>
  <si>
    <t>01001</t>
  </si>
  <si>
    <t>MARAS</t>
  </si>
  <si>
    <t>DAWID</t>
  </si>
  <si>
    <t>01214</t>
  </si>
  <si>
    <t>MARCINIAK</t>
  </si>
  <si>
    <t>BARTOSZ</t>
  </si>
  <si>
    <t>00596</t>
  </si>
  <si>
    <t>MAZUR</t>
  </si>
  <si>
    <t>MISTRZ PLANOWANIA PRODUKCJI I MATERIAŁÓW</t>
  </si>
  <si>
    <t>01199</t>
  </si>
  <si>
    <t>MAZUREK</t>
  </si>
  <si>
    <t>PRACOWNIK DS PLANOWANIA  PRODUKCJI</t>
  </si>
  <si>
    <t>00795</t>
  </si>
  <si>
    <t>RENATA</t>
  </si>
  <si>
    <t>01393</t>
  </si>
  <si>
    <t>MAZURKIEWICZ</t>
  </si>
  <si>
    <t>MIŁOSZ</t>
  </si>
  <si>
    <t>01718</t>
  </si>
  <si>
    <t>MECH</t>
  </si>
  <si>
    <t>GRZEGORZ</t>
  </si>
  <si>
    <t>00076</t>
  </si>
  <si>
    <t>METYK</t>
  </si>
  <si>
    <t>ALICJA</t>
  </si>
  <si>
    <t>MICHALSKI</t>
  </si>
  <si>
    <t>DYREKTOR ZAKŁADU</t>
  </si>
  <si>
    <t>00647</t>
  </si>
  <si>
    <t>MICHUŁKA</t>
  </si>
  <si>
    <t>PEDPGP_C</t>
  </si>
  <si>
    <t>MIERZWIAK</t>
  </si>
  <si>
    <t xml:space="preserve">MISTRZ PRODUKCJI  </t>
  </si>
  <si>
    <t>01089</t>
  </si>
  <si>
    <t>MILA</t>
  </si>
  <si>
    <t>PRACOWNIK DS. ZAPEWNIENIA SYSTEMÓW JAKOŚCI</t>
  </si>
  <si>
    <t>00993</t>
  </si>
  <si>
    <t>MIŁOŚ</t>
  </si>
  <si>
    <t xml:space="preserve">MISTRZ DS. ZAKUPÓW  </t>
  </si>
  <si>
    <t>00643</t>
  </si>
  <si>
    <t>MIŁUCH</t>
  </si>
  <si>
    <t>MARLENA</t>
  </si>
  <si>
    <t>00635</t>
  </si>
  <si>
    <t>MINKOWSKA</t>
  </si>
  <si>
    <t>00760</t>
  </si>
  <si>
    <t>MISZCZYK</t>
  </si>
  <si>
    <t>ANGELIKA</t>
  </si>
  <si>
    <t>MOLKA</t>
  </si>
  <si>
    <t>KAROL</t>
  </si>
  <si>
    <t>MURZYN</t>
  </si>
  <si>
    <t>00263</t>
  </si>
  <si>
    <t>NAUMOWICZ</t>
  </si>
  <si>
    <t>ROBERT</t>
  </si>
  <si>
    <t>01103</t>
  </si>
  <si>
    <t>ORZECH</t>
  </si>
  <si>
    <t>WERONIKA</t>
  </si>
  <si>
    <t>01683</t>
  </si>
  <si>
    <t>OSSOWSKA</t>
  </si>
  <si>
    <t>AGATA</t>
  </si>
  <si>
    <t>00451</t>
  </si>
  <si>
    <t>PAJĄK</t>
  </si>
  <si>
    <t>RADOSŁAW</t>
  </si>
  <si>
    <t>00014</t>
  </si>
  <si>
    <t>PATERA</t>
  </si>
  <si>
    <t>00789</t>
  </si>
  <si>
    <t>PAWLISZYN</t>
  </si>
  <si>
    <t>ADRIAN</t>
  </si>
  <si>
    <t>JUSTYNA</t>
  </si>
  <si>
    <t>TECHNIK KONTROLI JAKOŚCI</t>
  </si>
  <si>
    <t>00185</t>
  </si>
  <si>
    <t>PIEŃKO</t>
  </si>
  <si>
    <t>PIETRAS</t>
  </si>
  <si>
    <t>00278</t>
  </si>
  <si>
    <t>PODEBRY</t>
  </si>
  <si>
    <t>01201</t>
  </si>
  <si>
    <t>PODSADNY</t>
  </si>
  <si>
    <t>HVAC_PEDPRD</t>
  </si>
  <si>
    <t>01110</t>
  </si>
  <si>
    <t>POLAKOWSKA</t>
  </si>
  <si>
    <t>IWONA</t>
  </si>
  <si>
    <t>00854</t>
  </si>
  <si>
    <t>POŻYCZKA</t>
  </si>
  <si>
    <t>PEPMM_CR</t>
  </si>
  <si>
    <t>MISTRZ UTRZYMANIA INFRASTRUKTURY BUDYNKU</t>
  </si>
  <si>
    <t>00082</t>
  </si>
  <si>
    <t>RACZKOWSKA</t>
  </si>
  <si>
    <t>REJDA</t>
  </si>
  <si>
    <t>00207</t>
  </si>
  <si>
    <t>REKIEĆ</t>
  </si>
  <si>
    <t>AGHGA_PL</t>
  </si>
  <si>
    <t>ROMANOWSKI</t>
  </si>
  <si>
    <t>DYREKTOR DS ADMINISTRACJI I ZARZĄDZANIA ZASOBAMI LUDZKIMI</t>
  </si>
  <si>
    <t>DYR. DS. ADMIN. I ZARZADZ. ZASOB. LUDZKIMI</t>
  </si>
  <si>
    <t>01533</t>
  </si>
  <si>
    <t>RYTER</t>
  </si>
  <si>
    <t>00847</t>
  </si>
  <si>
    <t>RZADKIEWICZ</t>
  </si>
  <si>
    <t>REMIGIUSZ</t>
  </si>
  <si>
    <t>PEPMTPM_CR</t>
  </si>
  <si>
    <t>MISTRZ PREWENCYJNEGO UTRZYMANIA RUCHU</t>
  </si>
  <si>
    <t>00583</t>
  </si>
  <si>
    <t>SIENKIEWICZ</t>
  </si>
  <si>
    <t>JOLANTA</t>
  </si>
  <si>
    <t>00071</t>
  </si>
  <si>
    <t>SIUDEJA</t>
  </si>
  <si>
    <t>SKIBA</t>
  </si>
  <si>
    <t>00072</t>
  </si>
  <si>
    <t>SKRZYPEK</t>
  </si>
  <si>
    <t>ZASTĘPCA DYREKTORA DS. TECHNICZNYCH</t>
  </si>
  <si>
    <t>01004</t>
  </si>
  <si>
    <t>SŁOWIK</t>
  </si>
  <si>
    <t>PATRYK</t>
  </si>
  <si>
    <t>00073</t>
  </si>
  <si>
    <t>SOBCZAK</t>
  </si>
  <si>
    <t>MISTRZ INŻYNIERII PRODUKCJI</t>
  </si>
  <si>
    <t>00881</t>
  </si>
  <si>
    <t>SOKÓŁKA</t>
  </si>
  <si>
    <t>01251</t>
  </si>
  <si>
    <t>SOŚNICKA</t>
  </si>
  <si>
    <t>ANETA</t>
  </si>
  <si>
    <t>HS_CR</t>
  </si>
  <si>
    <t>PRACOWNIK DS. BHP I OCHRONY ŚRODOWISKA</t>
  </si>
  <si>
    <t>01505</t>
  </si>
  <si>
    <t>STANISZEWSKI</t>
  </si>
  <si>
    <t>STANOWSKI</t>
  </si>
  <si>
    <t>00078</t>
  </si>
  <si>
    <t>STOLARCZUK</t>
  </si>
  <si>
    <t>01252</t>
  </si>
  <si>
    <t>PRACOWNIK DS. ADMINISTRACJI</t>
  </si>
  <si>
    <t>00863</t>
  </si>
  <si>
    <t>STUDNIARZ</t>
  </si>
  <si>
    <t>MISTRZ DS. BHP I OCHRONY ŚRODOWISKA</t>
  </si>
  <si>
    <t>00640</t>
  </si>
  <si>
    <t>00936</t>
  </si>
  <si>
    <t>SUPRONOWICZ</t>
  </si>
  <si>
    <t>INŻYNIER AUTOMATYK UTRZYMANIA RUCHU</t>
  </si>
  <si>
    <t>SZARATA-DZIURA</t>
  </si>
  <si>
    <t>SZCZEPANIK</t>
  </si>
  <si>
    <t>01170</t>
  </si>
  <si>
    <t>SZCZĘSNY</t>
  </si>
  <si>
    <t>00737</t>
  </si>
  <si>
    <t>SZELIGA</t>
  </si>
  <si>
    <t>01754</t>
  </si>
  <si>
    <t>SZKODA</t>
  </si>
  <si>
    <t>ARKADIUSZ</t>
  </si>
  <si>
    <t>SZUMSKI</t>
  </si>
  <si>
    <t>ZAST. DYR. DS. PLAN. PROD. I LOGISTYKI</t>
  </si>
  <si>
    <t>01561</t>
  </si>
  <si>
    <t>SZYMAŃSKA</t>
  </si>
  <si>
    <t>00226</t>
  </si>
  <si>
    <t>ŚLIPKO</t>
  </si>
  <si>
    <t>TRZECIAK</t>
  </si>
  <si>
    <t>NORBERT</t>
  </si>
  <si>
    <t>KIEROWNIK PRODUKCJI  W DZIALE ODLEWNI</t>
  </si>
  <si>
    <t>00087</t>
  </si>
  <si>
    <t>TUTAJ</t>
  </si>
  <si>
    <t>WALDEMAR</t>
  </si>
  <si>
    <t>KIEROWNIK DS. UTRZYMANIA RUCHU</t>
  </si>
  <si>
    <t>WARPECHOWSKI</t>
  </si>
  <si>
    <t xml:space="preserve">DYREKTOR DS. PRODUKCJI </t>
  </si>
  <si>
    <t>WDOWIAK</t>
  </si>
  <si>
    <t>00890</t>
  </si>
  <si>
    <t>MIKOŁAJ</t>
  </si>
  <si>
    <t>QAPA_CR2</t>
  </si>
  <si>
    <t>MISTRZ DS. ZAPEWNIENIA JAKOŚCI</t>
  </si>
  <si>
    <t>01254</t>
  </si>
  <si>
    <t>WĘGRZYN</t>
  </si>
  <si>
    <t>ELŻBIETA</t>
  </si>
  <si>
    <t>00872</t>
  </si>
  <si>
    <t>WIECZOREK</t>
  </si>
  <si>
    <t>DANIEL</t>
  </si>
  <si>
    <t>WIERCISZEWSKI</t>
  </si>
  <si>
    <t>OPERATOR URZĄDZEŃ- HVAC</t>
  </si>
  <si>
    <t>00806</t>
  </si>
  <si>
    <t>WILK</t>
  </si>
  <si>
    <t>01394</t>
  </si>
  <si>
    <t>WILNOWSKI</t>
  </si>
  <si>
    <t>00090</t>
  </si>
  <si>
    <t>WITKOWSKI</t>
  </si>
  <si>
    <t>00482</t>
  </si>
  <si>
    <t>WOLNIAK</t>
  </si>
  <si>
    <t>KAMILA</t>
  </si>
  <si>
    <t>YAMASAKI</t>
  </si>
  <si>
    <t>YOSHIHIKO</t>
  </si>
  <si>
    <t>DYREKTOR PLANOWANIA KORPORACYJNEGO</t>
  </si>
  <si>
    <t>DYR. PLAN. KORPORACYJNEGO</t>
  </si>
  <si>
    <t>ZACHARZEWSKA</t>
  </si>
  <si>
    <t>00303</t>
  </si>
  <si>
    <t>ZADERSKI</t>
  </si>
  <si>
    <t>KIEROWNIK PLANOWANIA PRODUKCJI I MATERIAŁÓW</t>
  </si>
  <si>
    <t>00249</t>
  </si>
  <si>
    <t>ZAJĄC</t>
  </si>
  <si>
    <t>PEPMDC_C</t>
  </si>
  <si>
    <t>MISTRZ UTRZYMANIA RUCHU FORM</t>
  </si>
  <si>
    <t>00095</t>
  </si>
  <si>
    <t>DYREKTOR DS. JAKOŚCI</t>
  </si>
  <si>
    <t>00636</t>
  </si>
  <si>
    <t>ZDANOWICZ</t>
  </si>
  <si>
    <t>MISTRZ DS. ADMINISTRACYJNYCH</t>
  </si>
  <si>
    <t>00879</t>
  </si>
  <si>
    <t>ZELISKO</t>
  </si>
  <si>
    <t>00857</t>
  </si>
  <si>
    <t>ZIELIŃSKI</t>
  </si>
  <si>
    <t>01731</t>
  </si>
  <si>
    <t>ZYBACZYŃSKA</t>
  </si>
  <si>
    <t>00877</t>
  </si>
  <si>
    <t>ŻAK</t>
  </si>
  <si>
    <t>DAMIAN</t>
  </si>
  <si>
    <t>opis stanowiska</t>
  </si>
  <si>
    <t>ANKUTOWICZ</t>
  </si>
  <si>
    <t>SZTEFANICA</t>
  </si>
  <si>
    <t>SADOWSKA</t>
  </si>
  <si>
    <t>CZAJA</t>
  </si>
  <si>
    <t>WORONIECKA</t>
  </si>
  <si>
    <t>01083</t>
  </si>
  <si>
    <t>00625</t>
  </si>
  <si>
    <t>01107</t>
  </si>
  <si>
    <t>00125</t>
  </si>
  <si>
    <t>01767</t>
  </si>
  <si>
    <t>01729</t>
  </si>
  <si>
    <t>ROMAN MAJKA</t>
  </si>
  <si>
    <t>SL ASSY</t>
  </si>
  <si>
    <t>TECHNIK ASSY (A1)</t>
  </si>
  <si>
    <t>TECHNIK ASSY (A2)</t>
  </si>
  <si>
    <t>NORIAKI SHINJO</t>
  </si>
  <si>
    <t>PENKAŁA</t>
  </si>
  <si>
    <t>MISTRZ DS. INFORMATYKI</t>
  </si>
  <si>
    <t>PRACOWNIK DS.. INFORMATYKI</t>
  </si>
  <si>
    <t>TECHNIK JAKOŚCI</t>
  </si>
  <si>
    <t>INŻYNIER JAKOŚCI</t>
  </si>
  <si>
    <t>SPECJALISTA DS..ZAPEWNIENIA SYSTEMÓW JAKOŚCI</t>
  </si>
  <si>
    <t>PEPRDC_CR</t>
  </si>
  <si>
    <t>QAQCDC_CR</t>
  </si>
  <si>
    <t>PEPRMC_CR</t>
  </si>
  <si>
    <t>PEPRAS_CR</t>
  </si>
  <si>
    <t>ZASTĘPCA DYR. DS. PLAN. PRODUKCJI I LOGISTYKI</t>
  </si>
  <si>
    <t>LogC_PL</t>
  </si>
  <si>
    <t>PEPEMC_CR</t>
  </si>
  <si>
    <t>PEPMMC_CR</t>
  </si>
  <si>
    <t>PEPEAS_CR</t>
  </si>
  <si>
    <t>PEPEDC_CR</t>
  </si>
  <si>
    <t>9999</t>
  </si>
  <si>
    <t>PLASSART</t>
  </si>
  <si>
    <t>Yannick</t>
  </si>
  <si>
    <t>KIEROWNIK ZAKUPÓW</t>
  </si>
  <si>
    <t>PEDPMPS_CR</t>
  </si>
  <si>
    <t>SL DC</t>
  </si>
  <si>
    <t>SL MC</t>
  </si>
  <si>
    <t>division name</t>
  </si>
  <si>
    <t>Board member</t>
  </si>
  <si>
    <t>Accounting &amp; Finance</t>
  </si>
  <si>
    <t>Human Resources</t>
  </si>
  <si>
    <t>STQM Office / Industrial Engineering</t>
  </si>
  <si>
    <t>Health &amp; Safety</t>
  </si>
  <si>
    <t xml:space="preserve">Research &amp; Development </t>
  </si>
  <si>
    <t>Materials &amp; Part. Supply</t>
  </si>
  <si>
    <t xml:space="preserve">General Purchase </t>
  </si>
  <si>
    <t>Production Engineering (Die Casting)</t>
  </si>
  <si>
    <t>Production Engineering (Machining)</t>
  </si>
  <si>
    <t>Production Engineering (ASSY)</t>
  </si>
  <si>
    <t>Production Engineering - New Project Introduction</t>
  </si>
  <si>
    <t>Production Engineering - Industrial Engineering</t>
  </si>
  <si>
    <t>Maintenance (Building, Facility)</t>
  </si>
  <si>
    <t>Production Maintenance - TPM</t>
  </si>
  <si>
    <t>Maintenance (Die Casting)</t>
  </si>
  <si>
    <t>Maintenance (Die mold)</t>
  </si>
  <si>
    <t>Maintenance (Machining)</t>
  </si>
  <si>
    <t>Maintenance (ASSY)</t>
  </si>
  <si>
    <t>Production (Die Casting)</t>
  </si>
  <si>
    <t>Production (Machining)</t>
  </si>
  <si>
    <t>Production (ASSY)</t>
  </si>
  <si>
    <t>Logistic(CR)</t>
  </si>
  <si>
    <t>Quality Assuarance (Quality Control)</t>
  </si>
  <si>
    <t>Quality Assuarance (Parts)</t>
  </si>
  <si>
    <t>Quality Assuarance (Product)</t>
  </si>
  <si>
    <t>Quality Assuarance (QMS/TS)</t>
  </si>
  <si>
    <t>Logistic Center</t>
  </si>
  <si>
    <t>Quality Assuarance (CLM)</t>
  </si>
  <si>
    <t>Div Code</t>
  </si>
  <si>
    <t>Div Name</t>
  </si>
  <si>
    <t>01769</t>
  </si>
  <si>
    <t>BIEGACZ</t>
  </si>
  <si>
    <t>JULIA</t>
  </si>
  <si>
    <t>SPECJALISTA DS. LOGISTYKI</t>
  </si>
  <si>
    <t>01772</t>
  </si>
  <si>
    <t>KUŹNIAR</t>
  </si>
  <si>
    <t>MŁOTKOWSKA</t>
  </si>
  <si>
    <t>URSZULA</t>
  </si>
  <si>
    <t>01782</t>
  </si>
  <si>
    <t>ZIEMIANOWICZ</t>
  </si>
  <si>
    <t xml:space="preserve">INŻYNIER JAKOŚCI </t>
  </si>
  <si>
    <t xml:space="preserve">SPECJALISTA INFORMATYK </t>
  </si>
  <si>
    <t xml:space="preserve">SPECJALISTA JAKOŚCI DS.KONTAKTÓW Z KLIENTAMI </t>
  </si>
  <si>
    <t xml:space="preserve">SPECJALISTA DS. PERSONALNYCH </t>
  </si>
  <si>
    <t xml:space="preserve">SPECJALISTA DS. KALKULACJI KOSZTÓW </t>
  </si>
  <si>
    <t xml:space="preserve">SPECJALISTA JAKOŚCI </t>
  </si>
  <si>
    <t xml:space="preserve">SPECJALISTA DS. STQM </t>
  </si>
  <si>
    <t xml:space="preserve">SPECJALISTA DS. CELNYCH </t>
  </si>
  <si>
    <t xml:space="preserve">SPECJALISTA DS. LOGISTYKI </t>
  </si>
  <si>
    <t xml:space="preserve">INŻYNIER KONSTRUKTOR UTRZYMANIA RUCHU </t>
  </si>
  <si>
    <t xml:space="preserve">SPECJALISTA PLANOWANIA PRODUKCJI I MATERIAŁÓW </t>
  </si>
  <si>
    <t xml:space="preserve">SPECJALISTA DS. ADMINISTRACJI </t>
  </si>
  <si>
    <t xml:space="preserve">SPECJALISTA DS. KSIĘGOWOŚCI </t>
  </si>
  <si>
    <t xml:space="preserve">SPECJALISTA JAKOŚCI DS. KONTAKTÓW Z KLIENTAMI </t>
  </si>
  <si>
    <t xml:space="preserve">SPECJALISTA DS. BHP I OCHRONY ŚRODOWISKA </t>
  </si>
  <si>
    <t xml:space="preserve">SPECJALISTA DS. ZAKUPÓW </t>
  </si>
  <si>
    <t xml:space="preserve">INŻYNIER AUTOMATYK UTRZYMANIA RUCHU </t>
  </si>
  <si>
    <t xml:space="preserve">INŻYNIER PRODUKCJI </t>
  </si>
  <si>
    <t xml:space="preserve">INŻYNIER PRODUKCJI- AUTOMATYK </t>
  </si>
  <si>
    <t xml:space="preserve">SPECJALISTA USTAWIACZ </t>
  </si>
  <si>
    <t xml:space="preserve">INŻYNIER MECHANIK UTRZYMANIA RUCHU </t>
  </si>
  <si>
    <t xml:space="preserve">SPECJALISTA DS. PLANOWANIA KORPORACYJNEGO </t>
  </si>
  <si>
    <t xml:space="preserve">SPECJALISTA DS. ZARZĄDZANIA PROJEKTAMI </t>
  </si>
  <si>
    <t xml:space="preserve">SPECJALISTA INŻYNIERII PRODUKCJI </t>
  </si>
  <si>
    <t xml:space="preserve">SPECJALISTA AUTOMATYK UTRZYMANIA RUCHU </t>
  </si>
  <si>
    <t xml:space="preserve">INŻYNIER ROZWOJU PRODUKTU </t>
  </si>
  <si>
    <t xml:space="preserve">SPECJALISTA MAGAZYNU CZĘŚCI ZAMIENNYCH </t>
  </si>
  <si>
    <t xml:space="preserve">SPECJALISTA DS. ORGANIZACJI PRODUKCJI </t>
  </si>
  <si>
    <t xml:space="preserve">INŻYNIER JAKOŚCI DS. KONTAKTÓW Z KLIENTAMI </t>
  </si>
  <si>
    <t xml:space="preserve">SPECJALISTA ROZWOJU PRODUKTU </t>
  </si>
  <si>
    <t xml:space="preserve">INŻYNIER UTRZYMANIA INFRASTRUKTURY BUDYNKU </t>
  </si>
  <si>
    <t xml:space="preserve">SPECJALISTA KONTROLI JAKOŚCI </t>
  </si>
  <si>
    <t>M.Woroniecka</t>
  </si>
  <si>
    <t>PEPMAS</t>
  </si>
  <si>
    <t>HVAC_PEPRAS</t>
  </si>
  <si>
    <t>PPLO</t>
  </si>
  <si>
    <t>PPPP</t>
  </si>
  <si>
    <t>QATS</t>
  </si>
  <si>
    <t>HVAC_PEDPMPS</t>
  </si>
  <si>
    <t>STQM</t>
  </si>
  <si>
    <t>PEPEIE</t>
  </si>
  <si>
    <t>QAPA</t>
  </si>
  <si>
    <t>HVAC_QAPA</t>
  </si>
  <si>
    <t>QAPR</t>
  </si>
  <si>
    <t>PEPENPI</t>
  </si>
  <si>
    <t>PEPEDC2</t>
  </si>
  <si>
    <t>PEPEMC2</t>
  </si>
  <si>
    <t>HVAC_QAQCAS</t>
  </si>
  <si>
    <t>HVAC_PPPP</t>
  </si>
  <si>
    <t>QACL</t>
  </si>
  <si>
    <t>PEDPMPS</t>
  </si>
  <si>
    <t>PEPMM</t>
  </si>
  <si>
    <t>PEPMTPM</t>
  </si>
  <si>
    <t>HS</t>
  </si>
  <si>
    <t>HVAC_PEPEAS</t>
  </si>
  <si>
    <t>QAPA2</t>
  </si>
  <si>
    <t>PEDPRD2</t>
  </si>
  <si>
    <t>PEPEAS2</t>
  </si>
  <si>
    <t>QAQCAS</t>
  </si>
  <si>
    <t>QAQCMC</t>
  </si>
  <si>
    <t>PEPEAS</t>
  </si>
  <si>
    <t>PEPEDC</t>
  </si>
  <si>
    <t>PEPRAS</t>
  </si>
  <si>
    <t>PEPEMC</t>
  </si>
  <si>
    <t>PEPRDC</t>
  </si>
  <si>
    <t>PEPMDD</t>
  </si>
  <si>
    <t>PEPRMC</t>
  </si>
  <si>
    <t>PEDPRD</t>
  </si>
  <si>
    <t>PEPMMC</t>
  </si>
  <si>
    <t>PLANTM</t>
  </si>
  <si>
    <t>PEDPGP</t>
  </si>
  <si>
    <t>QAQCDC</t>
  </si>
  <si>
    <t>PEPMDC</t>
  </si>
  <si>
    <t>AGHHR</t>
  </si>
  <si>
    <t>AFAAC</t>
  </si>
  <si>
    <t>AFACP</t>
  </si>
  <si>
    <t>LogC</t>
  </si>
  <si>
    <t>AGHGA</t>
  </si>
  <si>
    <t>Comp_PEPMAS</t>
  </si>
  <si>
    <t>TORU NISHIYAMA</t>
  </si>
  <si>
    <t>TOMASZ SAKWA</t>
  </si>
  <si>
    <t>219/223</t>
  </si>
  <si>
    <t>SL</t>
  </si>
  <si>
    <t>'</t>
  </si>
  <si>
    <t>KAROLINA TROCHANOWSKA</t>
  </si>
  <si>
    <t>01770</t>
  </si>
  <si>
    <t>faktury kosztowe, rezerwy</t>
  </si>
  <si>
    <t>szkolenia</t>
  </si>
  <si>
    <t>(SLP)</t>
  </si>
  <si>
    <t xml:space="preserve">Sanden Logistics </t>
  </si>
  <si>
    <t>Poland</t>
  </si>
  <si>
    <t>SANDEN POLAND</t>
  </si>
  <si>
    <t>Sanden Manufacturing</t>
  </si>
  <si>
    <t>HVAC</t>
  </si>
  <si>
    <t xml:space="preserve"> Business</t>
  </si>
  <si>
    <t xml:space="preserve">COMPRESSOR </t>
  </si>
  <si>
    <t>Business</t>
  </si>
  <si>
    <t>Scania ASSSEMBLY</t>
  </si>
  <si>
    <t>DAF Assembly</t>
  </si>
  <si>
    <t>PRODUCTION</t>
  </si>
  <si>
    <t>DIE CASTING</t>
  </si>
  <si>
    <t xml:space="preserve">PRODUCTION </t>
  </si>
  <si>
    <t>MACHINING</t>
  </si>
  <si>
    <t>ASSEMBLY</t>
  </si>
  <si>
    <t>ENGINEERING</t>
  </si>
  <si>
    <t>(DC, MC,ASSY)</t>
  </si>
  <si>
    <t>MAINTENANCE</t>
  </si>
  <si>
    <t>QUALITY CONTROLL</t>
  </si>
  <si>
    <t>DESIGNING</t>
  </si>
  <si>
    <t>PLANNING</t>
  </si>
  <si>
    <t>LOGISTICS</t>
  </si>
  <si>
    <t xml:space="preserve">QUALITY </t>
  </si>
  <si>
    <t>CONTROL</t>
  </si>
  <si>
    <t xml:space="preserve">MATERIAL </t>
  </si>
  <si>
    <t>PURCHASING</t>
  </si>
  <si>
    <t>STORAGE</t>
  </si>
  <si>
    <t>ASSURANCE</t>
  </si>
  <si>
    <t>QUALITY</t>
  </si>
  <si>
    <t>SYSTEM, PRODUCT</t>
  </si>
  <si>
    <t>BUSINESS</t>
  </si>
  <si>
    <t xml:space="preserve">VIDEO CONFERENCE / FAX ADMIN. </t>
  </si>
  <si>
    <t xml:space="preserve">Sala konferencyjna </t>
  </si>
  <si>
    <t>SECURITY</t>
  </si>
  <si>
    <t>Nazwisko i Imię</t>
  </si>
  <si>
    <t>Inter.</t>
  </si>
  <si>
    <t>Mobile</t>
  </si>
  <si>
    <t>ADMINISTR. FAX</t>
  </si>
  <si>
    <t xml:space="preserve">Kantyna </t>
  </si>
  <si>
    <t>ROMANOWSKI MICHAŁ</t>
  </si>
  <si>
    <t>SZUMSKI RAFAŁ</t>
  </si>
  <si>
    <t xml:space="preserve">ADMINISTR. TEL </t>
  </si>
  <si>
    <t>HOUGHTON</t>
  </si>
  <si>
    <t>GLISZCZYŃSKA ANNA</t>
  </si>
  <si>
    <t xml:space="preserve">KZ </t>
  </si>
  <si>
    <t>HOFMAN AGNIESZKA</t>
  </si>
  <si>
    <t>BASZCZYN PIOTR</t>
  </si>
  <si>
    <t>BERNACKI PIOTR</t>
  </si>
  <si>
    <t>REKIEĆ MARCIN</t>
  </si>
  <si>
    <t>JAKUBOWSKI ŁUKASZ</t>
  </si>
  <si>
    <t>MICHALSKI ANDRZEJ</t>
  </si>
  <si>
    <t>STOLARCZUK MAGDALENA</t>
  </si>
  <si>
    <t>KORYCZAN MATEUSZ</t>
  </si>
  <si>
    <t>JURCZYK MARTA</t>
  </si>
  <si>
    <t>GRYGAJTIS IRENEUSZ</t>
  </si>
  <si>
    <t>RACZKOWSKA ANNA</t>
  </si>
  <si>
    <t>CZYKIRSKA MAGDALENA</t>
  </si>
  <si>
    <t>BASISTA DOROTA</t>
  </si>
  <si>
    <t>LISOWSKA KATARZYNA</t>
  </si>
  <si>
    <t>KOWALSKA ANITA</t>
  </si>
  <si>
    <t>METYK ALICJA</t>
  </si>
  <si>
    <t>KOZŁOWSKA BARBARA</t>
  </si>
  <si>
    <t>ORZECH WERONIKA</t>
  </si>
  <si>
    <t>MINKOWSKA JOANNA</t>
  </si>
  <si>
    <t xml:space="preserve">Noriaki Shinjo              </t>
  </si>
  <si>
    <t>STOLARCZUK DOROTA</t>
  </si>
  <si>
    <t>MŁOTKOWSKA URSZULA</t>
  </si>
  <si>
    <t>Toru Nishiyama             MC</t>
  </si>
  <si>
    <t>REZLER PRZEMYSŁAW</t>
  </si>
  <si>
    <t>Takayuki Matsumura     Assy</t>
  </si>
  <si>
    <t>STUDNIARZ ŁUKASZ</t>
  </si>
  <si>
    <t>ZIEMIANOWICZ ROBERT</t>
  </si>
  <si>
    <t>Hiroyuki Nishiyama</t>
  </si>
  <si>
    <t>SOŚNICKA ANETA</t>
  </si>
  <si>
    <t>STANDBY LOG</t>
  </si>
  <si>
    <t>WOLNIAK KAMILA</t>
  </si>
  <si>
    <t>Logistyka Shift Leader</t>
  </si>
  <si>
    <t>Logistyka - linia 1</t>
  </si>
  <si>
    <t>YAMASAKI YOSHIHIKO</t>
  </si>
  <si>
    <t>CYBIŃSKI RAJMUND</t>
  </si>
  <si>
    <t>Logistyka  Fax</t>
  </si>
  <si>
    <t>GRABOWSKA JOANNA</t>
  </si>
  <si>
    <t>MX - 1</t>
  </si>
  <si>
    <t>MX - 2</t>
  </si>
  <si>
    <t>SKRZYPEK RADOSŁAW</t>
  </si>
  <si>
    <t>Spare Parts</t>
  </si>
  <si>
    <t>LUPA MAŁGORZATA</t>
  </si>
  <si>
    <t>ŻAK DAMIAN</t>
  </si>
  <si>
    <t>Logistyka Linia 2</t>
  </si>
  <si>
    <t>BORKOWSKI PAWEŁ</t>
  </si>
  <si>
    <t>Magazyna FG</t>
  </si>
  <si>
    <t>FUCZYŁO MARIUSZ</t>
  </si>
  <si>
    <t>Logistyka/Dostawy</t>
  </si>
  <si>
    <t>KARWATKA TOMASZ</t>
  </si>
  <si>
    <t>SZCZĘSNY BARTOSZ</t>
  </si>
  <si>
    <t>WOZKOWY / LPW</t>
  </si>
  <si>
    <t>LIPIŃSKA-SKIBA KAROLINA</t>
  </si>
  <si>
    <t>ŚLIPKO ANDRZEJ</t>
  </si>
  <si>
    <t>PL/Logistyka</t>
  </si>
  <si>
    <t>WILK TOMASZ</t>
  </si>
  <si>
    <t>Logistyka Wysyłki/Przyjęcia</t>
  </si>
  <si>
    <t>GAWRZOŁ KATARZYNA</t>
  </si>
  <si>
    <t>STANISZEWSKI MARCIN</t>
  </si>
  <si>
    <t>LPW</t>
  </si>
  <si>
    <t>GIERLAK MAGDALENA</t>
  </si>
  <si>
    <t>Log AS 2</t>
  </si>
  <si>
    <t>GUTKNECHT ANNA</t>
  </si>
  <si>
    <t>SZELIGA BARTOSZ</t>
  </si>
  <si>
    <t>JANKOWSKA MARIA</t>
  </si>
  <si>
    <t>CZAJEWSKI ADAM</t>
  </si>
  <si>
    <t>PATERA JOANNA</t>
  </si>
  <si>
    <t>KAMIŃSKI KAMIL</t>
  </si>
  <si>
    <t>GRZEŚKO KATARZYNA</t>
  </si>
  <si>
    <t>REJDA MONIKA</t>
  </si>
  <si>
    <t>KONEFAŁ JAROSŁAW</t>
  </si>
  <si>
    <t>JASTRZĘBSKA SYLWIA</t>
  </si>
  <si>
    <t>SKIBA MARTA</t>
  </si>
  <si>
    <t>MARAS DAWID</t>
  </si>
  <si>
    <t>JÓZEFCZAK JULITA</t>
  </si>
  <si>
    <t>SZARATA-DZIURA AGATA</t>
  </si>
  <si>
    <t>SŁOWIK PATRYK</t>
  </si>
  <si>
    <t>KADŁUBICKA KATARZYNA</t>
  </si>
  <si>
    <t>WDOWIAK ANNA</t>
  </si>
  <si>
    <t>KUŹNIAR PIOTR</t>
  </si>
  <si>
    <t>SOBCZAK JAROSŁAW</t>
  </si>
  <si>
    <t>MECH GRZEGORZ</t>
  </si>
  <si>
    <t>BULIK KRZYSZTOF</t>
  </si>
  <si>
    <t>SIENKIEWICZ JOLANTA</t>
  </si>
  <si>
    <t>WARPECHOWSKI KRZYSZTOF</t>
  </si>
  <si>
    <t>KOLEŚNIK KRZYSZTOF</t>
  </si>
  <si>
    <t>SZKODA ARKADIUSZ</t>
  </si>
  <si>
    <t>BABUŚKA MARCIN</t>
  </si>
  <si>
    <t>SIUDEJA TOMASZ</t>
  </si>
  <si>
    <t>ZYBACZYŃSKA JOANNA</t>
  </si>
  <si>
    <t>HVAC - UR</t>
  </si>
  <si>
    <t>STAND BY DC</t>
  </si>
  <si>
    <t>SECURITY SLC</t>
  </si>
  <si>
    <t>TUTAJ WALDEMAR</t>
  </si>
  <si>
    <t>KRAJEWSKI TOMASZ</t>
  </si>
  <si>
    <t>KINDRA ANDRZEJ</t>
  </si>
  <si>
    <t>ZADERSKI WALDEMAR</t>
  </si>
  <si>
    <t>KRAWCZYK TOMASZ</t>
  </si>
  <si>
    <t>MAZUR MARIUSZ</t>
  </si>
  <si>
    <t>BERNACKA PAULINA</t>
  </si>
  <si>
    <t>HVAC DAF</t>
  </si>
  <si>
    <t>POŻYCZKA MARCIN</t>
  </si>
  <si>
    <t>BIERNACKA BEATA</t>
  </si>
  <si>
    <t>NAUMOWICZ ROBERT</t>
  </si>
  <si>
    <t>DEMIAŃCZUK EWELINA</t>
  </si>
  <si>
    <t>JANISZEWSKI PIOTR</t>
  </si>
  <si>
    <t>SOKÓŁKA MICHAŁ</t>
  </si>
  <si>
    <t>GOLIŃSKI PIOTR</t>
  </si>
  <si>
    <t>CZEREP JAROSŁAW</t>
  </si>
  <si>
    <t>SUPRONOWICZ PRZEMYSŁAW</t>
  </si>
  <si>
    <t>KIEREPKA MACIEJ</t>
  </si>
  <si>
    <t>BADACH-ROGOWSKI BARTŁOMIEJ</t>
  </si>
  <si>
    <t>Facility</t>
  </si>
  <si>
    <t>LIBERSKA MARIA</t>
  </si>
  <si>
    <t>QC Assembly</t>
  </si>
  <si>
    <t>RZADKIEWICZ REMIGIUSZ</t>
  </si>
  <si>
    <t>MAZUREK MACIEJ</t>
  </si>
  <si>
    <t>QC/TechnikASS 2</t>
  </si>
  <si>
    <t>UR-TPM</t>
  </si>
  <si>
    <t>PIEŃKO BARBARA</t>
  </si>
  <si>
    <t>WĘGRZYN ELŻBIETA</t>
  </si>
  <si>
    <t>MOLKA KAROL</t>
  </si>
  <si>
    <t>STANDBY PP</t>
  </si>
  <si>
    <t>STANOWSKI TOMASZ</t>
  </si>
  <si>
    <t>KOKOSZANEK TOMASZ</t>
  </si>
  <si>
    <t>PP FAX</t>
  </si>
  <si>
    <t>CHMIELEWSKA DOROTA</t>
  </si>
  <si>
    <t>DZIEWIENIS MARCIN</t>
  </si>
  <si>
    <t>STANDBY</t>
  </si>
  <si>
    <t>PIETRAS JOANNA</t>
  </si>
  <si>
    <t>DC Maintenance/Technican</t>
  </si>
  <si>
    <t xml:space="preserve">SHIFT LEADER Assembly     </t>
  </si>
  <si>
    <t>DC Maintenance</t>
  </si>
  <si>
    <t>BIEDRZYCKA OLGA</t>
  </si>
  <si>
    <t xml:space="preserve">T/L Grupa 1                        </t>
  </si>
  <si>
    <t xml:space="preserve">P/L Grupa 1                        </t>
  </si>
  <si>
    <t>ZAJĄC GRZEGORZ</t>
  </si>
  <si>
    <t xml:space="preserve">T/L Grupa 2                        </t>
  </si>
  <si>
    <t>ZAJĄC MARIUSZ</t>
  </si>
  <si>
    <t xml:space="preserve">P/L Grupa 2                        </t>
  </si>
  <si>
    <t>PE FAX</t>
  </si>
  <si>
    <t xml:space="preserve">T/L Grupa 3                        </t>
  </si>
  <si>
    <t>STANDBY  DC</t>
  </si>
  <si>
    <t>JANKOWSKI MARIUSZ</t>
  </si>
  <si>
    <t xml:space="preserve">P/L Grupa 3                        </t>
  </si>
  <si>
    <t>GOFRAN WOJCIECH</t>
  </si>
  <si>
    <t>T/L Grupa 1 ASSY2</t>
  </si>
  <si>
    <t>MC, DC</t>
  </si>
  <si>
    <t>KOZIOŁ STANISŁAW</t>
  </si>
  <si>
    <t>T/L Grupa 2 ASSY2</t>
  </si>
  <si>
    <t xml:space="preserve">Machining FAX                  </t>
  </si>
  <si>
    <t>Rework</t>
  </si>
  <si>
    <t>BOTDASZEWSKI ROBERT</t>
  </si>
  <si>
    <t>BURZYŃSKA IZABELA</t>
  </si>
  <si>
    <t>GIERLAK PIOTR</t>
  </si>
  <si>
    <t>GOUADEC MIKAEL</t>
  </si>
  <si>
    <t>DEMIAŃCZUK IRENEUSZ</t>
  </si>
  <si>
    <t>ABUCKI PRZEMYSŁAW</t>
  </si>
  <si>
    <t>MIŁOŚ KRZYSZTOF</t>
  </si>
  <si>
    <t>DUDEK MICHAŁ</t>
  </si>
  <si>
    <t>KOMARNICKI MACIEJ</t>
  </si>
  <si>
    <t>CERKOWNIAK MONIKA</t>
  </si>
  <si>
    <t>FEŁEŃCZAK BOGDAN</t>
  </si>
  <si>
    <t xml:space="preserve">Assy Maintenance          </t>
  </si>
  <si>
    <t>WIERCISZEWSKI ANDRZEJ</t>
  </si>
  <si>
    <t>JAMBROŻEK DARIUSZ</t>
  </si>
  <si>
    <t xml:space="preserve">Assy Maintenance           </t>
  </si>
  <si>
    <t>JAMNICKI ŁUKASZ</t>
  </si>
  <si>
    <t>Assy Maintenance</t>
  </si>
  <si>
    <t>DĄBROWSKI RAFAŁ</t>
  </si>
  <si>
    <t>JAROSZ ANITA</t>
  </si>
  <si>
    <t>FRITSCHE KRZYSZTOF</t>
  </si>
  <si>
    <t>JUST MICHAŁ</t>
  </si>
  <si>
    <t>RYTER KRZYSZTOF</t>
  </si>
  <si>
    <t>QA/Technik</t>
  </si>
  <si>
    <t>IWANIEC ANITA</t>
  </si>
  <si>
    <t>MARCINIAK BARTOSZ</t>
  </si>
  <si>
    <t>ŁAKOMIAK PIOTR</t>
  </si>
  <si>
    <t>DZIUBEK MARCIN</t>
  </si>
  <si>
    <t>MAZUREK RENATA</t>
  </si>
  <si>
    <t>MIERZWIAK DAWID</t>
  </si>
  <si>
    <t>WITKOWSKI KAROL</t>
  </si>
  <si>
    <t>MAZURKIEWICZ MIŁOSZ</t>
  </si>
  <si>
    <t>MICHUŁKA JOANNA</t>
  </si>
  <si>
    <t>MILA MATEUSZ</t>
  </si>
  <si>
    <t xml:space="preserve">Team Leader CH    (MC)              </t>
  </si>
  <si>
    <t>MIŁUCH MARLENA</t>
  </si>
  <si>
    <t>PENKAŁA JUSTYNA</t>
  </si>
  <si>
    <t xml:space="preserve">Team Leader FH     (MC)        </t>
  </si>
  <si>
    <t>ZIELIŃSKI GRZEGORZ</t>
  </si>
  <si>
    <t>PODEBRY JUSTYNA</t>
  </si>
  <si>
    <t xml:space="preserve">MC Shift Leader              </t>
  </si>
  <si>
    <t>SADOWSKA ANNA</t>
  </si>
  <si>
    <t>MC Shaft Rotor</t>
  </si>
  <si>
    <t>OSSOWSKA AGATA</t>
  </si>
  <si>
    <t>MC S. Plate</t>
  </si>
  <si>
    <t>PODSADNY MARCIN</t>
  </si>
  <si>
    <t>QC Technician</t>
  </si>
  <si>
    <t>MC Tomasz Ferens</t>
  </si>
  <si>
    <t>WIECZOREK DANIEL</t>
  </si>
  <si>
    <t>QC/Technik2</t>
  </si>
  <si>
    <t>MC Piston</t>
  </si>
  <si>
    <t>QC/Piston</t>
  </si>
  <si>
    <t xml:space="preserve">MC Team Leader   </t>
  </si>
  <si>
    <t>Warehouse-general</t>
  </si>
  <si>
    <t>MC  Bartłomiej Sielicki</t>
  </si>
  <si>
    <t>Warehouse  FAX</t>
  </si>
  <si>
    <t>WDOWIAK MIKOŁAJ</t>
  </si>
  <si>
    <t>TRZECIAK NORBERT</t>
  </si>
  <si>
    <t>SW Recykling</t>
  </si>
  <si>
    <t>WILNOWSKI RADOSŁAW</t>
  </si>
  <si>
    <t>DĄBROWSKI DARIUSZ</t>
  </si>
  <si>
    <t>Zakładowy SIP</t>
  </si>
  <si>
    <t>WORONIECKA MAŁGORZATA</t>
  </si>
  <si>
    <t>HOUGHTON LAB</t>
  </si>
  <si>
    <t>ZELISKO NORBERT</t>
  </si>
  <si>
    <t xml:space="preserve">DC Team Leader                  </t>
  </si>
  <si>
    <t>GAJDZIŃSKI MARCIN</t>
  </si>
  <si>
    <t>BEDNAREK ARTUR</t>
  </si>
  <si>
    <t>FIJAŁKOWSKI PRZEMYSŁAW</t>
  </si>
  <si>
    <t>LECH KAROLINA</t>
  </si>
  <si>
    <t>MURZYN KAMIL</t>
  </si>
  <si>
    <t>ZACHARZEWSKA BEATA</t>
  </si>
  <si>
    <t>CZEKALSKI RAFAŁ</t>
  </si>
  <si>
    <t>PENKALA JUSTYNA</t>
  </si>
  <si>
    <t>SZCZEPANIK DARIUSZ</t>
  </si>
  <si>
    <t>PAJĄK RADOSŁAW</t>
  </si>
  <si>
    <t>PAWLISZYN ADRIAN</t>
  </si>
  <si>
    <t>ZWOLIK PAWEŁ</t>
  </si>
  <si>
    <t>ŻUCHOWSKI TOMASZ</t>
  </si>
  <si>
    <t>SPECJALISTA DS. KSIĘGOWOŚCI</t>
  </si>
  <si>
    <t>HALA I</t>
  </si>
  <si>
    <t>HALA II</t>
  </si>
  <si>
    <t>SGA/ In Touch Team</t>
  </si>
  <si>
    <t>to phone_book</t>
  </si>
  <si>
    <t>AMB</t>
  </si>
  <si>
    <t>IZABELA</t>
  </si>
  <si>
    <t>BURZYŃSKA</t>
  </si>
  <si>
    <t>00139</t>
  </si>
  <si>
    <t>00392</t>
  </si>
  <si>
    <t>KRAS</t>
  </si>
  <si>
    <t>00924</t>
  </si>
  <si>
    <t>SIELICKI</t>
  </si>
  <si>
    <t>SPECJALISTA USTAWIACZ</t>
  </si>
  <si>
    <t>00445</t>
  </si>
  <si>
    <t>PASTUSZAK</t>
  </si>
  <si>
    <t>BRYGADZISTA W DZIALE OBRÓBKI MECHANICZNEJ</t>
  </si>
  <si>
    <t>00708</t>
  </si>
  <si>
    <t>JĘDRASIK</t>
  </si>
  <si>
    <t>LIDER ZMIANY DS. UTRZYMANIA  INFRASTRUKTURY BUDYNKU</t>
  </si>
  <si>
    <t>01024</t>
  </si>
  <si>
    <t>TARASEWICZ</t>
  </si>
  <si>
    <t>SZYMON</t>
  </si>
  <si>
    <t>SPECJALISTA UTRZYMANIA RUCHU</t>
  </si>
  <si>
    <t>00578</t>
  </si>
  <si>
    <t>REZLER</t>
  </si>
  <si>
    <t>MISTRZ DS. LOGISTYKI</t>
  </si>
  <si>
    <t>GOMUŁKA</t>
  </si>
  <si>
    <t>Asano Tomohiro</t>
  </si>
  <si>
    <t>Zweryfikowac biurka  (MC/DC)</t>
  </si>
  <si>
    <t>.</t>
  </si>
  <si>
    <t>Zaktualizwoać zmiany po 12.04.2017</t>
  </si>
  <si>
    <t xml:space="preserve">Dodać NPI, </t>
  </si>
  <si>
    <t>Sprawdzić których zdjeć brakuje</t>
  </si>
  <si>
    <t>Zablokować Makra i Arkusze</t>
  </si>
  <si>
    <t>Podświetlenie aktywnej komórki</t>
  </si>
  <si>
    <t>Wyszukiwarka</t>
  </si>
  <si>
    <t>To do LIST</t>
  </si>
  <si>
    <t>0643</t>
  </si>
  <si>
    <t>ANNA PUZIO</t>
  </si>
  <si>
    <t>MARLENA KOMARNICKA</t>
  </si>
  <si>
    <t>TECHNIK</t>
  </si>
  <si>
    <t>SPECJALISTA DS. ORGANIZACJI PRODUKCJI</t>
  </si>
  <si>
    <t>SPECJALISTA DS. PLANOWANIA PRODUKCJI I MATERIAŁÓW</t>
  </si>
  <si>
    <t>SPECJALISTA DS. INFORMATYKI</t>
  </si>
  <si>
    <t>MISTRZ W DZIALE ADMINISTACJI</t>
  </si>
  <si>
    <t>MISTRZ W DZIALE PERSONALNYM</t>
  </si>
  <si>
    <t>KADRY I PŁACE</t>
  </si>
  <si>
    <t>KIEROWNIK PRODUKCJI MONTAŻ</t>
  </si>
  <si>
    <t xml:space="preserve">KIEROWNIK CENTRUM LOGISTYKI  </t>
  </si>
  <si>
    <t>LOGISTICS CENTER</t>
  </si>
  <si>
    <t>PE MC &amp; DC</t>
  </si>
  <si>
    <t>ZASTPCA KIEROWNIKA  INŻYNIERII PRODUKCJI</t>
  </si>
  <si>
    <t>01830</t>
  </si>
  <si>
    <t>BACKIEL</t>
  </si>
  <si>
    <t>SANDRA</t>
  </si>
  <si>
    <t>01843</t>
  </si>
  <si>
    <t>BIELEC</t>
  </si>
  <si>
    <t>01841</t>
  </si>
  <si>
    <t>GAŁUSZKA</t>
  </si>
  <si>
    <t>MARTYNA</t>
  </si>
  <si>
    <t>01842</t>
  </si>
  <si>
    <t>01865</t>
  </si>
  <si>
    <t>KRENT</t>
  </si>
  <si>
    <t>01829</t>
  </si>
  <si>
    <t>SAKWA</t>
  </si>
  <si>
    <t>SHTEFANITSA</t>
  </si>
  <si>
    <t>MYKHAILO</t>
  </si>
  <si>
    <t>01864</t>
  </si>
  <si>
    <t>WIECZORKIEWICZ</t>
  </si>
  <si>
    <t>LUDWIK</t>
  </si>
  <si>
    <t>INŻYNIER PRODUKCJI</t>
  </si>
  <si>
    <t>SPECJALISTA INFORMATYK</t>
  </si>
  <si>
    <t>KIELER</t>
  </si>
  <si>
    <t>JĘDRZEJ</t>
  </si>
  <si>
    <t>MAZIEC</t>
  </si>
  <si>
    <t>TECHNIK AUTOMATYK UTZRYMANIA RUCHU</t>
  </si>
  <si>
    <t>KIEROWNIK KSIĘGOWOŚCI &amp; PLANOWANIA KORPORACYJNEGO</t>
  </si>
  <si>
    <t>PEPM MC1 (Piston, SR, SP)</t>
  </si>
  <si>
    <t>PEPM MC2 (MC&amp;DC)</t>
  </si>
  <si>
    <t>TPM</t>
  </si>
  <si>
    <t>ASSY</t>
  </si>
  <si>
    <t>DIE Maintenance</t>
  </si>
  <si>
    <t xml:space="preserve">MISTRZ MAGAZYNU CZĘŚCI ZAMIENNYCH </t>
  </si>
  <si>
    <t>MISTRZ UTRZYMANIA RUCHU MC2</t>
  </si>
  <si>
    <t>MISTRZ UTRZYMANIA RUCHU MC1</t>
  </si>
  <si>
    <t>01885</t>
  </si>
  <si>
    <t>01870</t>
  </si>
  <si>
    <t>PRACOWNIK DS. ADMINISTRACYJNYCH</t>
  </si>
  <si>
    <t>BIEGACZ JULIA</t>
  </si>
  <si>
    <t>LOGISTICS CENTER (SLP)</t>
  </si>
  <si>
    <t>KUCZYŃSKA</t>
  </si>
  <si>
    <t>ŻUCHOWSKI</t>
  </si>
  <si>
    <t>direct</t>
  </si>
  <si>
    <t>ZWOLIK</t>
  </si>
  <si>
    <t>NIEMIEC</t>
  </si>
  <si>
    <t>ZOFIA</t>
  </si>
  <si>
    <t>JAMNICKI</t>
  </si>
  <si>
    <t>MC Wojciech Pajdowski</t>
  </si>
  <si>
    <t>GOMUŁKA MARCIN</t>
  </si>
  <si>
    <t>KRENT KATARZYNA</t>
  </si>
  <si>
    <t>done</t>
  </si>
  <si>
    <t>Dodać małe biura (WH, Laboratoria)</t>
  </si>
  <si>
    <t>WH Spare done</t>
  </si>
  <si>
    <t>Uzupełnić Zdjecia</t>
  </si>
  <si>
    <t>01789</t>
  </si>
  <si>
    <t>MAJCHRZAK</t>
  </si>
  <si>
    <t>ANKUTOWICZ MARCIN</t>
  </si>
  <si>
    <t>SAKWA TOMASZ</t>
  </si>
  <si>
    <t>SZTEFANICA MICHAŁ</t>
  </si>
  <si>
    <t>Rafał Czekalski</t>
  </si>
  <si>
    <t>Zofia Niemiec</t>
  </si>
  <si>
    <t>Mariusz Fuczyło</t>
  </si>
  <si>
    <t>ZAKRZEWSKA</t>
  </si>
  <si>
    <t>WOJCIECH KRAS</t>
  </si>
  <si>
    <t>EWA MICHALSKA</t>
  </si>
  <si>
    <t>ZOFIA NIEMIEC</t>
  </si>
  <si>
    <t>ADRIAN PAWLISZYN</t>
  </si>
  <si>
    <t>00242</t>
  </si>
  <si>
    <t>Środki Trwałe/ Fixed Assets / Inwestycje</t>
  </si>
  <si>
    <t>Pracownik ds. STQM</t>
  </si>
  <si>
    <t>Product Development</t>
  </si>
  <si>
    <t>COMP_PEDPRD</t>
  </si>
  <si>
    <t>HVAC_PEPMAS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</si>
</sst>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9">
    <font>
      <sz val="11"/>
      <color theme="1"/>
      <name val="Czcionka tekstu podstawowego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theme="9" tint="0.59999389629810485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1"/>
      <color theme="0" tint="-0.34998626667073579"/>
      <name val="Calibri"/>
      <family val="2"/>
      <charset val="238"/>
      <scheme val="minor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sz val="11"/>
      <color indexed="20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i/>
      <sz val="11"/>
      <color indexed="23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0"/>
      <name val="Calibri"/>
      <family val="2"/>
      <charset val="238"/>
    </font>
    <font>
      <sz val="10"/>
      <name val="Arial CE"/>
      <family val="2"/>
      <charset val="238"/>
    </font>
    <font>
      <b/>
      <sz val="18"/>
      <color indexed="56"/>
      <name val="Cambria"/>
      <family val="2"/>
      <charset val="238"/>
    </font>
    <font>
      <sz val="11"/>
      <color theme="1"/>
      <name val="Calibri"/>
      <family val="2"/>
      <scheme val="minor"/>
    </font>
    <font>
      <sz val="14"/>
      <color theme="1"/>
      <name val="Czcionka tekstu podstawowego"/>
      <family val="2"/>
      <charset val="238"/>
    </font>
    <font>
      <sz val="12"/>
      <color theme="1"/>
      <name val="Calibri"/>
      <family val="2"/>
      <charset val="238"/>
      <scheme val="minor"/>
    </font>
    <font>
      <b/>
      <sz val="14"/>
      <color theme="1"/>
      <name val="Czcionka tekstu podstawowego"/>
      <charset val="238"/>
    </font>
    <font>
      <sz val="11"/>
      <color theme="8" tint="0.79998168889431442"/>
      <name val="Calibri"/>
      <family val="2"/>
      <charset val="238"/>
      <scheme val="minor"/>
    </font>
    <font>
      <sz val="12"/>
      <color theme="8" tint="0.79998168889431442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sz val="11"/>
      <color theme="0"/>
      <name val="Czcionka tekstu podstawowego"/>
      <family val="2"/>
      <charset val="238"/>
    </font>
    <font>
      <b/>
      <sz val="14"/>
      <color theme="0"/>
      <name val="Czcionka tekstu podstawowego"/>
      <charset val="238"/>
    </font>
    <font>
      <b/>
      <sz val="11"/>
      <color theme="0"/>
      <name val="Czcionka tekstu podstawowego"/>
      <charset val="238"/>
    </font>
    <font>
      <b/>
      <sz val="10"/>
      <color theme="0"/>
      <name val="Czcionka tekstu podstawowego"/>
      <charset val="238"/>
    </font>
    <font>
      <sz val="9"/>
      <color indexed="81"/>
      <name val="Tahoma"/>
      <family val="2"/>
      <charset val="238"/>
    </font>
    <font>
      <b/>
      <sz val="10.5"/>
      <color theme="0"/>
      <name val="Czcionka tekstu podstawowego"/>
      <charset val="238"/>
    </font>
    <font>
      <b/>
      <sz val="18"/>
      <color theme="1"/>
      <name val="Czcionka tekstu podstawowego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F8F8F8"/>
      <name val="Calibri"/>
      <family val="2"/>
      <charset val="238"/>
      <scheme val="minor"/>
    </font>
    <font>
      <b/>
      <sz val="13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charset val="238"/>
      <scheme val="minor"/>
    </font>
    <font>
      <b/>
      <sz val="11"/>
      <color theme="1"/>
      <name val="Czcionka tekstu podstawowego"/>
      <charset val="238"/>
    </font>
    <font>
      <sz val="11"/>
      <color theme="8" tint="0.59999389629810485"/>
      <name val="Calibri"/>
      <family val="2"/>
      <charset val="238"/>
      <scheme val="minor"/>
    </font>
    <font>
      <sz val="11"/>
      <color theme="8" tint="0.39997558519241921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i/>
      <sz val="10"/>
      <color theme="1"/>
      <name val="Czcionka tekstu podstawowego"/>
      <charset val="238"/>
    </font>
    <font>
      <sz val="11"/>
      <color rgb="FF000000"/>
      <name val="Czcionka tekstu podstawowego"/>
    </font>
    <font>
      <b/>
      <sz val="11"/>
      <color theme="0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color rgb="FFEBF6F9"/>
      <name val="Calibri"/>
      <family val="2"/>
      <charset val="238"/>
      <scheme val="minor"/>
    </font>
    <font>
      <sz val="11"/>
      <color rgb="FFDAEEF3"/>
      <name val="Calibri"/>
      <family val="2"/>
      <charset val="23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71BCD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1" tint="0.34998626667073579"/>
        <bgColor indexed="64"/>
      </patternFill>
    </fill>
  </fills>
  <borders count="4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</borders>
  <cellStyleXfs count="42">
    <xf numFmtId="0" fontId="0" fillId="0" borderId="0"/>
    <xf numFmtId="0" fontId="19" fillId="0" borderId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1" borderId="0" applyNumberFormat="0" applyBorder="0" applyAlignment="0" applyProtection="0"/>
    <xf numFmtId="0" fontId="24" fillId="14" borderId="0" applyNumberFormat="0" applyBorder="0" applyAlignment="0" applyProtection="0"/>
    <xf numFmtId="0" fontId="24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5" borderId="0" applyNumberFormat="0" applyBorder="0" applyAlignment="0" applyProtection="0"/>
    <xf numFmtId="0" fontId="26" fillId="9" borderId="0" applyNumberFormat="0" applyBorder="0" applyAlignment="0" applyProtection="0"/>
    <xf numFmtId="0" fontId="27" fillId="26" borderId="22" applyNumberFormat="0" applyAlignment="0" applyProtection="0"/>
    <xf numFmtId="0" fontId="28" fillId="27" borderId="23" applyNumberFormat="0" applyAlignment="0" applyProtection="0"/>
    <xf numFmtId="0" fontId="29" fillId="0" borderId="0" applyNumberFormat="0" applyFill="0" applyBorder="0" applyAlignment="0" applyProtection="0"/>
    <xf numFmtId="0" fontId="30" fillId="0" borderId="24" applyNumberFormat="0" applyFill="0" applyAlignment="0" applyProtection="0"/>
    <xf numFmtId="0" fontId="31" fillId="0" borderId="25" applyNumberFormat="0" applyFill="0" applyAlignment="0" applyProtection="0"/>
    <xf numFmtId="0" fontId="32" fillId="0" borderId="26" applyNumberFormat="0" applyFill="0" applyAlignment="0" applyProtection="0"/>
    <xf numFmtId="0" fontId="32" fillId="0" borderId="0" applyNumberFormat="0" applyFill="0" applyBorder="0" applyAlignment="0" applyProtection="0"/>
    <xf numFmtId="0" fontId="33" fillId="28" borderId="0" applyNumberFormat="0" applyBorder="0" applyAlignment="0" applyProtection="0"/>
    <xf numFmtId="0" fontId="22" fillId="0" borderId="0"/>
    <xf numFmtId="0" fontId="34" fillId="29" borderId="27" applyNumberFormat="0" applyAlignment="0" applyProtection="0"/>
    <xf numFmtId="0" fontId="35" fillId="0" borderId="0" applyNumberFormat="0" applyFill="0" applyBorder="0" applyAlignment="0" applyProtection="0"/>
    <xf numFmtId="0" fontId="36" fillId="0" borderId="0"/>
    <xf numFmtId="0" fontId="27" fillId="26" borderId="38" applyNumberFormat="0" applyAlignment="0" applyProtection="0"/>
    <xf numFmtId="0" fontId="12" fillId="0" borderId="0"/>
    <xf numFmtId="0" fontId="34" fillId="29" borderId="39" applyNumberFormat="0" applyAlignment="0" applyProtection="0"/>
  </cellStyleXfs>
  <cellXfs count="422">
    <xf numFmtId="0" fontId="0" fillId="0" borderId="0" xfId="0"/>
    <xf numFmtId="0" fontId="0" fillId="0" borderId="0" xfId="0" applyBorder="1"/>
    <xf numFmtId="0" fontId="20" fillId="0" borderId="0" xfId="0" applyFont="1"/>
    <xf numFmtId="0" fontId="20" fillId="0" borderId="13" xfId="0" applyFont="1" applyBorder="1" applyAlignment="1">
      <alignment horizontal="centerContinuous"/>
    </xf>
    <xf numFmtId="0" fontId="20" fillId="0" borderId="0" xfId="0" applyFont="1" applyBorder="1"/>
    <xf numFmtId="0" fontId="20" fillId="0" borderId="11" xfId="0" applyFont="1" applyBorder="1" applyAlignment="1">
      <alignment horizontal="centerContinuous"/>
    </xf>
    <xf numFmtId="0" fontId="20" fillId="0" borderId="0" xfId="0" applyFont="1" applyBorder="1" applyAlignment="1">
      <alignment vertical="center" textRotation="90" readingOrder="1"/>
    </xf>
    <xf numFmtId="0" fontId="20" fillId="0" borderId="9" xfId="0" applyFont="1" applyBorder="1"/>
    <xf numFmtId="0" fontId="20" fillId="0" borderId="11" xfId="0" applyFont="1" applyBorder="1"/>
    <xf numFmtId="0" fontId="20" fillId="0" borderId="7" xfId="0" applyFont="1" applyBorder="1" applyAlignment="1">
      <alignment horizontal="centerContinuous"/>
    </xf>
    <xf numFmtId="0" fontId="20" fillId="0" borderId="14" xfId="0" applyFont="1" applyBorder="1" applyAlignment="1">
      <alignment horizontal="centerContinuous"/>
    </xf>
    <xf numFmtId="0" fontId="21" fillId="3" borderId="12" xfId="0" quotePrefix="1" applyFont="1" applyFill="1" applyBorder="1" applyAlignment="1">
      <alignment horizontal="centerContinuous"/>
    </xf>
    <xf numFmtId="0" fontId="19" fillId="0" borderId="0" xfId="1"/>
    <xf numFmtId="0" fontId="19" fillId="4" borderId="0" xfId="1" applyFill="1"/>
    <xf numFmtId="0" fontId="19" fillId="0" borderId="4" xfId="1" applyFill="1" applyBorder="1" applyAlignment="1">
      <alignment horizontal="centerContinuous" wrapText="1"/>
    </xf>
    <xf numFmtId="0" fontId="19" fillId="0" borderId="6" xfId="1" applyFill="1" applyBorder="1" applyAlignment="1">
      <alignment horizontal="centerContinuous"/>
    </xf>
    <xf numFmtId="0" fontId="19" fillId="0" borderId="15" xfId="1" applyFill="1" applyBorder="1" applyAlignment="1">
      <alignment horizontal="centerContinuous" wrapText="1"/>
    </xf>
    <xf numFmtId="0" fontId="19" fillId="0" borderId="16" xfId="1" applyFill="1" applyBorder="1" applyAlignment="1">
      <alignment horizontal="centerContinuous" wrapText="1"/>
    </xf>
    <xf numFmtId="0" fontId="19" fillId="0" borderId="17" xfId="1" applyBorder="1"/>
    <xf numFmtId="0" fontId="19" fillId="0" borderId="9" xfId="1" applyBorder="1"/>
    <xf numFmtId="0" fontId="19" fillId="0" borderId="13" xfId="1" applyBorder="1"/>
    <xf numFmtId="0" fontId="19" fillId="0" borderId="10" xfId="1" applyBorder="1"/>
    <xf numFmtId="0" fontId="19" fillId="5" borderId="0" xfId="1" applyFill="1"/>
    <xf numFmtId="0" fontId="19" fillId="5" borderId="7" xfId="1" applyFill="1" applyBorder="1"/>
    <xf numFmtId="0" fontId="19" fillId="5" borderId="0" xfId="1" applyFill="1" applyBorder="1"/>
    <xf numFmtId="0" fontId="19" fillId="0" borderId="11" xfId="1" applyBorder="1"/>
    <xf numFmtId="0" fontId="19" fillId="0" borderId="0" xfId="1" applyBorder="1"/>
    <xf numFmtId="0" fontId="19" fillId="0" borderId="7" xfId="1" applyBorder="1"/>
    <xf numFmtId="0" fontId="19" fillId="0" borderId="14" xfId="1" applyBorder="1"/>
    <xf numFmtId="0" fontId="19" fillId="0" borderId="18" xfId="1" applyBorder="1"/>
    <xf numFmtId="0" fontId="23" fillId="6" borderId="0" xfId="1" applyFont="1" applyFill="1"/>
    <xf numFmtId="0" fontId="19" fillId="6" borderId="0" xfId="1" applyFill="1"/>
    <xf numFmtId="0" fontId="19" fillId="0" borderId="0" xfId="1" applyFill="1"/>
    <xf numFmtId="0" fontId="19" fillId="0" borderId="19" xfId="1" applyFill="1" applyBorder="1"/>
    <xf numFmtId="0" fontId="19" fillId="0" borderId="0" xfId="1" applyFill="1" applyBorder="1"/>
    <xf numFmtId="0" fontId="19" fillId="0" borderId="8" xfId="1" applyFill="1" applyBorder="1"/>
    <xf numFmtId="0" fontId="19" fillId="7" borderId="0" xfId="1" applyFill="1"/>
    <xf numFmtId="0" fontId="19" fillId="0" borderId="19" xfId="1" applyBorder="1"/>
    <xf numFmtId="0" fontId="19" fillId="0" borderId="11" xfId="1" quotePrefix="1" applyBorder="1"/>
    <xf numFmtId="0" fontId="19" fillId="0" borderId="0" xfId="1" applyFill="1" applyBorder="1" applyAlignment="1">
      <alignment horizontal="centerContinuous" wrapText="1"/>
    </xf>
    <xf numFmtId="0" fontId="19" fillId="0" borderId="0" xfId="1" applyFill="1" applyBorder="1" applyAlignment="1">
      <alignment horizontal="centerContinuous"/>
    </xf>
    <xf numFmtId="0" fontId="19" fillId="0" borderId="10" xfId="1" applyFill="1" applyBorder="1" applyAlignment="1">
      <alignment horizontal="centerContinuous" wrapText="1"/>
    </xf>
    <xf numFmtId="0" fontId="19" fillId="0" borderId="20" xfId="1" applyBorder="1"/>
    <xf numFmtId="0" fontId="19" fillId="0" borderId="21" xfId="1" applyBorder="1"/>
    <xf numFmtId="0" fontId="19" fillId="30" borderId="0" xfId="1" applyFill="1"/>
    <xf numFmtId="0" fontId="20" fillId="0" borderId="28" xfId="0" applyFont="1" applyBorder="1" applyAlignment="1">
      <alignment horizontal="centerContinuous"/>
    </xf>
    <xf numFmtId="0" fontId="20" fillId="0" borderId="29" xfId="0" applyFont="1" applyBorder="1" applyAlignment="1">
      <alignment horizontal="centerContinuous"/>
    </xf>
    <xf numFmtId="0" fontId="21" fillId="3" borderId="3" xfId="0" quotePrefix="1" applyFont="1" applyFill="1" applyBorder="1" applyAlignment="1"/>
    <xf numFmtId="0" fontId="20" fillId="0" borderId="11" xfId="0" applyFont="1" applyBorder="1" applyAlignment="1">
      <alignment horizontal="center"/>
    </xf>
    <xf numFmtId="0" fontId="19" fillId="30" borderId="0" xfId="1" quotePrefix="1" applyFill="1"/>
    <xf numFmtId="0" fontId="20" fillId="0" borderId="11" xfId="0" quotePrefix="1" applyFont="1" applyBorder="1" applyAlignment="1">
      <alignment horizontal="centerContinuous"/>
    </xf>
    <xf numFmtId="0" fontId="21" fillId="3" borderId="12" xfId="0" quotePrefix="1" applyFont="1" applyFill="1" applyBorder="1" applyAlignment="1"/>
    <xf numFmtId="0" fontId="18" fillId="0" borderId="0" xfId="1" applyFont="1"/>
    <xf numFmtId="0" fontId="19" fillId="2" borderId="0" xfId="1" applyFill="1"/>
    <xf numFmtId="0" fontId="17" fillId="0" borderId="0" xfId="1" applyFont="1"/>
    <xf numFmtId="0" fontId="21" fillId="0" borderId="0" xfId="0" applyFont="1"/>
    <xf numFmtId="0" fontId="20" fillId="0" borderId="7" xfId="0" applyFont="1" applyBorder="1"/>
    <xf numFmtId="0" fontId="37" fillId="0" borderId="0" xfId="0" applyFont="1"/>
    <xf numFmtId="0" fontId="15" fillId="7" borderId="0" xfId="1" applyFont="1" applyFill="1" applyBorder="1" applyAlignment="1">
      <alignment horizontal="right"/>
    </xf>
    <xf numFmtId="0" fontId="15" fillId="0" borderId="9" xfId="1" applyFont="1" applyBorder="1"/>
    <xf numFmtId="0" fontId="15" fillId="7" borderId="9" xfId="1" applyFont="1" applyFill="1" applyBorder="1" applyAlignment="1">
      <alignment horizontal="right"/>
    </xf>
    <xf numFmtId="0" fontId="15" fillId="0" borderId="13" xfId="1" applyFont="1" applyBorder="1"/>
    <xf numFmtId="0" fontId="19" fillId="0" borderId="28" xfId="1" applyBorder="1"/>
    <xf numFmtId="0" fontId="19" fillId="31" borderId="0" xfId="1" applyFill="1"/>
    <xf numFmtId="0" fontId="19" fillId="0" borderId="13" xfId="1" applyFill="1" applyBorder="1" applyAlignment="1">
      <alignment horizontal="centerContinuous" wrapText="1"/>
    </xf>
    <xf numFmtId="0" fontId="19" fillId="0" borderId="3" xfId="1" applyBorder="1"/>
    <xf numFmtId="0" fontId="38" fillId="0" borderId="13" xfId="1" applyFont="1" applyBorder="1"/>
    <xf numFmtId="0" fontId="38" fillId="7" borderId="30" xfId="1" applyFont="1" applyFill="1" applyBorder="1" applyAlignment="1">
      <alignment horizontal="left"/>
    </xf>
    <xf numFmtId="0" fontId="38" fillId="0" borderId="13" xfId="1" applyFont="1" applyBorder="1" applyAlignment="1">
      <alignment horizontal="left"/>
    </xf>
    <xf numFmtId="0" fontId="19" fillId="7" borderId="7" xfId="1" applyFill="1" applyBorder="1"/>
    <xf numFmtId="0" fontId="38" fillId="7" borderId="32" xfId="1" applyFont="1" applyFill="1" applyBorder="1" applyAlignment="1">
      <alignment horizontal="left"/>
    </xf>
    <xf numFmtId="0" fontId="19" fillId="0" borderId="30" xfId="1" applyBorder="1"/>
    <xf numFmtId="0" fontId="19" fillId="0" borderId="32" xfId="1" applyBorder="1"/>
    <xf numFmtId="0" fontId="38" fillId="0" borderId="4" xfId="1" applyFont="1" applyFill="1" applyBorder="1" applyAlignment="1">
      <alignment horizontal="centerContinuous" wrapText="1"/>
    </xf>
    <xf numFmtId="0" fontId="0" fillId="0" borderId="13" xfId="0" applyBorder="1"/>
    <xf numFmtId="0" fontId="38" fillId="0" borderId="11" xfId="1" quotePrefix="1" applyFont="1" applyBorder="1"/>
    <xf numFmtId="0" fontId="38" fillId="0" borderId="9" xfId="1" applyFont="1" applyBorder="1"/>
    <xf numFmtId="0" fontId="19" fillId="0" borderId="7" xfId="1" applyFill="1" applyBorder="1"/>
    <xf numFmtId="0" fontId="38" fillId="0" borderId="0" xfId="1" applyFont="1" applyFill="1"/>
    <xf numFmtId="0" fontId="0" fillId="0" borderId="7" xfId="0" applyBorder="1"/>
    <xf numFmtId="0" fontId="0" fillId="0" borderId="11" xfId="0" applyBorder="1"/>
    <xf numFmtId="0" fontId="0" fillId="0" borderId="18" xfId="0" applyBorder="1"/>
    <xf numFmtId="0" fontId="19" fillId="0" borderId="7" xfId="1" applyFill="1" applyBorder="1" applyAlignment="1">
      <alignment horizontal="centerContinuous" wrapText="1"/>
    </xf>
    <xf numFmtId="0" fontId="19" fillId="0" borderId="32" xfId="1" applyFill="1" applyBorder="1"/>
    <xf numFmtId="0" fontId="18" fillId="30" borderId="0" xfId="1" quotePrefix="1" applyFont="1" applyFill="1"/>
    <xf numFmtId="0" fontId="0" fillId="0" borderId="19" xfId="0" applyBorder="1"/>
    <xf numFmtId="0" fontId="0" fillId="0" borderId="3" xfId="0" applyBorder="1"/>
    <xf numFmtId="0" fontId="0" fillId="0" borderId="28" xfId="0" applyBorder="1"/>
    <xf numFmtId="0" fontId="38" fillId="0" borderId="0" xfId="1" applyFont="1" applyFill="1" applyBorder="1" applyAlignment="1">
      <alignment horizontal="centerContinuous" wrapText="1"/>
    </xf>
    <xf numFmtId="0" fontId="19" fillId="0" borderId="30" xfId="1" applyFill="1" applyBorder="1"/>
    <xf numFmtId="0" fontId="16" fillId="30" borderId="0" xfId="1" quotePrefix="1" applyFont="1" applyFill="1"/>
    <xf numFmtId="0" fontId="14" fillId="0" borderId="0" xfId="1" applyFont="1"/>
    <xf numFmtId="0" fontId="38" fillId="0" borderId="30" xfId="1" applyFont="1" applyBorder="1"/>
    <xf numFmtId="0" fontId="18" fillId="30" borderId="0" xfId="1" applyFont="1" applyFill="1"/>
    <xf numFmtId="0" fontId="38" fillId="0" borderId="0" xfId="1" applyFont="1" applyBorder="1"/>
    <xf numFmtId="0" fontId="0" fillId="0" borderId="10" xfId="0" applyBorder="1"/>
    <xf numFmtId="0" fontId="19" fillId="0" borderId="3" xfId="1" quotePrefix="1" applyBorder="1"/>
    <xf numFmtId="0" fontId="38" fillId="0" borderId="32" xfId="1" applyFont="1" applyBorder="1"/>
    <xf numFmtId="0" fontId="38" fillId="0" borderId="0" xfId="1" applyFont="1" applyBorder="1" applyAlignment="1">
      <alignment horizontal="left"/>
    </xf>
    <xf numFmtId="0" fontId="15" fillId="0" borderId="0" xfId="1" applyFont="1" applyBorder="1"/>
    <xf numFmtId="0" fontId="38" fillId="0" borderId="7" xfId="1" applyFont="1" applyBorder="1"/>
    <xf numFmtId="0" fontId="19" fillId="7" borderId="11" xfId="1" applyFill="1" applyBorder="1"/>
    <xf numFmtId="0" fontId="19" fillId="0" borderId="5" xfId="1" applyFill="1" applyBorder="1"/>
    <xf numFmtId="0" fontId="19" fillId="7" borderId="28" xfId="1" applyFill="1" applyBorder="1"/>
    <xf numFmtId="0" fontId="19" fillId="0" borderId="7" xfId="1" quotePrefix="1" applyBorder="1"/>
    <xf numFmtId="0" fontId="19" fillId="0" borderId="2" xfId="1" applyBorder="1"/>
    <xf numFmtId="0" fontId="39" fillId="0" borderId="0" xfId="0" applyFont="1"/>
    <xf numFmtId="0" fontId="38" fillId="0" borderId="1" xfId="1" applyFont="1" applyBorder="1"/>
    <xf numFmtId="0" fontId="19" fillId="6" borderId="7" xfId="1" applyFill="1" applyBorder="1"/>
    <xf numFmtId="0" fontId="19" fillId="0" borderId="37" xfId="1" applyBorder="1"/>
    <xf numFmtId="0" fontId="14" fillId="30" borderId="0" xfId="1" applyFont="1" applyFill="1"/>
    <xf numFmtId="0" fontId="19" fillId="0" borderId="11" xfId="1" quotePrefix="1" applyFill="1" applyBorder="1"/>
    <xf numFmtId="0" fontId="38" fillId="0" borderId="30" xfId="1" applyFont="1" applyFill="1" applyBorder="1" applyAlignment="1">
      <alignment horizontal="left"/>
    </xf>
    <xf numFmtId="0" fontId="38" fillId="0" borderId="32" xfId="1" applyFont="1" applyFill="1" applyBorder="1" applyAlignment="1">
      <alignment horizontal="left"/>
    </xf>
    <xf numFmtId="0" fontId="38" fillId="0" borderId="0" xfId="1" applyFont="1" applyFill="1" applyBorder="1" applyAlignment="1">
      <alignment horizontal="left"/>
    </xf>
    <xf numFmtId="0" fontId="38" fillId="0" borderId="28" xfId="1" applyFont="1" applyFill="1" applyBorder="1" applyAlignment="1">
      <alignment horizontal="left"/>
    </xf>
    <xf numFmtId="0" fontId="38" fillId="0" borderId="13" xfId="1" applyFont="1" applyFill="1" applyBorder="1" applyAlignment="1">
      <alignment horizontal="left"/>
    </xf>
    <xf numFmtId="0" fontId="38" fillId="0" borderId="19" xfId="1" applyFont="1" applyBorder="1"/>
    <xf numFmtId="0" fontId="19" fillId="7" borderId="10" xfId="1" applyFill="1" applyBorder="1"/>
    <xf numFmtId="0" fontId="19" fillId="7" borderId="34" xfId="1" applyFill="1" applyBorder="1"/>
    <xf numFmtId="0" fontId="19" fillId="0" borderId="36" xfId="1" applyBorder="1"/>
    <xf numFmtId="0" fontId="19" fillId="0" borderId="35" xfId="1" applyBorder="1"/>
    <xf numFmtId="0" fontId="19" fillId="0" borderId="19" xfId="1" applyFill="1" applyBorder="1" applyAlignment="1">
      <alignment horizontal="centerContinuous" wrapText="1"/>
    </xf>
    <xf numFmtId="0" fontId="19" fillId="0" borderId="0" xfId="1" quotePrefix="1" applyBorder="1"/>
    <xf numFmtId="0" fontId="19" fillId="7" borderId="13" xfId="1" applyFill="1" applyBorder="1"/>
    <xf numFmtId="0" fontId="20" fillId="0" borderId="28" xfId="0" applyFont="1" applyBorder="1"/>
    <xf numFmtId="0" fontId="20" fillId="0" borderId="29" xfId="0" applyFont="1" applyBorder="1"/>
    <xf numFmtId="0" fontId="20" fillId="0" borderId="14" xfId="0" applyFont="1" applyBorder="1"/>
    <xf numFmtId="0" fontId="21" fillId="3" borderId="12" xfId="0" quotePrefix="1" applyFont="1" applyFill="1" applyBorder="1" applyAlignment="1">
      <alignment horizontal="center"/>
    </xf>
    <xf numFmtId="0" fontId="19" fillId="32" borderId="0" xfId="1" applyFill="1"/>
    <xf numFmtId="0" fontId="19" fillId="32" borderId="0" xfId="1" applyFill="1" applyAlignment="1">
      <alignment wrapText="1"/>
    </xf>
    <xf numFmtId="0" fontId="0" fillId="32" borderId="0" xfId="0" applyFill="1"/>
    <xf numFmtId="0" fontId="20" fillId="0" borderId="7" xfId="0" applyFont="1" applyBorder="1" applyAlignment="1">
      <alignment horizontal="left"/>
    </xf>
    <xf numFmtId="0" fontId="14" fillId="0" borderId="0" xfId="1" applyFont="1" applyFill="1"/>
    <xf numFmtId="0" fontId="17" fillId="0" borderId="0" xfId="1" applyFont="1" applyFill="1"/>
    <xf numFmtId="14" fontId="20" fillId="0" borderId="0" xfId="0" applyNumberFormat="1" applyFont="1"/>
    <xf numFmtId="0" fontId="0" fillId="0" borderId="0" xfId="0" applyFill="1"/>
    <xf numFmtId="0" fontId="40" fillId="6" borderId="0" xfId="1" applyFont="1" applyFill="1"/>
    <xf numFmtId="0" fontId="40" fillId="6" borderId="0" xfId="1" quotePrefix="1" applyFont="1" applyFill="1"/>
    <xf numFmtId="0" fontId="40" fillId="7" borderId="11" xfId="1" quotePrefix="1" applyFont="1" applyFill="1" applyBorder="1"/>
    <xf numFmtId="0" fontId="41" fillId="7" borderId="11" xfId="1" quotePrefix="1" applyFont="1" applyFill="1" applyBorder="1"/>
    <xf numFmtId="0" fontId="13" fillId="30" borderId="0" xfId="1" applyFont="1" applyFill="1"/>
    <xf numFmtId="0" fontId="13" fillId="30" borderId="0" xfId="1" quotePrefix="1" applyNumberFormat="1" applyFont="1" applyFill="1"/>
    <xf numFmtId="0" fontId="20" fillId="0" borderId="7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12" fillId="0" borderId="0" xfId="1" applyFont="1"/>
    <xf numFmtId="0" fontId="12" fillId="30" borderId="0" xfId="1" quotePrefix="1" applyFont="1" applyFill="1"/>
    <xf numFmtId="0" fontId="20" fillId="0" borderId="9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42" fillId="33" borderId="12" xfId="0" quotePrefix="1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11" xfId="0" applyFont="1" applyFill="1" applyBorder="1" applyAlignment="1">
      <alignment horizontal="centerContinuous"/>
    </xf>
    <xf numFmtId="0" fontId="21" fillId="34" borderId="12" xfId="0" quotePrefix="1" applyFont="1" applyFill="1" applyBorder="1" applyAlignment="1">
      <alignment horizontal="centerContinuous"/>
    </xf>
    <xf numFmtId="0" fontId="20" fillId="0" borderId="13" xfId="0" applyFont="1" applyBorder="1" applyAlignment="1">
      <alignment horizontal="center"/>
    </xf>
    <xf numFmtId="0" fontId="21" fillId="33" borderId="12" xfId="0" quotePrefix="1" applyFont="1" applyFill="1" applyBorder="1" applyAlignment="1">
      <alignment horizontal="centerContinuous"/>
    </xf>
    <xf numFmtId="0" fontId="20" fillId="0" borderId="11" xfId="0" quotePrefix="1" applyFont="1" applyBorder="1" applyAlignment="1">
      <alignment horizontal="center"/>
    </xf>
    <xf numFmtId="0" fontId="21" fillId="33" borderId="12" xfId="0" quotePrefix="1" applyFont="1" applyFill="1" applyBorder="1" applyAlignment="1"/>
    <xf numFmtId="0" fontId="21" fillId="34" borderId="12" xfId="0" quotePrefix="1" applyFont="1" applyFill="1" applyBorder="1" applyAlignment="1"/>
    <xf numFmtId="0" fontId="20" fillId="0" borderId="0" xfId="0" quotePrefix="1" applyFont="1"/>
    <xf numFmtId="0" fontId="20" fillId="0" borderId="0" xfId="0" applyFont="1" applyFill="1" applyBorder="1"/>
    <xf numFmtId="0" fontId="20" fillId="0" borderId="0" xfId="0" applyFont="1" applyFill="1" applyBorder="1" applyAlignment="1">
      <alignment horizontal="centerContinuous"/>
    </xf>
    <xf numFmtId="0" fontId="21" fillId="0" borderId="36" xfId="0" quotePrefix="1" applyFont="1" applyFill="1" applyBorder="1" applyAlignment="1">
      <alignment horizontal="centerContinuous"/>
    </xf>
    <xf numFmtId="0" fontId="21" fillId="0" borderId="0" xfId="0" quotePrefix="1" applyFont="1" applyFill="1" applyBorder="1" applyAlignment="1">
      <alignment horizontal="centerContinuous"/>
    </xf>
    <xf numFmtId="0" fontId="43" fillId="0" borderId="7" xfId="0" applyFont="1" applyBorder="1" applyAlignment="1">
      <alignment horizontal="centerContinuous"/>
    </xf>
    <xf numFmtId="0" fontId="12" fillId="32" borderId="0" xfId="1" applyFont="1" applyFill="1"/>
    <xf numFmtId="0" fontId="0" fillId="0" borderId="9" xfId="0" applyBorder="1"/>
    <xf numFmtId="0" fontId="0" fillId="0" borderId="14" xfId="0" applyBorder="1"/>
    <xf numFmtId="0" fontId="0" fillId="0" borderId="12" xfId="0" applyBorder="1"/>
    <xf numFmtId="0" fontId="0" fillId="35" borderId="10" xfId="0" applyFill="1" applyBorder="1"/>
    <xf numFmtId="0" fontId="0" fillId="35" borderId="11" xfId="0" applyFill="1" applyBorder="1"/>
    <xf numFmtId="0" fontId="0" fillId="35" borderId="12" xfId="0" applyFill="1" applyBorder="1"/>
    <xf numFmtId="0" fontId="44" fillId="35" borderId="9" xfId="0" applyFont="1" applyFill="1" applyBorder="1"/>
    <xf numFmtId="0" fontId="45" fillId="35" borderId="7" xfId="0" applyFont="1" applyFill="1" applyBorder="1" applyAlignment="1">
      <alignment horizontal="centerContinuous"/>
    </xf>
    <xf numFmtId="0" fontId="44" fillId="35" borderId="13" xfId="0" applyFont="1" applyFill="1" applyBorder="1"/>
    <xf numFmtId="0" fontId="0" fillId="35" borderId="13" xfId="0" applyFill="1" applyBorder="1"/>
    <xf numFmtId="0" fontId="45" fillId="35" borderId="0" xfId="0" applyFont="1" applyFill="1" applyBorder="1" applyAlignment="1">
      <alignment horizontal="centerContinuous"/>
    </xf>
    <xf numFmtId="0" fontId="0" fillId="35" borderId="3" xfId="0" applyFill="1" applyBorder="1"/>
    <xf numFmtId="0" fontId="0" fillId="35" borderId="0" xfId="0" applyFill="1" applyBorder="1" applyAlignment="1"/>
    <xf numFmtId="0" fontId="0" fillId="35" borderId="14" xfId="0" applyFill="1" applyBorder="1" applyAlignment="1"/>
    <xf numFmtId="0" fontId="0" fillId="0" borderId="41" xfId="0" applyBorder="1"/>
    <xf numFmtId="0" fontId="0" fillId="0" borderId="40" xfId="0" applyBorder="1"/>
    <xf numFmtId="0" fontId="46" fillId="36" borderId="9" xfId="0" applyFont="1" applyFill="1" applyBorder="1" applyAlignment="1">
      <alignment horizontal="centerContinuous"/>
    </xf>
    <xf numFmtId="0" fontId="46" fillId="36" borderId="7" xfId="0" applyFont="1" applyFill="1" applyBorder="1" applyAlignment="1">
      <alignment horizontal="centerContinuous"/>
    </xf>
    <xf numFmtId="0" fontId="46" fillId="36" borderId="14" xfId="0" applyFont="1" applyFill="1" applyBorder="1" applyAlignment="1">
      <alignment horizontal="centerContinuous"/>
    </xf>
    <xf numFmtId="0" fontId="46" fillId="36" borderId="11" xfId="0" applyFont="1" applyFill="1" applyBorder="1" applyAlignment="1">
      <alignment horizontal="centerContinuous"/>
    </xf>
    <xf numFmtId="0" fontId="46" fillId="36" borderId="12" xfId="0" applyFont="1" applyFill="1" applyBorder="1" applyAlignment="1">
      <alignment horizontal="centerContinuous"/>
    </xf>
    <xf numFmtId="0" fontId="47" fillId="36" borderId="9" xfId="0" applyFont="1" applyFill="1" applyBorder="1" applyAlignment="1">
      <alignment horizontal="centerContinuous"/>
    </xf>
    <xf numFmtId="0" fontId="47" fillId="36" borderId="10" xfId="0" applyFont="1" applyFill="1" applyBorder="1" applyAlignment="1">
      <alignment horizontal="centerContinuous"/>
    </xf>
    <xf numFmtId="0" fontId="0" fillId="0" borderId="34" xfId="0" applyBorder="1"/>
    <xf numFmtId="0" fontId="0" fillId="0" borderId="36" xfId="0" applyBorder="1"/>
    <xf numFmtId="0" fontId="49" fillId="36" borderId="9" xfId="0" applyFont="1" applyFill="1" applyBorder="1" applyAlignment="1">
      <alignment horizontal="centerContinuous"/>
    </xf>
    <xf numFmtId="0" fontId="46" fillId="36" borderId="0" xfId="0" applyFont="1" applyFill="1" applyBorder="1" applyAlignment="1">
      <alignment horizontal="centerContinuous"/>
    </xf>
    <xf numFmtId="0" fontId="45" fillId="35" borderId="0" xfId="0" applyFont="1" applyFill="1" applyBorder="1" applyAlignment="1"/>
    <xf numFmtId="0" fontId="50" fillId="0" borderId="0" xfId="0" applyFont="1"/>
    <xf numFmtId="0" fontId="46" fillId="36" borderId="4" xfId="0" applyFont="1" applyFill="1" applyBorder="1" applyAlignment="1">
      <alignment horizontal="centerContinuous"/>
    </xf>
    <xf numFmtId="0" fontId="47" fillId="36" borderId="6" xfId="0" applyFont="1" applyFill="1" applyBorder="1" applyAlignment="1">
      <alignment horizontal="centerContinuous"/>
    </xf>
    <xf numFmtId="0" fontId="46" fillId="36" borderId="42" xfId="0" applyFont="1" applyFill="1" applyBorder="1" applyAlignment="1">
      <alignment horizontal="centerContinuous"/>
    </xf>
    <xf numFmtId="0" fontId="46" fillId="36" borderId="1" xfId="0" applyFont="1" applyFill="1" applyBorder="1" applyAlignment="1">
      <alignment horizontal="centerContinuous"/>
    </xf>
    <xf numFmtId="0" fontId="46" fillId="36" borderId="43" xfId="0" applyFont="1" applyFill="1" applyBorder="1" applyAlignment="1">
      <alignment horizontal="centerContinuous"/>
    </xf>
    <xf numFmtId="0" fontId="46" fillId="36" borderId="44" xfId="0" applyFont="1" applyFill="1" applyBorder="1" applyAlignment="1">
      <alignment horizontal="centerContinuous"/>
    </xf>
    <xf numFmtId="0" fontId="52" fillId="0" borderId="11" xfId="1" quotePrefix="1" applyFont="1" applyBorder="1"/>
    <xf numFmtId="0" fontId="52" fillId="0" borderId="3" xfId="1" quotePrefix="1" applyFont="1" applyBorder="1"/>
    <xf numFmtId="0" fontId="53" fillId="0" borderId="33" xfId="1" quotePrefix="1" applyFont="1" applyBorder="1"/>
    <xf numFmtId="0" fontId="53" fillId="0" borderId="11" xfId="1" quotePrefix="1" applyFont="1" applyBorder="1"/>
    <xf numFmtId="0" fontId="52" fillId="0" borderId="33" xfId="1" quotePrefix="1" applyFont="1" applyBorder="1"/>
    <xf numFmtId="0" fontId="52" fillId="0" borderId="33" xfId="1" quotePrefix="1" applyFont="1" applyFill="1" applyBorder="1"/>
    <xf numFmtId="0" fontId="40" fillId="7" borderId="0" xfId="1" applyFont="1" applyFill="1"/>
    <xf numFmtId="0" fontId="54" fillId="37" borderId="28" xfId="38" applyNumberFormat="1" applyFont="1" applyFill="1" applyBorder="1"/>
    <xf numFmtId="0" fontId="54" fillId="37" borderId="29" xfId="38" applyNumberFormat="1" applyFont="1" applyFill="1" applyBorder="1"/>
    <xf numFmtId="0" fontId="51" fillId="0" borderId="0" xfId="38" applyNumberFormat="1" applyFont="1" applyBorder="1"/>
    <xf numFmtId="49" fontId="51" fillId="0" borderId="0" xfId="38" applyNumberFormat="1" applyFont="1" applyBorder="1" applyAlignment="1">
      <alignment horizontal="left"/>
    </xf>
    <xf numFmtId="0" fontId="36" fillId="0" borderId="0" xfId="38" applyBorder="1"/>
    <xf numFmtId="0" fontId="36" fillId="0" borderId="0" xfId="38"/>
    <xf numFmtId="0" fontId="36" fillId="0" borderId="0" xfId="38" applyAlignment="1">
      <alignment horizontal="left"/>
    </xf>
    <xf numFmtId="0" fontId="51" fillId="0" borderId="11" xfId="38" applyNumberFormat="1" applyFont="1" applyBorder="1"/>
    <xf numFmtId="0" fontId="51" fillId="0" borderId="12" xfId="38" applyNumberFormat="1" applyFont="1" applyBorder="1"/>
    <xf numFmtId="0" fontId="36" fillId="0" borderId="0" xfId="38" applyNumberFormat="1" applyBorder="1"/>
    <xf numFmtId="49" fontId="36" fillId="0" borderId="0" xfId="38" applyNumberFormat="1" applyBorder="1" applyAlignment="1">
      <alignment horizontal="left"/>
    </xf>
    <xf numFmtId="0" fontId="51" fillId="0" borderId="28" xfId="38" applyNumberFormat="1" applyFont="1" applyBorder="1"/>
    <xf numFmtId="0" fontId="51" fillId="0" borderId="45" xfId="38" applyNumberFormat="1" applyFont="1" applyBorder="1"/>
    <xf numFmtId="0" fontId="51" fillId="0" borderId="29" xfId="38" applyNumberFormat="1" applyFont="1" applyBorder="1" applyAlignment="1">
      <alignment horizontal="left"/>
    </xf>
    <xf numFmtId="0" fontId="51" fillId="38" borderId="28" xfId="38" applyFont="1" applyFill="1" applyBorder="1" applyAlignment="1">
      <alignment horizontal="center" wrapText="1"/>
    </xf>
    <xf numFmtId="0" fontId="51" fillId="38" borderId="45" xfId="38" applyFont="1" applyFill="1" applyBorder="1" applyAlignment="1">
      <alignment horizontal="center" wrapText="1"/>
    </xf>
    <xf numFmtId="0" fontId="51" fillId="38" borderId="29" xfId="38" applyFont="1" applyFill="1" applyBorder="1" applyAlignment="1">
      <alignment horizontal="left"/>
    </xf>
    <xf numFmtId="0" fontId="36" fillId="0" borderId="0" xfId="38" applyBorder="1" applyAlignment="1">
      <alignment horizontal="center"/>
    </xf>
    <xf numFmtId="0" fontId="51" fillId="38" borderId="4" xfId="38" applyFont="1" applyFill="1" applyBorder="1" applyAlignment="1">
      <alignment horizontal="center" wrapText="1"/>
    </xf>
    <xf numFmtId="0" fontId="51" fillId="38" borderId="5" xfId="38" applyFont="1" applyFill="1" applyBorder="1" applyAlignment="1">
      <alignment horizontal="center" wrapText="1"/>
    </xf>
    <xf numFmtId="0" fontId="51" fillId="38" borderId="6" xfId="38" applyFont="1" applyFill="1" applyBorder="1" applyAlignment="1">
      <alignment horizontal="left"/>
    </xf>
    <xf numFmtId="0" fontId="51" fillId="0" borderId="7" xfId="38" applyNumberFormat="1" applyFont="1" applyBorder="1"/>
    <xf numFmtId="0" fontId="51" fillId="0" borderId="14" xfId="38" applyNumberFormat="1" applyFont="1" applyBorder="1" applyAlignment="1">
      <alignment horizontal="left"/>
    </xf>
    <xf numFmtId="0" fontId="51" fillId="4" borderId="28" xfId="38" applyFont="1" applyFill="1" applyBorder="1" applyAlignment="1">
      <alignment horizontal="center" wrapText="1"/>
    </xf>
    <xf numFmtId="0" fontId="51" fillId="4" borderId="45" xfId="38" applyFont="1" applyFill="1" applyBorder="1" applyAlignment="1">
      <alignment horizontal="center" wrapText="1"/>
    </xf>
    <xf numFmtId="0" fontId="51" fillId="4" borderId="29" xfId="38" applyFont="1" applyFill="1" applyBorder="1" applyAlignment="1">
      <alignment horizontal="left"/>
    </xf>
    <xf numFmtId="0" fontId="36" fillId="5" borderId="7" xfId="38" applyNumberFormat="1" applyFill="1" applyBorder="1"/>
    <xf numFmtId="0" fontId="36" fillId="5" borderId="0" xfId="38" applyNumberFormat="1" applyFill="1" applyBorder="1"/>
    <xf numFmtId="49" fontId="36" fillId="5" borderId="14" xfId="38" applyNumberFormat="1" applyFill="1" applyBorder="1" applyAlignment="1">
      <alignment horizontal="left"/>
    </xf>
    <xf numFmtId="0" fontId="36" fillId="0" borderId="7" xfId="38" applyBorder="1"/>
    <xf numFmtId="0" fontId="36" fillId="0" borderId="14" xfId="38" applyBorder="1" applyAlignment="1">
      <alignment horizontal="left"/>
    </xf>
    <xf numFmtId="0" fontId="36" fillId="0" borderId="11" xfId="38" applyNumberFormat="1" applyBorder="1"/>
    <xf numFmtId="0" fontId="36" fillId="0" borderId="3" xfId="38" applyNumberFormat="1" applyBorder="1"/>
    <xf numFmtId="49" fontId="36" fillId="0" borderId="12" xfId="38" applyNumberFormat="1" applyBorder="1" applyAlignment="1">
      <alignment horizontal="left"/>
    </xf>
    <xf numFmtId="0" fontId="36" fillId="6" borderId="7" xfId="38" applyNumberFormat="1" applyFill="1" applyBorder="1"/>
    <xf numFmtId="0" fontId="36" fillId="6" borderId="0" xfId="38" applyNumberFormat="1" applyFill="1" applyBorder="1"/>
    <xf numFmtId="49" fontId="36" fillId="6" borderId="14" xfId="38" applyNumberFormat="1" applyFill="1" applyBorder="1" applyAlignment="1">
      <alignment horizontal="left"/>
    </xf>
    <xf numFmtId="0" fontId="36" fillId="0" borderId="7" xfId="38" applyNumberFormat="1" applyBorder="1"/>
    <xf numFmtId="49" fontId="36" fillId="0" borderId="14" xfId="38" applyNumberFormat="1" applyBorder="1" applyAlignment="1">
      <alignment horizontal="left"/>
    </xf>
    <xf numFmtId="0" fontId="54" fillId="4" borderId="0" xfId="38" applyFont="1" applyFill="1" applyBorder="1" applyAlignment="1">
      <alignment horizontal="center" wrapText="1"/>
    </xf>
    <xf numFmtId="0" fontId="54" fillId="4" borderId="14" xfId="38" applyFont="1" applyFill="1" applyBorder="1" applyAlignment="1">
      <alignment horizontal="left"/>
    </xf>
    <xf numFmtId="0" fontId="55" fillId="5" borderId="7" xfId="38" applyNumberFormat="1" applyFont="1" applyFill="1" applyBorder="1"/>
    <xf numFmtId="0" fontId="55" fillId="5" borderId="0" xfId="38" applyNumberFormat="1" applyFont="1" applyFill="1" applyBorder="1"/>
    <xf numFmtId="49" fontId="55" fillId="5" borderId="14" xfId="38" applyNumberFormat="1" applyFont="1" applyFill="1" applyBorder="1" applyAlignment="1">
      <alignment horizontal="left"/>
    </xf>
    <xf numFmtId="0" fontId="36" fillId="0" borderId="7" xfId="38" applyNumberFormat="1" applyFill="1" applyBorder="1"/>
    <xf numFmtId="0" fontId="36" fillId="0" borderId="0" xfId="38" applyNumberFormat="1" applyFill="1" applyBorder="1"/>
    <xf numFmtId="49" fontId="36" fillId="0" borderId="14" xfId="38" applyNumberFormat="1" applyFill="1" applyBorder="1" applyAlignment="1">
      <alignment horizontal="left"/>
    </xf>
    <xf numFmtId="0" fontId="55" fillId="39" borderId="7" xfId="38" applyNumberFormat="1" applyFont="1" applyFill="1" applyBorder="1"/>
    <xf numFmtId="0" fontId="55" fillId="39" borderId="0" xfId="38" applyNumberFormat="1" applyFont="1" applyFill="1" applyBorder="1"/>
    <xf numFmtId="49" fontId="55" fillId="39" borderId="14" xfId="38" applyNumberFormat="1" applyFont="1" applyFill="1" applyBorder="1" applyAlignment="1">
      <alignment horizontal="left"/>
    </xf>
    <xf numFmtId="0" fontId="51" fillId="38" borderId="7" xfId="38" applyFont="1" applyFill="1" applyBorder="1" applyAlignment="1">
      <alignment horizontal="center" wrapText="1"/>
    </xf>
    <xf numFmtId="0" fontId="51" fillId="38" borderId="0" xfId="38" applyFont="1" applyFill="1" applyBorder="1" applyAlignment="1">
      <alignment horizontal="center" wrapText="1"/>
    </xf>
    <xf numFmtId="0" fontId="51" fillId="38" borderId="14" xfId="38" applyFont="1" applyFill="1" applyBorder="1" applyAlignment="1">
      <alignment horizontal="left"/>
    </xf>
    <xf numFmtId="0" fontId="36" fillId="0" borderId="14" xfId="38" applyNumberFormat="1" applyBorder="1" applyAlignment="1">
      <alignment horizontal="left"/>
    </xf>
    <xf numFmtId="0" fontId="55" fillId="39" borderId="0" xfId="38" applyFont="1" applyFill="1" applyBorder="1"/>
    <xf numFmtId="0" fontId="55" fillId="39" borderId="14" xfId="38" applyFont="1" applyFill="1" applyBorder="1" applyAlignment="1">
      <alignment horizontal="left"/>
    </xf>
    <xf numFmtId="0" fontId="36" fillId="0" borderId="0" xfId="38" applyAlignment="1">
      <alignment horizontal="center"/>
    </xf>
    <xf numFmtId="0" fontId="51" fillId="0" borderId="3" xfId="38" applyNumberFormat="1" applyFont="1" applyBorder="1"/>
    <xf numFmtId="0" fontId="51" fillId="0" borderId="12" xfId="38" applyNumberFormat="1" applyFont="1" applyBorder="1" applyAlignment="1">
      <alignment horizontal="left"/>
    </xf>
    <xf numFmtId="0" fontId="55" fillId="39" borderId="7" xfId="38" applyFont="1" applyFill="1" applyBorder="1"/>
    <xf numFmtId="0" fontId="55" fillId="39" borderId="0" xfId="38" applyFont="1" applyFill="1" applyBorder="1" applyAlignment="1">
      <alignment horizontal="center"/>
    </xf>
    <xf numFmtId="0" fontId="36" fillId="6" borderId="28" xfId="38" applyNumberFormat="1" applyFill="1" applyBorder="1"/>
    <xf numFmtId="0" fontId="36" fillId="6" borderId="45" xfId="38" applyNumberFormat="1" applyFill="1" applyBorder="1"/>
    <xf numFmtId="49" fontId="36" fillId="6" borderId="29" xfId="38" applyNumberFormat="1" applyFill="1" applyBorder="1" applyAlignment="1">
      <alignment horizontal="left"/>
    </xf>
    <xf numFmtId="0" fontId="36" fillId="0" borderId="7" xfId="38" applyBorder="1" applyAlignment="1">
      <alignment horizontal="center"/>
    </xf>
    <xf numFmtId="0" fontId="36" fillId="0" borderId="14" xfId="38" applyBorder="1" applyAlignment="1">
      <alignment horizontal="center"/>
    </xf>
    <xf numFmtId="16" fontId="36" fillId="0" borderId="0" xfId="38" applyNumberFormat="1"/>
    <xf numFmtId="0" fontId="55" fillId="0" borderId="7" xfId="38" applyNumberFormat="1" applyFont="1" applyBorder="1"/>
    <xf numFmtId="0" fontId="55" fillId="0" borderId="0" xfId="38" applyNumberFormat="1" applyFont="1" applyBorder="1"/>
    <xf numFmtId="0" fontId="36" fillId="39" borderId="7" xfId="38" applyNumberFormat="1" applyFill="1" applyBorder="1"/>
    <xf numFmtId="0" fontId="36" fillId="39" borderId="0" xfId="38" applyNumberFormat="1" applyFill="1" applyBorder="1"/>
    <xf numFmtId="0" fontId="55" fillId="6" borderId="7" xfId="38" applyNumberFormat="1" applyFont="1" applyFill="1" applyBorder="1"/>
    <xf numFmtId="0" fontId="55" fillId="6" borderId="0" xfId="38" applyNumberFormat="1" applyFont="1" applyFill="1" applyBorder="1"/>
    <xf numFmtId="0" fontId="55" fillId="0" borderId="0" xfId="38" applyFont="1" applyBorder="1"/>
    <xf numFmtId="0" fontId="55" fillId="0" borderId="7" xfId="38" applyFont="1" applyBorder="1"/>
    <xf numFmtId="0" fontId="36" fillId="0" borderId="0" xfId="38" applyBorder="1" applyAlignment="1">
      <alignment horizontal="left"/>
    </xf>
    <xf numFmtId="0" fontId="51" fillId="4" borderId="7" xfId="38" applyFont="1" applyFill="1" applyBorder="1" applyAlignment="1">
      <alignment horizontal="center" wrapText="1"/>
    </xf>
    <xf numFmtId="0" fontId="51" fillId="4" borderId="0" xfId="38" applyFont="1" applyFill="1" applyBorder="1" applyAlignment="1">
      <alignment horizontal="center" wrapText="1"/>
    </xf>
    <xf numFmtId="0" fontId="51" fillId="4" borderId="14" xfId="38" applyFont="1" applyFill="1" applyBorder="1" applyAlignment="1">
      <alignment horizontal="left"/>
    </xf>
    <xf numFmtId="0" fontId="55" fillId="0" borderId="11" xfId="38" applyNumberFormat="1" applyFont="1" applyBorder="1"/>
    <xf numFmtId="0" fontId="55" fillId="0" borderId="3" xfId="38" applyNumberFormat="1" applyFont="1" applyBorder="1"/>
    <xf numFmtId="0" fontId="57" fillId="0" borderId="0" xfId="38" applyNumberFormat="1" applyFont="1" applyBorder="1"/>
    <xf numFmtId="0" fontId="55" fillId="30" borderId="0" xfId="38" applyNumberFormat="1" applyFont="1" applyFill="1" applyBorder="1"/>
    <xf numFmtId="0" fontId="36" fillId="0" borderId="7" xfId="38" applyNumberFormat="1" applyFont="1" applyBorder="1"/>
    <xf numFmtId="0" fontId="36" fillId="0" borderId="0" xfId="38" applyNumberFormat="1" applyFont="1" applyBorder="1"/>
    <xf numFmtId="0" fontId="56" fillId="0" borderId="0" xfId="38" applyNumberFormat="1" applyFont="1" applyBorder="1"/>
    <xf numFmtId="0" fontId="36" fillId="39" borderId="7" xfId="38" applyNumberFormat="1" applyFont="1" applyFill="1" applyBorder="1"/>
    <xf numFmtId="0" fontId="36" fillId="39" borderId="0" xfId="38" applyNumberFormat="1" applyFont="1" applyFill="1" applyBorder="1"/>
    <xf numFmtId="0" fontId="56" fillId="0" borderId="28" xfId="38" applyNumberFormat="1" applyFont="1" applyBorder="1"/>
    <xf numFmtId="0" fontId="56" fillId="0" borderId="45" xfId="38" applyNumberFormat="1" applyFont="1" applyBorder="1"/>
    <xf numFmtId="49" fontId="36" fillId="0" borderId="29" xfId="38" applyNumberFormat="1" applyBorder="1" applyAlignment="1">
      <alignment horizontal="left"/>
    </xf>
    <xf numFmtId="0" fontId="56" fillId="0" borderId="7" xfId="38" applyNumberFormat="1" applyFont="1" applyBorder="1"/>
    <xf numFmtId="0" fontId="56" fillId="0" borderId="11" xfId="38" applyNumberFormat="1" applyFont="1" applyBorder="1"/>
    <xf numFmtId="0" fontId="56" fillId="0" borderId="3" xfId="38" applyNumberFormat="1" applyFont="1" applyBorder="1"/>
    <xf numFmtId="49" fontId="36" fillId="39" borderId="14" xfId="38" applyNumberFormat="1" applyFill="1" applyBorder="1" applyAlignment="1">
      <alignment horizontal="left"/>
    </xf>
    <xf numFmtId="0" fontId="36" fillId="0" borderId="11" xfId="38" applyNumberFormat="1" applyFont="1" applyBorder="1"/>
    <xf numFmtId="0" fontId="36" fillId="0" borderId="3" xfId="38" applyNumberFormat="1" applyFont="1" applyBorder="1"/>
    <xf numFmtId="0" fontId="36" fillId="0" borderId="3" xfId="38" applyBorder="1"/>
    <xf numFmtId="0" fontId="36" fillId="39" borderId="0" xfId="38" applyFill="1" applyBorder="1"/>
    <xf numFmtId="49" fontId="36" fillId="39" borderId="0" xfId="38" applyNumberFormat="1" applyFill="1" applyBorder="1" applyAlignment="1">
      <alignment horizontal="left"/>
    </xf>
    <xf numFmtId="0" fontId="36" fillId="39" borderId="0" xfId="38" applyFill="1" applyBorder="1" applyAlignment="1">
      <alignment horizontal="left"/>
    </xf>
    <xf numFmtId="0" fontId="11" fillId="0" borderId="0" xfId="1" applyFont="1" applyFill="1"/>
    <xf numFmtId="0" fontId="0" fillId="40" borderId="0" xfId="0" applyFill="1"/>
    <xf numFmtId="0" fontId="39" fillId="0" borderId="0" xfId="0" applyFont="1" applyFill="1" applyBorder="1"/>
    <xf numFmtId="0" fontId="11" fillId="0" borderId="0" xfId="1" applyFont="1"/>
    <xf numFmtId="0" fontId="58" fillId="0" borderId="0" xfId="0" applyFont="1"/>
    <xf numFmtId="0" fontId="52" fillId="0" borderId="31" xfId="1" quotePrefix="1" applyFont="1" applyFill="1" applyBorder="1"/>
    <xf numFmtId="0" fontId="52" fillId="0" borderId="11" xfId="1" quotePrefix="1" applyFont="1" applyFill="1" applyBorder="1"/>
    <xf numFmtId="0" fontId="44" fillId="0" borderId="0" xfId="0" applyFont="1" applyFill="1"/>
    <xf numFmtId="0" fontId="52" fillId="0" borderId="31" xfId="1" quotePrefix="1" applyFont="1" applyBorder="1"/>
    <xf numFmtId="0" fontId="52" fillId="0" borderId="31" xfId="1" applyFont="1" applyFill="1" applyBorder="1"/>
    <xf numFmtId="0" fontId="44" fillId="0" borderId="31" xfId="0" applyFont="1" applyBorder="1"/>
    <xf numFmtId="0" fontId="59" fillId="6" borderId="0" xfId="1" applyFont="1" applyFill="1"/>
    <xf numFmtId="0" fontId="59" fillId="6" borderId="1" xfId="1" applyFont="1" applyFill="1" applyBorder="1"/>
    <xf numFmtId="0" fontId="45" fillId="0" borderId="0" xfId="0" applyFont="1"/>
    <xf numFmtId="0" fontId="10" fillId="0" borderId="0" xfId="1" applyFont="1"/>
    <xf numFmtId="0" fontId="52" fillId="0" borderId="7" xfId="1" quotePrefix="1" applyFont="1" applyBorder="1"/>
    <xf numFmtId="0" fontId="61" fillId="0" borderId="31" xfId="1" applyFont="1" applyBorder="1"/>
    <xf numFmtId="0" fontId="53" fillId="7" borderId="3" xfId="1" quotePrefix="1" applyFont="1" applyFill="1" applyBorder="1"/>
    <xf numFmtId="0" fontId="52" fillId="0" borderId="3" xfId="1" quotePrefix="1" applyFont="1" applyFill="1" applyBorder="1"/>
    <xf numFmtId="0" fontId="60" fillId="4" borderId="0" xfId="1" applyFont="1" applyFill="1"/>
    <xf numFmtId="0" fontId="62" fillId="40" borderId="0" xfId="0" applyFont="1" applyFill="1"/>
    <xf numFmtId="0" fontId="21" fillId="3" borderId="14" xfId="0" quotePrefix="1" applyFont="1" applyFill="1" applyBorder="1" applyAlignment="1">
      <alignment horizontal="center"/>
    </xf>
    <xf numFmtId="0" fontId="19" fillId="41" borderId="0" xfId="1" applyFill="1"/>
    <xf numFmtId="0" fontId="36" fillId="0" borderId="7" xfId="38" applyFill="1" applyBorder="1"/>
    <xf numFmtId="0" fontId="36" fillId="0" borderId="11" xfId="38" applyNumberFormat="1" applyFill="1" applyBorder="1"/>
    <xf numFmtId="0" fontId="9" fillId="0" borderId="0" xfId="1" applyFont="1"/>
    <xf numFmtId="0" fontId="20" fillId="0" borderId="0" xfId="0" quotePrefix="1" applyFont="1" applyAlignment="1">
      <alignment horizontal="centerContinuous"/>
    </xf>
    <xf numFmtId="49" fontId="64" fillId="0" borderId="0" xfId="38" applyNumberFormat="1" applyFont="1" applyBorder="1" applyAlignment="1">
      <alignment horizontal="left"/>
    </xf>
    <xf numFmtId="0" fontId="0" fillId="0" borderId="0" xfId="0" quotePrefix="1"/>
    <xf numFmtId="0" fontId="20" fillId="0" borderId="28" xfId="0" applyFont="1" applyBorder="1" applyAlignment="1"/>
    <xf numFmtId="0" fontId="20" fillId="0" borderId="29" xfId="0" applyFont="1" applyBorder="1" applyAlignment="1"/>
    <xf numFmtId="0" fontId="20" fillId="0" borderId="28" xfId="0" applyFont="1" applyBorder="1" applyAlignment="1">
      <alignment horizontal="center"/>
    </xf>
    <xf numFmtId="0" fontId="20" fillId="0" borderId="29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8" fillId="0" borderId="0" xfId="1" applyFont="1" applyFill="1"/>
    <xf numFmtId="0" fontId="8" fillId="32" borderId="0" xfId="1" applyFont="1" applyFill="1"/>
    <xf numFmtId="0" fontId="8" fillId="0" borderId="0" xfId="1" applyFont="1"/>
    <xf numFmtId="0" fontId="19" fillId="7" borderId="12" xfId="1" applyFill="1" applyBorder="1"/>
    <xf numFmtId="0" fontId="19" fillId="0" borderId="14" xfId="1" applyFill="1" applyBorder="1"/>
    <xf numFmtId="0" fontId="19" fillId="7" borderId="46" xfId="1" applyFill="1" applyBorder="1"/>
    <xf numFmtId="0" fontId="38" fillId="0" borderId="32" xfId="1" applyFont="1" applyFill="1" applyBorder="1"/>
    <xf numFmtId="0" fontId="53" fillId="0" borderId="31" xfId="1" quotePrefix="1" applyFont="1" applyBorder="1"/>
    <xf numFmtId="0" fontId="52" fillId="0" borderId="0" xfId="1" quotePrefix="1" applyFont="1" applyBorder="1"/>
    <xf numFmtId="0" fontId="7" fillId="0" borderId="0" xfId="1" quotePrefix="1" applyFont="1" applyFill="1"/>
    <xf numFmtId="0" fontId="19" fillId="0" borderId="45" xfId="1" applyFill="1" applyBorder="1"/>
    <xf numFmtId="0" fontId="0" fillId="0" borderId="45" xfId="0" applyBorder="1"/>
    <xf numFmtId="0" fontId="44" fillId="0" borderId="11" xfId="0" applyFont="1" applyFill="1" applyBorder="1"/>
    <xf numFmtId="0" fontId="7" fillId="0" borderId="0" xfId="1" applyFont="1" applyFill="1"/>
    <xf numFmtId="0" fontId="20" fillId="0" borderId="7" xfId="0" applyFont="1" applyBorder="1" applyAlignment="1">
      <alignment horizontal="centerContinuous" wrapText="1"/>
    </xf>
    <xf numFmtId="0" fontId="7" fillId="30" borderId="0" xfId="1" quotePrefix="1" applyFont="1" applyFill="1"/>
    <xf numFmtId="0" fontId="20" fillId="0" borderId="28" xfId="0" applyFont="1" applyBorder="1" applyAlignment="1">
      <alignment horizontal="centerContinuous" wrapText="1"/>
    </xf>
    <xf numFmtId="0" fontId="20" fillId="0" borderId="29" xfId="0" applyFont="1" applyBorder="1" applyAlignment="1">
      <alignment horizontal="centerContinuous" wrapText="1"/>
    </xf>
    <xf numFmtId="0" fontId="20" fillId="0" borderId="14" xfId="0" applyFont="1" applyBorder="1" applyAlignment="1">
      <alignment horizontal="centerContinuous" wrapText="1"/>
    </xf>
    <xf numFmtId="0" fontId="19" fillId="0" borderId="45" xfId="1" applyBorder="1"/>
    <xf numFmtId="0" fontId="19" fillId="0" borderId="5" xfId="1" applyBorder="1"/>
    <xf numFmtId="0" fontId="52" fillId="7" borderId="0" xfId="1" applyFont="1" applyFill="1" applyAlignment="1">
      <alignment horizontal="right"/>
    </xf>
    <xf numFmtId="0" fontId="52" fillId="0" borderId="0" xfId="1" quotePrefix="1" applyFont="1" applyFill="1" applyAlignment="1">
      <alignment horizontal="right"/>
    </xf>
    <xf numFmtId="0" fontId="0" fillId="0" borderId="29" xfId="0" applyBorder="1"/>
    <xf numFmtId="0" fontId="52" fillId="0" borderId="1" xfId="1" quotePrefix="1" applyFont="1" applyBorder="1"/>
    <xf numFmtId="0" fontId="0" fillId="0" borderId="17" xfId="0" applyBorder="1"/>
    <xf numFmtId="0" fontId="20" fillId="0" borderId="45" xfId="0" applyFont="1" applyBorder="1" applyAlignment="1">
      <alignment horizontal="center"/>
    </xf>
    <xf numFmtId="0" fontId="20" fillId="0" borderId="3" xfId="0" applyFont="1" applyBorder="1"/>
    <xf numFmtId="0" fontId="20" fillId="0" borderId="3" xfId="0" applyFont="1" applyBorder="1" applyAlignment="1">
      <alignment horizontal="center"/>
    </xf>
    <xf numFmtId="0" fontId="19" fillId="6" borderId="0" xfId="1" applyFill="1" applyBorder="1"/>
    <xf numFmtId="0" fontId="19" fillId="7" borderId="0" xfId="1" applyFill="1" applyBorder="1"/>
    <xf numFmtId="0" fontId="19" fillId="0" borderId="8" xfId="1" applyBorder="1"/>
    <xf numFmtId="0" fontId="9" fillId="30" borderId="0" xfId="1" quotePrefix="1" applyFont="1" applyFill="1"/>
    <xf numFmtId="0" fontId="7" fillId="0" borderId="0" xfId="1" applyFont="1"/>
    <xf numFmtId="0" fontId="55" fillId="0" borderId="0" xfId="38" applyFont="1" applyBorder="1" applyAlignment="1">
      <alignment horizontal="center"/>
    </xf>
    <xf numFmtId="0" fontId="14" fillId="0" borderId="14" xfId="1" applyFont="1" applyBorder="1"/>
    <xf numFmtId="0" fontId="0" fillId="42" borderId="0" xfId="0" applyFill="1"/>
    <xf numFmtId="0" fontId="6" fillId="0" borderId="0" xfId="1" quotePrefix="1" applyFont="1"/>
    <xf numFmtId="0" fontId="6" fillId="0" borderId="0" xfId="1" applyFont="1"/>
    <xf numFmtId="0" fontId="6" fillId="0" borderId="0" xfId="1" applyFont="1" applyFill="1"/>
    <xf numFmtId="0" fontId="65" fillId="0" borderId="3" xfId="0" applyFont="1" applyBorder="1" applyAlignment="1">
      <alignment horizontal="centerContinuous"/>
    </xf>
    <xf numFmtId="0" fontId="20" fillId="0" borderId="0" xfId="0" applyFont="1" applyAlignment="1">
      <alignment horizontal="left"/>
    </xf>
    <xf numFmtId="0" fontId="21" fillId="3" borderId="12" xfId="0" quotePrefix="1" applyFont="1" applyFill="1" applyBorder="1" applyAlignment="1">
      <alignment horizontal="left"/>
    </xf>
    <xf numFmtId="0" fontId="20" fillId="0" borderId="3" xfId="0" applyFont="1" applyBorder="1" applyAlignment="1">
      <alignment horizontal="centerContinuous"/>
    </xf>
    <xf numFmtId="0" fontId="5" fillId="0" borderId="0" xfId="1" applyFont="1"/>
    <xf numFmtId="0" fontId="20" fillId="0" borderId="28" xfId="0" applyFont="1" applyBorder="1" applyAlignment="1">
      <alignment horizontal="center"/>
    </xf>
    <xf numFmtId="0" fontId="20" fillId="0" borderId="29" xfId="0" applyFont="1" applyBorder="1" applyAlignment="1">
      <alignment horizontal="center"/>
    </xf>
    <xf numFmtId="0" fontId="21" fillId="3" borderId="3" xfId="0" quotePrefix="1" applyFont="1" applyFill="1" applyBorder="1" applyAlignment="1">
      <alignment horizontal="centerContinuous"/>
    </xf>
    <xf numFmtId="0" fontId="20" fillId="0" borderId="48" xfId="0" applyFont="1" applyBorder="1" applyAlignment="1">
      <alignment horizontal="center"/>
    </xf>
    <xf numFmtId="0" fontId="20" fillId="43" borderId="0" xfId="0" applyFont="1" applyFill="1"/>
    <xf numFmtId="0" fontId="40" fillId="7" borderId="0" xfId="1" quotePrefix="1" applyFont="1" applyFill="1"/>
    <xf numFmtId="0" fontId="21" fillId="34" borderId="12" xfId="0" quotePrefix="1" applyFont="1" applyFill="1" applyBorder="1" applyAlignment="1">
      <alignment horizontal="center"/>
    </xf>
    <xf numFmtId="0" fontId="21" fillId="33" borderId="12" xfId="0" quotePrefix="1" applyFont="1" applyFill="1" applyBorder="1" applyAlignment="1">
      <alignment horizontal="center"/>
    </xf>
    <xf numFmtId="0" fontId="4" fillId="30" borderId="0" xfId="1" quotePrefix="1" applyFont="1" applyFill="1"/>
    <xf numFmtId="0" fontId="59" fillId="5" borderId="0" xfId="1" quotePrefix="1" applyFont="1" applyFill="1"/>
    <xf numFmtId="0" fontId="59" fillId="5" borderId="0" xfId="1" applyFont="1" applyFill="1"/>
    <xf numFmtId="0" fontId="3" fillId="0" borderId="0" xfId="1" quotePrefix="1" applyFont="1"/>
    <xf numFmtId="0" fontId="3" fillId="0" borderId="0" xfId="1" applyFont="1"/>
    <xf numFmtId="0" fontId="2" fillId="32" borderId="0" xfId="1" applyFont="1" applyFill="1" applyAlignment="1">
      <alignment wrapText="1"/>
    </xf>
    <xf numFmtId="0" fontId="2" fillId="0" borderId="0" xfId="1" applyFont="1"/>
    <xf numFmtId="0" fontId="2" fillId="0" borderId="0" xfId="1" applyFont="1" applyFill="1"/>
    <xf numFmtId="0" fontId="66" fillId="0" borderId="32" xfId="1" applyFont="1" applyBorder="1"/>
    <xf numFmtId="0" fontId="66" fillId="0" borderId="13" xfId="1" applyFont="1" applyBorder="1"/>
    <xf numFmtId="0" fontId="67" fillId="7" borderId="11" xfId="1" quotePrefix="1" applyFont="1" applyFill="1" applyBorder="1"/>
    <xf numFmtId="0" fontId="68" fillId="6" borderId="0" xfId="1" quotePrefix="1" applyFont="1" applyFill="1"/>
    <xf numFmtId="0" fontId="1" fillId="0" borderId="0" xfId="1" applyFont="1"/>
    <xf numFmtId="0" fontId="1" fillId="0" borderId="0" xfId="1" applyFont="1" applyFill="1"/>
    <xf numFmtId="0" fontId="20" fillId="0" borderId="28" xfId="0" applyFont="1" applyBorder="1" applyAlignment="1">
      <alignment horizontal="center"/>
    </xf>
    <xf numFmtId="0" fontId="20" fillId="0" borderId="29" xfId="0" applyFont="1" applyBorder="1" applyAlignment="1">
      <alignment horizontal="center"/>
    </xf>
    <xf numFmtId="0" fontId="20" fillId="0" borderId="28" xfId="0" applyFont="1" applyFill="1" applyBorder="1" applyAlignment="1">
      <alignment horizontal="center"/>
    </xf>
    <xf numFmtId="0" fontId="20" fillId="0" borderId="29" xfId="0" applyFont="1" applyFill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7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47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43" fillId="0" borderId="28" xfId="0" applyFont="1" applyBorder="1" applyAlignment="1">
      <alignment horizontal="center"/>
    </xf>
    <xf numFmtId="0" fontId="43" fillId="0" borderId="29" xfId="0" applyFont="1" applyBorder="1" applyAlignment="1">
      <alignment horizontal="center"/>
    </xf>
  </cellXfs>
  <cellStyles count="42">
    <cellStyle name="20% - Accent1" xfId="2"/>
    <cellStyle name="20% - Accent2" xfId="3"/>
    <cellStyle name="20% - Accent3" xfId="4"/>
    <cellStyle name="20% - Accent4" xfId="5"/>
    <cellStyle name="20% - Accent5" xfId="6"/>
    <cellStyle name="20% - Accent6" xfId="7"/>
    <cellStyle name="40% - Accent1" xfId="8"/>
    <cellStyle name="40% - Accent2" xfId="9"/>
    <cellStyle name="40% - Accent3" xfId="10"/>
    <cellStyle name="40% - Accent4" xfId="11"/>
    <cellStyle name="40% - Accent5" xfId="12"/>
    <cellStyle name="40% - Accent6" xfId="13"/>
    <cellStyle name="60% - Accent1" xfId="14"/>
    <cellStyle name="60% - Accent2" xfId="15"/>
    <cellStyle name="60% - Accent3" xfId="16"/>
    <cellStyle name="60% - Accent4" xfId="17"/>
    <cellStyle name="60% - Accent5" xfId="18"/>
    <cellStyle name="60% - Accent6" xfId="19"/>
    <cellStyle name="Accent1" xfId="20"/>
    <cellStyle name="Accent2" xfId="21"/>
    <cellStyle name="Accent3" xfId="22"/>
    <cellStyle name="Accent4" xfId="23"/>
    <cellStyle name="Accent5" xfId="24"/>
    <cellStyle name="Accent6" xfId="25"/>
    <cellStyle name="Bad" xfId="26"/>
    <cellStyle name="Calculation" xfId="27"/>
    <cellStyle name="Calculation 2" xfId="39"/>
    <cellStyle name="Check Cell" xfId="28"/>
    <cellStyle name="Explanatory Text" xfId="29"/>
    <cellStyle name="Heading 1" xfId="30"/>
    <cellStyle name="Heading 2" xfId="31"/>
    <cellStyle name="Heading 3" xfId="32"/>
    <cellStyle name="Heading 4" xfId="33"/>
    <cellStyle name="Neutral" xfId="34"/>
    <cellStyle name="Normalny" xfId="0" builtinId="0"/>
    <cellStyle name="Normalny 2" xfId="1"/>
    <cellStyle name="Normalny 2 2" xfId="40"/>
    <cellStyle name="Normalny 3" xfId="35"/>
    <cellStyle name="Normalny 4" xfId="38"/>
    <cellStyle name="Note" xfId="36"/>
    <cellStyle name="Note 2" xfId="41"/>
    <cellStyle name="Title" xfId="37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DAEEF3"/>
      <color rgb="FFEBF6F9"/>
      <color rgb="FF99CCFF"/>
      <color rgb="FF99FFCC"/>
      <color rgb="FF00B800"/>
      <color rgb="FF009900"/>
      <color rgb="FF00CC00"/>
      <color rgb="FF00CC66"/>
      <color rgb="FF00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IV_PE_PM!A1"/><Relationship Id="rId13" Type="http://schemas.openxmlformats.org/officeDocument/2006/relationships/hyperlink" Target="#MAP!K2"/><Relationship Id="rId18" Type="http://schemas.openxmlformats.org/officeDocument/2006/relationships/hyperlink" Target="#Office_MC2_Hala2!B10"/><Relationship Id="rId3" Type="http://schemas.openxmlformats.org/officeDocument/2006/relationships/hyperlink" Target="#SMP_Business!D9"/><Relationship Id="rId21" Type="http://schemas.openxmlformats.org/officeDocument/2006/relationships/hyperlink" Target="#Office_Spare_Parts_WH!B9"/><Relationship Id="rId7" Type="http://schemas.openxmlformats.org/officeDocument/2006/relationships/hyperlink" Target="#DIV_PP_IT_LO!A1"/><Relationship Id="rId12" Type="http://schemas.openxmlformats.org/officeDocument/2006/relationships/hyperlink" Target="#Phone_Book!E1"/><Relationship Id="rId17" Type="http://schemas.openxmlformats.org/officeDocument/2006/relationships/hyperlink" Target="#Office_MCDC!A1"/><Relationship Id="rId2" Type="http://schemas.openxmlformats.org/officeDocument/2006/relationships/hyperlink" Target="#SMP_Business!L14"/><Relationship Id="rId16" Type="http://schemas.openxmlformats.org/officeDocument/2006/relationships/hyperlink" Target="#Office_ASSEMBLY!A1"/><Relationship Id="rId20" Type="http://schemas.openxmlformats.org/officeDocument/2006/relationships/hyperlink" Target="#'Office_Log Centrum'!A1"/><Relationship Id="rId1" Type="http://schemas.openxmlformats.org/officeDocument/2006/relationships/hyperlink" Target="#SMP_Business!G14"/><Relationship Id="rId6" Type="http://schemas.openxmlformats.org/officeDocument/2006/relationships/hyperlink" Target="#MAP!A1"/><Relationship Id="rId11" Type="http://schemas.openxmlformats.org/officeDocument/2006/relationships/hyperlink" Target="#DIV_Admin_Finances_PL!A1"/><Relationship Id="rId5" Type="http://schemas.openxmlformats.org/officeDocument/2006/relationships/hyperlink" Target="#DIV_PEPR_QAQC!A1"/><Relationship Id="rId15" Type="http://schemas.openxmlformats.org/officeDocument/2006/relationships/hyperlink" Target="#Office_Administration!A1"/><Relationship Id="rId10" Type="http://schemas.openxmlformats.org/officeDocument/2006/relationships/hyperlink" Target="#DIV_PEDPGP_RD_MPS_NPI!A1"/><Relationship Id="rId19" Type="http://schemas.openxmlformats.org/officeDocument/2006/relationships/hyperlink" Target="#Office_Log!A1"/><Relationship Id="rId4" Type="http://schemas.openxmlformats.org/officeDocument/2006/relationships/hyperlink" Target="#General_Org_Chart!A1"/><Relationship Id="rId9" Type="http://schemas.openxmlformats.org/officeDocument/2006/relationships/hyperlink" Target="#DIV_QAPR_QAPA_QACL_QATS!A1"/><Relationship Id="rId14" Type="http://schemas.openxmlformats.org/officeDocument/2006/relationships/hyperlink" Target="#MAP!D15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Office_Spare_Parts_WH!A1"/><Relationship Id="rId3" Type="http://schemas.openxmlformats.org/officeDocument/2006/relationships/image" Target="../media/image5.png"/><Relationship Id="rId7" Type="http://schemas.openxmlformats.org/officeDocument/2006/relationships/hyperlink" Target="#Office_Administration!A1"/><Relationship Id="rId2" Type="http://schemas.openxmlformats.org/officeDocument/2006/relationships/hyperlink" Target="#Office_MC2_Hala2!B10"/><Relationship Id="rId1" Type="http://schemas.openxmlformats.org/officeDocument/2006/relationships/image" Target="../media/image4.png"/><Relationship Id="rId6" Type="http://schemas.openxmlformats.org/officeDocument/2006/relationships/hyperlink" Target="#Office_MCDC!A1"/><Relationship Id="rId5" Type="http://schemas.openxmlformats.org/officeDocument/2006/relationships/hyperlink" Target="#Office_Log!A1"/><Relationship Id="rId10" Type="http://schemas.openxmlformats.org/officeDocument/2006/relationships/hyperlink" Target="#Contents!A1"/><Relationship Id="rId4" Type="http://schemas.openxmlformats.org/officeDocument/2006/relationships/hyperlink" Target="#Office_ASSEMBLY!A1"/><Relationship Id="rId9" Type="http://schemas.openxmlformats.org/officeDocument/2006/relationships/hyperlink" Target="#Office_Assy_Maintenanc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Contents!A1"/><Relationship Id="rId1" Type="http://schemas.openxmlformats.org/officeDocument/2006/relationships/hyperlink" Target="#General_Org_Chart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Contents!A1"/><Relationship Id="rId1" Type="http://schemas.openxmlformats.org/officeDocument/2006/relationships/hyperlink" Target="#General_Org_Chart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Contents!A1"/><Relationship Id="rId1" Type="http://schemas.openxmlformats.org/officeDocument/2006/relationships/hyperlink" Target="#General_Org_Chart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Contents!A1"/><Relationship Id="rId1" Type="http://schemas.openxmlformats.org/officeDocument/2006/relationships/hyperlink" Target="#General_Org_Chart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Contents!A1"/><Relationship Id="rId1" Type="http://schemas.openxmlformats.org/officeDocument/2006/relationships/hyperlink" Target="#General_Org_Chart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Contents!A1"/><Relationship Id="rId1" Type="http://schemas.openxmlformats.org/officeDocument/2006/relationships/hyperlink" Target="#General_Org_Chart!A1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10</xdr:row>
      <xdr:rowOff>152400</xdr:rowOff>
    </xdr:from>
    <xdr:to>
      <xdr:col>9</xdr:col>
      <xdr:colOff>161925</xdr:colOff>
      <xdr:row>23</xdr:row>
      <xdr:rowOff>76200</xdr:rowOff>
    </xdr:to>
    <xdr:sp macro="" textlink="">
      <xdr:nvSpPr>
        <xdr:cNvPr id="2" name="Sześciokąt 1"/>
        <xdr:cNvSpPr/>
      </xdr:nvSpPr>
      <xdr:spPr>
        <a:xfrm>
          <a:off x="2943225" y="1962150"/>
          <a:ext cx="2705100" cy="2276475"/>
        </a:xfrm>
        <a:prstGeom prst="hexagon">
          <a:avLst/>
        </a:prstGeom>
        <a:solidFill>
          <a:srgbClr val="00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5000">
              <a:solidFill>
                <a:schemeClr val="bg1"/>
              </a:solidFill>
            </a:rPr>
            <a:t>SMP</a:t>
          </a:r>
          <a:endParaRPr lang="en-US" sz="50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390526</xdr:colOff>
      <xdr:row>6</xdr:row>
      <xdr:rowOff>161925</xdr:rowOff>
    </xdr:from>
    <xdr:to>
      <xdr:col>11</xdr:col>
      <xdr:colOff>200026</xdr:colOff>
      <xdr:row>15</xdr:row>
      <xdr:rowOff>114299</xdr:rowOff>
    </xdr:to>
    <xdr:sp macro="" textlink="">
      <xdr:nvSpPr>
        <xdr:cNvPr id="3" name="Sześciokąt 2"/>
        <xdr:cNvSpPr/>
      </xdr:nvSpPr>
      <xdr:spPr>
        <a:xfrm>
          <a:off x="5876926" y="1247775"/>
          <a:ext cx="1866900" cy="1581149"/>
        </a:xfrm>
        <a:prstGeom prst="hexagon">
          <a:avLst/>
        </a:prstGeom>
        <a:solidFill>
          <a:srgbClr val="66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700" b="1">
              <a:solidFill>
                <a:schemeClr val="bg1"/>
              </a:solidFill>
            </a:rPr>
            <a:t>OFFICES</a:t>
          </a:r>
          <a:endParaRPr lang="en-US" sz="17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28575</xdr:colOff>
      <xdr:row>8</xdr:row>
      <xdr:rowOff>38098</xdr:rowOff>
    </xdr:from>
    <xdr:to>
      <xdr:col>5</xdr:col>
      <xdr:colOff>390525</xdr:colOff>
      <xdr:row>15</xdr:row>
      <xdr:rowOff>123824</xdr:rowOff>
    </xdr:to>
    <xdr:sp macro="" textlink="">
      <xdr:nvSpPr>
        <xdr:cNvPr id="4" name="Sześciokąt 3"/>
        <xdr:cNvSpPr/>
      </xdr:nvSpPr>
      <xdr:spPr>
        <a:xfrm>
          <a:off x="1400175" y="1485898"/>
          <a:ext cx="1733550" cy="1352551"/>
        </a:xfrm>
        <a:prstGeom prst="hexagon">
          <a:avLst/>
        </a:prstGeom>
        <a:solidFill>
          <a:srgbClr val="66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600">
            <a:solidFill>
              <a:schemeClr val="bg1"/>
            </a:solidFill>
          </a:endParaRPr>
        </a:p>
        <a:p>
          <a:pPr algn="l"/>
          <a:r>
            <a:rPr lang="pl-PL" sz="1700" b="1">
              <a:solidFill>
                <a:schemeClr val="bg1"/>
              </a:solidFill>
            </a:rPr>
            <a:t>BUSINESS</a:t>
          </a:r>
          <a:endParaRPr lang="en-US" sz="17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552450</xdr:colOff>
      <xdr:row>18</xdr:row>
      <xdr:rowOff>19049</xdr:rowOff>
    </xdr:from>
    <xdr:to>
      <xdr:col>11</xdr:col>
      <xdr:colOff>257175</xdr:colOff>
      <xdr:row>25</xdr:row>
      <xdr:rowOff>133349</xdr:rowOff>
    </xdr:to>
    <xdr:sp macro="" textlink="">
      <xdr:nvSpPr>
        <xdr:cNvPr id="5" name="Sześciokąt 4"/>
        <xdr:cNvSpPr/>
      </xdr:nvSpPr>
      <xdr:spPr>
        <a:xfrm>
          <a:off x="6038850" y="3276599"/>
          <a:ext cx="1762125" cy="1381125"/>
        </a:xfrm>
        <a:prstGeom prst="hexagon">
          <a:avLst/>
        </a:prstGeom>
        <a:solidFill>
          <a:srgbClr val="66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>
              <a:solidFill>
                <a:schemeClr val="bg1"/>
              </a:solidFill>
            </a:rPr>
            <a:t>PHONE</a:t>
          </a:r>
          <a:r>
            <a:rPr lang="pl-PL" sz="1800" b="1" baseline="0">
              <a:solidFill>
                <a:schemeClr val="bg1"/>
              </a:solidFill>
            </a:rPr>
            <a:t> BOOK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542925</xdr:colOff>
      <xdr:row>17</xdr:row>
      <xdr:rowOff>161925</xdr:rowOff>
    </xdr:from>
    <xdr:to>
      <xdr:col>5</xdr:col>
      <xdr:colOff>600074</xdr:colOff>
      <xdr:row>27</xdr:row>
      <xdr:rowOff>171450</xdr:rowOff>
    </xdr:to>
    <xdr:sp macro="" textlink="">
      <xdr:nvSpPr>
        <xdr:cNvPr id="6" name="Sześciokąt 5"/>
        <xdr:cNvSpPr/>
      </xdr:nvSpPr>
      <xdr:spPr>
        <a:xfrm>
          <a:off x="1914525" y="3238500"/>
          <a:ext cx="2114549" cy="1819275"/>
        </a:xfrm>
        <a:prstGeom prst="hexagon">
          <a:avLst/>
        </a:prstGeom>
        <a:solidFill>
          <a:srgbClr val="66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500" b="1">
              <a:solidFill>
                <a:schemeClr val="bg1"/>
              </a:solidFill>
            </a:rPr>
            <a:t>ORGANIZATION </a:t>
          </a:r>
        </a:p>
        <a:p>
          <a:pPr algn="ctr"/>
          <a:r>
            <a:rPr lang="pl-PL" sz="1500" b="1">
              <a:solidFill>
                <a:schemeClr val="bg1"/>
              </a:solidFill>
            </a:rPr>
            <a:t>CHART</a:t>
          </a:r>
          <a:endParaRPr lang="en-US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8</xdr:row>
      <xdr:rowOff>66675</xdr:rowOff>
    </xdr:from>
    <xdr:to>
      <xdr:col>3</xdr:col>
      <xdr:colOff>219075</xdr:colOff>
      <xdr:row>10</xdr:row>
      <xdr:rowOff>28575</xdr:rowOff>
    </xdr:to>
    <xdr:sp macro="" textlink="">
      <xdr:nvSpPr>
        <xdr:cNvPr id="13" name="Prostokąt z rogami ściętymi po przekątnej 12">
          <a:hlinkClick xmlns:r="http://schemas.openxmlformats.org/officeDocument/2006/relationships" r:id="rId1"/>
        </xdr:cNvPr>
        <xdr:cNvSpPr/>
      </xdr:nvSpPr>
      <xdr:spPr>
        <a:xfrm>
          <a:off x="1114425" y="1514475"/>
          <a:ext cx="1162050" cy="323850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COMPRESSOR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333375</xdr:colOff>
      <xdr:row>10</xdr:row>
      <xdr:rowOff>133350</xdr:rowOff>
    </xdr:from>
    <xdr:to>
      <xdr:col>3</xdr:col>
      <xdr:colOff>30209</xdr:colOff>
      <xdr:row>12</xdr:row>
      <xdr:rowOff>104775</xdr:rowOff>
    </xdr:to>
    <xdr:sp macro="" textlink="">
      <xdr:nvSpPr>
        <xdr:cNvPr id="14" name="Prostokąt z rogami ściętymi po przekątnej 13">
          <a:hlinkClick xmlns:r="http://schemas.openxmlformats.org/officeDocument/2006/relationships" r:id="rId2"/>
        </xdr:cNvPr>
        <xdr:cNvSpPr/>
      </xdr:nvSpPr>
      <xdr:spPr>
        <a:xfrm>
          <a:off x="1019175" y="1943100"/>
          <a:ext cx="1068434" cy="333375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        HVAC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200025</xdr:colOff>
      <xdr:row>13</xdr:row>
      <xdr:rowOff>47625</xdr:rowOff>
    </xdr:from>
    <xdr:to>
      <xdr:col>3</xdr:col>
      <xdr:colOff>209550</xdr:colOff>
      <xdr:row>15</xdr:row>
      <xdr:rowOff>19050</xdr:rowOff>
    </xdr:to>
    <xdr:sp macro="" textlink="">
      <xdr:nvSpPr>
        <xdr:cNvPr id="15" name="Prostokąt z rogami ściętymi po przekątnej 14">
          <a:hlinkClick xmlns:r="http://schemas.openxmlformats.org/officeDocument/2006/relationships" r:id="rId3"/>
        </xdr:cNvPr>
        <xdr:cNvSpPr/>
      </xdr:nvSpPr>
      <xdr:spPr>
        <a:xfrm>
          <a:off x="885825" y="2400300"/>
          <a:ext cx="1381125" cy="333375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LOGISTICS CENTER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457200</xdr:colOff>
      <xdr:row>16</xdr:row>
      <xdr:rowOff>161925</xdr:rowOff>
    </xdr:from>
    <xdr:to>
      <xdr:col>4</xdr:col>
      <xdr:colOff>209550</xdr:colOff>
      <xdr:row>18</xdr:row>
      <xdr:rowOff>114300</xdr:rowOff>
    </xdr:to>
    <xdr:sp macro="" textlink="">
      <xdr:nvSpPr>
        <xdr:cNvPr id="16" name="Prostokąt z rogami ściętymi po przekątnej 15">
          <a:hlinkClick xmlns:r="http://schemas.openxmlformats.org/officeDocument/2006/relationships" r:id="rId4"/>
        </xdr:cNvPr>
        <xdr:cNvSpPr/>
      </xdr:nvSpPr>
      <xdr:spPr>
        <a:xfrm>
          <a:off x="1143000" y="3057525"/>
          <a:ext cx="1809750" cy="314325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GENERAL ORG. CHART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504824</xdr:colOff>
      <xdr:row>20</xdr:row>
      <xdr:rowOff>95250</xdr:rowOff>
    </xdr:from>
    <xdr:to>
      <xdr:col>2</xdr:col>
      <xdr:colOff>495299</xdr:colOff>
      <xdr:row>22</xdr:row>
      <xdr:rowOff>66675</xdr:rowOff>
    </xdr:to>
    <xdr:sp macro="" textlink="">
      <xdr:nvSpPr>
        <xdr:cNvPr id="18" name="Prostokąt z rogami ściętymi po przekątnej 17">
          <a:hlinkClick xmlns:r="http://schemas.openxmlformats.org/officeDocument/2006/relationships" r:id="rId5"/>
        </xdr:cNvPr>
        <xdr:cNvSpPr/>
      </xdr:nvSpPr>
      <xdr:spPr>
        <a:xfrm>
          <a:off x="504824" y="3714750"/>
          <a:ext cx="1362075" cy="333375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PRODUCTION, QC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666751</xdr:colOff>
      <xdr:row>2</xdr:row>
      <xdr:rowOff>76200</xdr:rowOff>
    </xdr:from>
    <xdr:to>
      <xdr:col>8</xdr:col>
      <xdr:colOff>381001</xdr:colOff>
      <xdr:row>10</xdr:row>
      <xdr:rowOff>57150</xdr:rowOff>
    </xdr:to>
    <xdr:sp macro="" textlink="">
      <xdr:nvSpPr>
        <xdr:cNvPr id="19" name="Sześciokąt 18">
          <a:hlinkClick xmlns:r="http://schemas.openxmlformats.org/officeDocument/2006/relationships" r:id="rId6"/>
        </xdr:cNvPr>
        <xdr:cNvSpPr/>
      </xdr:nvSpPr>
      <xdr:spPr>
        <a:xfrm>
          <a:off x="3409951" y="438150"/>
          <a:ext cx="1771650" cy="1428750"/>
        </a:xfrm>
        <a:prstGeom prst="hexagon">
          <a:avLst/>
        </a:prstGeom>
        <a:solidFill>
          <a:srgbClr val="66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600">
            <a:solidFill>
              <a:schemeClr val="bg1"/>
            </a:solidFill>
          </a:endParaRPr>
        </a:p>
        <a:p>
          <a:pPr algn="l"/>
          <a:r>
            <a:rPr lang="pl-PL" sz="1700" b="1">
              <a:solidFill>
                <a:schemeClr val="bg1"/>
              </a:solidFill>
            </a:rPr>
            <a:t>SMP MAP</a:t>
          </a:r>
          <a:endParaRPr lang="en-US" sz="17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247651</xdr:colOff>
      <xdr:row>22</xdr:row>
      <xdr:rowOff>66675</xdr:rowOff>
    </xdr:from>
    <xdr:to>
      <xdr:col>2</xdr:col>
      <xdr:colOff>542925</xdr:colOff>
      <xdr:row>24</xdr:row>
      <xdr:rowOff>1</xdr:rowOff>
    </xdr:to>
    <xdr:sp macro="" textlink="">
      <xdr:nvSpPr>
        <xdr:cNvPr id="24" name="Prostokąt z rogami ściętymi po przekątnej 23">
          <a:hlinkClick xmlns:r="http://schemas.openxmlformats.org/officeDocument/2006/relationships" r:id="rId7"/>
        </xdr:cNvPr>
        <xdr:cNvSpPr/>
      </xdr:nvSpPr>
      <xdr:spPr>
        <a:xfrm>
          <a:off x="247651" y="4048125"/>
          <a:ext cx="1666874" cy="295276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PROD. PLAN., LOG, IT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9524</xdr:colOff>
      <xdr:row>24</xdr:row>
      <xdr:rowOff>28575</xdr:rowOff>
    </xdr:from>
    <xdr:to>
      <xdr:col>2</xdr:col>
      <xdr:colOff>609600</xdr:colOff>
      <xdr:row>25</xdr:row>
      <xdr:rowOff>171450</xdr:rowOff>
    </xdr:to>
    <xdr:sp macro="" textlink="">
      <xdr:nvSpPr>
        <xdr:cNvPr id="25" name="Prostokąt z rogami ściętymi po przekątnej 24">
          <a:hlinkClick xmlns:r="http://schemas.openxmlformats.org/officeDocument/2006/relationships" r:id="rId8"/>
        </xdr:cNvPr>
        <xdr:cNvSpPr/>
      </xdr:nvSpPr>
      <xdr:spPr>
        <a:xfrm>
          <a:off x="9524" y="4371975"/>
          <a:ext cx="1971676" cy="323850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ENGINERING,</a:t>
          </a:r>
          <a:r>
            <a:rPr lang="pl-PL" sz="1100" baseline="0">
              <a:solidFill>
                <a:sysClr val="windowText" lastClr="000000"/>
              </a:solidFill>
            </a:rPr>
            <a:t> MAINTENANCE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647699</xdr:colOff>
      <xdr:row>28</xdr:row>
      <xdr:rowOff>28575</xdr:rowOff>
    </xdr:from>
    <xdr:to>
      <xdr:col>3</xdr:col>
      <xdr:colOff>200025</xdr:colOff>
      <xdr:row>29</xdr:row>
      <xdr:rowOff>161925</xdr:rowOff>
    </xdr:to>
    <xdr:sp macro="" textlink="">
      <xdr:nvSpPr>
        <xdr:cNvPr id="26" name="Prostokąt z rogami ściętymi po przekątnej 25">
          <a:hlinkClick xmlns:r="http://schemas.openxmlformats.org/officeDocument/2006/relationships" r:id="rId9"/>
        </xdr:cNvPr>
        <xdr:cNvSpPr/>
      </xdr:nvSpPr>
      <xdr:spPr>
        <a:xfrm>
          <a:off x="647699" y="5095875"/>
          <a:ext cx="1609726" cy="314325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QUALITY ASSURANCE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112058</xdr:colOff>
      <xdr:row>26</xdr:row>
      <xdr:rowOff>19050</xdr:rowOff>
    </xdr:from>
    <xdr:to>
      <xdr:col>3</xdr:col>
      <xdr:colOff>324971</xdr:colOff>
      <xdr:row>27</xdr:row>
      <xdr:rowOff>171450</xdr:rowOff>
    </xdr:to>
    <xdr:sp macro="" textlink="">
      <xdr:nvSpPr>
        <xdr:cNvPr id="27" name="Prostokąt z rogami ściętymi po przekątnej 26">
          <a:hlinkClick xmlns:r="http://schemas.openxmlformats.org/officeDocument/2006/relationships" r:id="rId10"/>
        </xdr:cNvPr>
        <xdr:cNvSpPr/>
      </xdr:nvSpPr>
      <xdr:spPr>
        <a:xfrm>
          <a:off x="112058" y="4680697"/>
          <a:ext cx="2263589" cy="331694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PURCHASING, DESIGNING,  HS,NPI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114300</xdr:colOff>
      <xdr:row>18</xdr:row>
      <xdr:rowOff>142874</xdr:rowOff>
    </xdr:from>
    <xdr:to>
      <xdr:col>2</xdr:col>
      <xdr:colOff>666750</xdr:colOff>
      <xdr:row>20</xdr:row>
      <xdr:rowOff>95249</xdr:rowOff>
    </xdr:to>
    <xdr:sp macro="" textlink="">
      <xdr:nvSpPr>
        <xdr:cNvPr id="31" name="Prostokąt z rogami ściętymi po przekątnej 30">
          <a:hlinkClick xmlns:r="http://schemas.openxmlformats.org/officeDocument/2006/relationships" r:id="rId11"/>
        </xdr:cNvPr>
        <xdr:cNvSpPr/>
      </xdr:nvSpPr>
      <xdr:spPr>
        <a:xfrm>
          <a:off x="800100" y="3400424"/>
          <a:ext cx="1238250" cy="314325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ADMIN</a:t>
          </a:r>
          <a:r>
            <a:rPr lang="pl-PL" sz="1100" baseline="0">
              <a:solidFill>
                <a:sysClr val="windowText" lastClr="000000"/>
              </a:solidFill>
            </a:rPr>
            <a:t> &amp; FIN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114300</xdr:colOff>
      <xdr:row>20</xdr:row>
      <xdr:rowOff>161925</xdr:rowOff>
    </xdr:from>
    <xdr:to>
      <xdr:col>13</xdr:col>
      <xdr:colOff>180976</xdr:colOff>
      <xdr:row>22</xdr:row>
      <xdr:rowOff>123825</xdr:rowOff>
    </xdr:to>
    <xdr:sp macro="" textlink="">
      <xdr:nvSpPr>
        <xdr:cNvPr id="32" name="Prostokąt z rogami ściętymi po przekątnej 31">
          <a:hlinkClick xmlns:r="http://schemas.openxmlformats.org/officeDocument/2006/relationships" r:id="rId12"/>
        </xdr:cNvPr>
        <xdr:cNvSpPr/>
      </xdr:nvSpPr>
      <xdr:spPr>
        <a:xfrm>
          <a:off x="7658100" y="3781425"/>
          <a:ext cx="1438276" cy="323850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LISTA TELEFONÓW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114300</xdr:colOff>
      <xdr:row>1</xdr:row>
      <xdr:rowOff>161925</xdr:rowOff>
    </xdr:from>
    <xdr:to>
      <xdr:col>6</xdr:col>
      <xdr:colOff>419100</xdr:colOff>
      <xdr:row>3</xdr:row>
      <xdr:rowOff>123825</xdr:rowOff>
    </xdr:to>
    <xdr:sp macro="" textlink="">
      <xdr:nvSpPr>
        <xdr:cNvPr id="35" name="Prostokąt z rogami ściętymi po przekątnej 34">
          <a:hlinkClick xmlns:r="http://schemas.openxmlformats.org/officeDocument/2006/relationships" r:id="rId13"/>
        </xdr:cNvPr>
        <xdr:cNvSpPr/>
      </xdr:nvSpPr>
      <xdr:spPr>
        <a:xfrm>
          <a:off x="3543300" y="342900"/>
          <a:ext cx="990600" cy="323850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HALA I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600075</xdr:colOff>
      <xdr:row>4</xdr:row>
      <xdr:rowOff>19050</xdr:rowOff>
    </xdr:from>
    <xdr:to>
      <xdr:col>6</xdr:col>
      <xdr:colOff>219075</xdr:colOff>
      <xdr:row>5</xdr:row>
      <xdr:rowOff>161925</xdr:rowOff>
    </xdr:to>
    <xdr:sp macro="" textlink="">
      <xdr:nvSpPr>
        <xdr:cNvPr id="36" name="Prostokąt z rogami ściętymi po przekątnej 35">
          <a:hlinkClick xmlns:r="http://schemas.openxmlformats.org/officeDocument/2006/relationships" r:id="rId14"/>
        </xdr:cNvPr>
        <xdr:cNvSpPr/>
      </xdr:nvSpPr>
      <xdr:spPr>
        <a:xfrm>
          <a:off x="3343275" y="742950"/>
          <a:ext cx="990600" cy="323850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 HALA II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28575</xdr:rowOff>
    </xdr:from>
    <xdr:to>
      <xdr:col>3</xdr:col>
      <xdr:colOff>190500</xdr:colOff>
      <xdr:row>25</xdr:row>
      <xdr:rowOff>171450</xdr:rowOff>
    </xdr:to>
    <xdr:sp macro="" textlink="">
      <xdr:nvSpPr>
        <xdr:cNvPr id="28" name="Prostokąt z rogami ściętymi po przekątnej 24">
          <a:hlinkClick xmlns:r="http://schemas.openxmlformats.org/officeDocument/2006/relationships" r:id="rId8"/>
        </xdr:cNvPr>
        <xdr:cNvSpPr/>
      </xdr:nvSpPr>
      <xdr:spPr>
        <a:xfrm>
          <a:off x="0" y="4331634"/>
          <a:ext cx="2241176" cy="322169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ENGINERING,</a:t>
          </a:r>
          <a:r>
            <a:rPr lang="pl-PL" sz="1100" baseline="0">
              <a:solidFill>
                <a:sysClr val="windowText" lastClr="000000"/>
              </a:solidFill>
            </a:rPr>
            <a:t> MAINTENANCE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256614</xdr:colOff>
      <xdr:row>5</xdr:row>
      <xdr:rowOff>67235</xdr:rowOff>
    </xdr:from>
    <xdr:to>
      <xdr:col>12</xdr:col>
      <xdr:colOff>94690</xdr:colOff>
      <xdr:row>7</xdr:row>
      <xdr:rowOff>14007</xdr:rowOff>
    </xdr:to>
    <xdr:sp macro="" textlink="">
      <xdr:nvSpPr>
        <xdr:cNvPr id="30" name="Prostokąt z rogami ściętymi po przekątnej 29">
          <a:hlinkClick xmlns:r="http://schemas.openxmlformats.org/officeDocument/2006/relationships" r:id="rId15"/>
        </xdr:cNvPr>
        <xdr:cNvSpPr/>
      </xdr:nvSpPr>
      <xdr:spPr>
        <a:xfrm>
          <a:off x="7092202" y="963706"/>
          <a:ext cx="1205194" cy="305360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Administation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6</xdr:row>
      <xdr:rowOff>179292</xdr:rowOff>
    </xdr:from>
    <xdr:to>
      <xdr:col>12</xdr:col>
      <xdr:colOff>552450</xdr:colOff>
      <xdr:row>8</xdr:row>
      <xdr:rowOff>126065</xdr:rowOff>
    </xdr:to>
    <xdr:sp macro="" textlink="">
      <xdr:nvSpPr>
        <xdr:cNvPr id="33" name="Prostokąt z rogami ściętymi po przekątnej 32">
          <a:hlinkClick xmlns:r="http://schemas.openxmlformats.org/officeDocument/2006/relationships" r:id="rId16"/>
        </xdr:cNvPr>
        <xdr:cNvSpPr/>
      </xdr:nvSpPr>
      <xdr:spPr>
        <a:xfrm>
          <a:off x="7519147" y="1255057"/>
          <a:ext cx="1236009" cy="305361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Assembly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117101</xdr:colOff>
      <xdr:row>8</xdr:row>
      <xdr:rowOff>134470</xdr:rowOff>
    </xdr:from>
    <xdr:to>
      <xdr:col>12</xdr:col>
      <xdr:colOff>667310</xdr:colOff>
      <xdr:row>10</xdr:row>
      <xdr:rowOff>64994</xdr:rowOff>
    </xdr:to>
    <xdr:sp macro="" textlink="">
      <xdr:nvSpPr>
        <xdr:cNvPr id="34" name="Prostokąt z rogami ściętymi po przekątnej 33">
          <a:hlinkClick xmlns:r="http://schemas.openxmlformats.org/officeDocument/2006/relationships" r:id="rId17"/>
        </xdr:cNvPr>
        <xdr:cNvSpPr/>
      </xdr:nvSpPr>
      <xdr:spPr>
        <a:xfrm>
          <a:off x="7636248" y="1568823"/>
          <a:ext cx="1233768" cy="289112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MC/DC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132230</xdr:colOff>
      <xdr:row>10</xdr:row>
      <xdr:rowOff>84045</xdr:rowOff>
    </xdr:from>
    <xdr:to>
      <xdr:col>12</xdr:col>
      <xdr:colOff>682439</xdr:colOff>
      <xdr:row>12</xdr:row>
      <xdr:rowOff>11206</xdr:rowOff>
    </xdr:to>
    <xdr:sp macro="" textlink="">
      <xdr:nvSpPr>
        <xdr:cNvPr id="37" name="Prostokąt z rogami ściętymi po przekątnej 36">
          <a:hlinkClick xmlns:r="http://schemas.openxmlformats.org/officeDocument/2006/relationships" r:id="rId18"/>
        </xdr:cNvPr>
        <xdr:cNvSpPr/>
      </xdr:nvSpPr>
      <xdr:spPr>
        <a:xfrm>
          <a:off x="7651377" y="1876986"/>
          <a:ext cx="1233768" cy="285749"/>
        </a:xfrm>
        <a:prstGeom prst="snip2DiagRect">
          <a:avLst>
            <a:gd name="adj1" fmla="val 36111"/>
            <a:gd name="adj2" fmla="val 27124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MC</a:t>
          </a:r>
          <a:r>
            <a:rPr lang="pl-PL" sz="1100" baseline="0">
              <a:solidFill>
                <a:sysClr val="windowText" lastClr="000000"/>
              </a:solidFill>
            </a:rPr>
            <a:t> 2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71156</xdr:colOff>
      <xdr:row>12</xdr:row>
      <xdr:rowOff>0</xdr:rowOff>
    </xdr:from>
    <xdr:to>
      <xdr:col>13</xdr:col>
      <xdr:colOff>56028</xdr:colOff>
      <xdr:row>13</xdr:row>
      <xdr:rowOff>122703</xdr:rowOff>
    </xdr:to>
    <xdr:sp macro="" textlink="">
      <xdr:nvSpPr>
        <xdr:cNvPr id="43" name="Prostokąt z rogami ściętymi po przekątnej 42">
          <a:hlinkClick xmlns:r="http://schemas.openxmlformats.org/officeDocument/2006/relationships" r:id="rId19"/>
        </xdr:cNvPr>
        <xdr:cNvSpPr/>
      </xdr:nvSpPr>
      <xdr:spPr>
        <a:xfrm>
          <a:off x="7590303" y="2151529"/>
          <a:ext cx="1351990" cy="30199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LOGISTICS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405651</xdr:colOff>
      <xdr:row>13</xdr:row>
      <xdr:rowOff>149597</xdr:rowOff>
    </xdr:from>
    <xdr:to>
      <xdr:col>13</xdr:col>
      <xdr:colOff>44820</xdr:colOff>
      <xdr:row>15</xdr:row>
      <xdr:rowOff>111497</xdr:rowOff>
    </xdr:to>
    <xdr:sp macro="" textlink="">
      <xdr:nvSpPr>
        <xdr:cNvPr id="44" name="Prostokąt z rogami ściętymi po przekątnej 43">
          <a:hlinkClick xmlns:r="http://schemas.openxmlformats.org/officeDocument/2006/relationships" r:id="rId20"/>
        </xdr:cNvPr>
        <xdr:cNvSpPr/>
      </xdr:nvSpPr>
      <xdr:spPr>
        <a:xfrm>
          <a:off x="7241239" y="2480421"/>
          <a:ext cx="1689846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LOGISTICS CENTER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299756</xdr:colOff>
      <xdr:row>15</xdr:row>
      <xdr:rowOff>107577</xdr:rowOff>
    </xdr:from>
    <xdr:to>
      <xdr:col>13</xdr:col>
      <xdr:colOff>112059</xdr:colOff>
      <xdr:row>17</xdr:row>
      <xdr:rowOff>50987</xdr:rowOff>
    </xdr:to>
    <xdr:sp macro="" textlink="">
      <xdr:nvSpPr>
        <xdr:cNvPr id="46" name="Prostokąt z rogami ściętymi po przekątnej 45">
          <a:hlinkClick xmlns:r="http://schemas.openxmlformats.org/officeDocument/2006/relationships" r:id="rId21"/>
        </xdr:cNvPr>
        <xdr:cNvSpPr/>
      </xdr:nvSpPr>
      <xdr:spPr>
        <a:xfrm>
          <a:off x="7135344" y="2796989"/>
          <a:ext cx="1862980" cy="30199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100">
              <a:solidFill>
                <a:sysClr val="windowText" lastClr="000000"/>
              </a:solidFill>
            </a:rPr>
            <a:t>SPARE</a:t>
          </a:r>
          <a:r>
            <a:rPr lang="pl-PL" sz="1100" baseline="0">
              <a:solidFill>
                <a:sysClr val="windowText" lastClr="000000"/>
              </a:solidFill>
            </a:rPr>
            <a:t> PARTS WAREHOUSE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0</xdr:row>
          <xdr:rowOff>66675</xdr:rowOff>
        </xdr:from>
        <xdr:to>
          <xdr:col>14</xdr:col>
          <xdr:colOff>619125</xdr:colOff>
          <xdr:row>2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0</xdr:row>
      <xdr:rowOff>123825</xdr:rowOff>
    </xdr:from>
    <xdr:to>
      <xdr:col>13</xdr:col>
      <xdr:colOff>578784</xdr:colOff>
      <xdr:row>2</xdr:row>
      <xdr:rowOff>53788</xdr:rowOff>
    </xdr:to>
    <xdr:sp macro="" textlink="">
      <xdr:nvSpPr>
        <xdr:cNvPr id="4" name="Prostokąt z rogami ściętymi po przekątnej 3">
          <a:hlinkClick xmlns:r="http://schemas.openxmlformats.org/officeDocument/2006/relationships" r:id="rId1"/>
        </xdr:cNvPr>
        <xdr:cNvSpPr/>
      </xdr:nvSpPr>
      <xdr:spPr>
        <a:xfrm>
          <a:off x="8001000" y="123825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661148</xdr:colOff>
      <xdr:row>16</xdr:row>
      <xdr:rowOff>67233</xdr:rowOff>
    </xdr:from>
    <xdr:to>
      <xdr:col>7</xdr:col>
      <xdr:colOff>593917</xdr:colOff>
      <xdr:row>70</xdr:row>
      <xdr:rowOff>132521</xdr:rowOff>
    </xdr:to>
    <xdr:grpSp>
      <xdr:nvGrpSpPr>
        <xdr:cNvPr id="128" name="Grupa 127"/>
        <xdr:cNvGrpSpPr/>
      </xdr:nvGrpSpPr>
      <xdr:grpSpPr>
        <a:xfrm>
          <a:off x="661148" y="2924733"/>
          <a:ext cx="4341483" cy="9617502"/>
          <a:chOff x="1348605" y="2999276"/>
          <a:chExt cx="4380529" cy="9905028"/>
        </a:xfrm>
      </xdr:grpSpPr>
      <xdr:grpSp>
        <xdr:nvGrpSpPr>
          <xdr:cNvPr id="68" name="Grupa 67"/>
          <xdr:cNvGrpSpPr/>
        </xdr:nvGrpSpPr>
        <xdr:grpSpPr>
          <a:xfrm>
            <a:off x="1348605" y="2999276"/>
            <a:ext cx="4380529" cy="9743247"/>
            <a:chOff x="5267325" y="1114424"/>
            <a:chExt cx="5429250" cy="10296522"/>
          </a:xfrm>
        </xdr:grpSpPr>
        <xdr:pic>
          <xdr:nvPicPr>
            <xdr:cNvPr id="3" name="Picture 2"/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" cstate="print"/>
            <a:srcRect l="17372" t="3000" r="20858" b="6927"/>
            <a:stretch/>
          </xdr:blipFill>
          <xdr:spPr bwMode="auto">
            <a:xfrm>
              <a:off x="5267325" y="1114424"/>
              <a:ext cx="5429250" cy="10296522"/>
            </a:xfrm>
            <a:prstGeom prst="rect">
              <a:avLst/>
            </a:prstGeom>
            <a:noFill/>
          </xdr:spPr>
        </xdr:pic>
        <xdr:sp macro="" textlink="">
          <xdr:nvSpPr>
            <xdr:cNvPr id="4" name="pole tekstowe 3"/>
            <xdr:cNvSpPr txBox="1"/>
          </xdr:nvSpPr>
          <xdr:spPr>
            <a:xfrm>
              <a:off x="8133744" y="5012115"/>
              <a:ext cx="719062" cy="9246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vert" wrap="square" rtlCol="0" anchor="ctr"/>
            <a:lstStyle/>
            <a:p>
              <a:pPr algn="ctr"/>
              <a:r>
                <a:rPr lang="pl-PL" sz="2000" b="1"/>
                <a:t>MC</a:t>
              </a:r>
            </a:p>
          </xdr:txBody>
        </xdr:sp>
        <xdr:sp macro="" textlink="">
          <xdr:nvSpPr>
            <xdr:cNvPr id="5" name="pole tekstowe 4"/>
            <xdr:cNvSpPr txBox="1"/>
          </xdr:nvSpPr>
          <xdr:spPr>
            <a:xfrm>
              <a:off x="7908471" y="9180736"/>
              <a:ext cx="719062" cy="92468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vert" wrap="square" rtlCol="0" anchor="ctr"/>
            <a:lstStyle/>
            <a:p>
              <a:pPr algn="ctr"/>
              <a:r>
                <a:rPr lang="pl-PL" sz="2000" b="1"/>
                <a:t>LOG</a:t>
              </a:r>
            </a:p>
          </xdr:txBody>
        </xdr:sp>
        <xdr:cxnSp macro="">
          <xdr:nvCxnSpPr>
            <xdr:cNvPr id="6" name="Łącznik prosty 58"/>
            <xdr:cNvCxnSpPr/>
          </xdr:nvCxnSpPr>
          <xdr:spPr>
            <a:xfrm flipH="1">
              <a:off x="6286500" y="5588453"/>
              <a:ext cx="1221921" cy="0"/>
            </a:xfrm>
            <a:prstGeom prst="line">
              <a:avLst/>
            </a:prstGeom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5"/>
            </a:lnRef>
            <a:fillRef idx="0">
              <a:schemeClr val="accent5"/>
            </a:fillRef>
            <a:effectRef idx="1">
              <a:schemeClr val="accent5"/>
            </a:effectRef>
            <a:fontRef idx="minor">
              <a:schemeClr val="tx1"/>
            </a:fontRef>
          </xdr:style>
        </xdr:cxnSp>
        <xdr:sp macro="" textlink="">
          <xdr:nvSpPr>
            <xdr:cNvPr id="7" name="Prostokąt 6"/>
            <xdr:cNvSpPr/>
          </xdr:nvSpPr>
          <xdr:spPr>
            <a:xfrm>
              <a:off x="7854203" y="1819274"/>
              <a:ext cx="2160494" cy="699808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8" name="Prostokąt 7"/>
            <xdr:cNvSpPr/>
          </xdr:nvSpPr>
          <xdr:spPr>
            <a:xfrm>
              <a:off x="7856603" y="2578153"/>
              <a:ext cx="2160494" cy="701488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9" name="Prostokąt 8"/>
            <xdr:cNvSpPr/>
          </xdr:nvSpPr>
          <xdr:spPr>
            <a:xfrm>
              <a:off x="7854203" y="3763494"/>
              <a:ext cx="833717" cy="565338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10" name="Prostokąt 9"/>
            <xdr:cNvSpPr/>
          </xdr:nvSpPr>
          <xdr:spPr>
            <a:xfrm>
              <a:off x="9180978" y="3673848"/>
              <a:ext cx="833718" cy="679074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11" name="Prostokąt 10"/>
            <xdr:cNvSpPr/>
          </xdr:nvSpPr>
          <xdr:spPr>
            <a:xfrm>
              <a:off x="6350534" y="1887871"/>
              <a:ext cx="1133876" cy="1672236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12" name="Prostokąt 11"/>
            <xdr:cNvSpPr/>
          </xdr:nvSpPr>
          <xdr:spPr>
            <a:xfrm>
              <a:off x="6371079" y="3700422"/>
              <a:ext cx="347222" cy="1672237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13" name="Prostokąt 12"/>
            <xdr:cNvSpPr/>
          </xdr:nvSpPr>
          <xdr:spPr>
            <a:xfrm>
              <a:off x="6370545" y="8140509"/>
              <a:ext cx="889747" cy="611841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14" name="Prostokąt 13"/>
            <xdr:cNvSpPr/>
          </xdr:nvSpPr>
          <xdr:spPr>
            <a:xfrm>
              <a:off x="6675346" y="7451909"/>
              <a:ext cx="573740" cy="677395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15" name="pole tekstowe 14"/>
            <xdr:cNvSpPr txBox="1"/>
          </xdr:nvSpPr>
          <xdr:spPr>
            <a:xfrm>
              <a:off x="6604908" y="7624080"/>
              <a:ext cx="719062" cy="9246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vert" wrap="square" rtlCol="0" anchor="ctr"/>
            <a:lstStyle/>
            <a:p>
              <a:pPr algn="ctr"/>
              <a:r>
                <a:rPr lang="pl-PL" sz="2000" b="1"/>
                <a:t>HVAC</a:t>
              </a:r>
            </a:p>
          </xdr:txBody>
        </xdr:sp>
        <xdr:sp macro="" textlink="">
          <xdr:nvSpPr>
            <xdr:cNvPr id="16" name="Prostokąt 15"/>
            <xdr:cNvSpPr/>
          </xdr:nvSpPr>
          <xdr:spPr>
            <a:xfrm>
              <a:off x="8546731" y="8153957"/>
              <a:ext cx="1201272" cy="509308"/>
            </a:xfrm>
            <a:prstGeom prst="rect">
              <a:avLst/>
            </a:prstGeom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endParaRPr lang="pl-PL" sz="1100"/>
            </a:p>
          </xdr:txBody>
        </xdr:sp>
        <xdr:sp macro="" textlink="">
          <xdr:nvSpPr>
            <xdr:cNvPr id="18" name="pole tekstowe 17">
              <a:hlinkClick xmlns:r="http://schemas.openxmlformats.org/officeDocument/2006/relationships" r:id="rId2"/>
            </xdr:cNvPr>
            <xdr:cNvSpPr txBox="1"/>
          </xdr:nvSpPr>
          <xdr:spPr>
            <a:xfrm rot="16200000">
              <a:off x="9392070" y="3270691"/>
              <a:ext cx="973105" cy="1021797"/>
            </a:xfrm>
            <a:prstGeom prst="rect">
              <a:avLst/>
            </a:prstGeom>
            <a:solidFill>
              <a:srgbClr val="FFFF00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vert" wrap="square" rtlCol="0" anchor="ctr"/>
            <a:lstStyle/>
            <a:p>
              <a:pPr marL="0" indent="0" algn="ctr"/>
              <a:r>
                <a:rPr lang="pl-PL" sz="18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Office MC 2</a:t>
              </a:r>
            </a:p>
          </xdr:txBody>
        </xdr:sp>
      </xdr:grpSp>
      <xdr:sp macro="" textlink="">
        <xdr:nvSpPr>
          <xdr:cNvPr id="2" name="Schemat blokowy: proces 1"/>
          <xdr:cNvSpPr/>
        </xdr:nvSpPr>
        <xdr:spPr>
          <a:xfrm>
            <a:off x="1350065" y="12711364"/>
            <a:ext cx="4370781" cy="192940"/>
          </a:xfrm>
          <a:prstGeom prst="flowChartProcess">
            <a:avLst/>
          </a:prstGeom>
          <a:solidFill>
            <a:srgbClr val="00B8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</xdr:grpSp>
    <xdr:clientData/>
  </xdr:twoCellAnchor>
  <xdr:twoCellAnchor>
    <xdr:from>
      <xdr:col>8</xdr:col>
      <xdr:colOff>152399</xdr:colOff>
      <xdr:row>3</xdr:row>
      <xdr:rowOff>47625</xdr:rowOff>
    </xdr:from>
    <xdr:to>
      <xdr:col>16</xdr:col>
      <xdr:colOff>212911</xdr:colOff>
      <xdr:row>48</xdr:row>
      <xdr:rowOff>168088</xdr:rowOff>
    </xdr:to>
    <xdr:grpSp>
      <xdr:nvGrpSpPr>
        <xdr:cNvPr id="17" name="Grupa 16"/>
        <xdr:cNvGrpSpPr/>
      </xdr:nvGrpSpPr>
      <xdr:grpSpPr>
        <a:xfrm>
          <a:off x="5241470" y="591911"/>
          <a:ext cx="5503370" cy="8094248"/>
          <a:chOff x="504825" y="962025"/>
          <a:chExt cx="4301636" cy="6962775"/>
        </a:xfrm>
      </xdr:grpSpPr>
      <xdr:pic>
        <xdr:nvPicPr>
          <xdr:cNvPr id="19" name="Picture 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504825" y="962025"/>
            <a:ext cx="4301636" cy="6962775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</xdr:pic>
      <xdr:sp macro="" textlink="">
        <xdr:nvSpPr>
          <xdr:cNvPr id="20" name="pole tekstowe 19"/>
          <xdr:cNvSpPr txBox="1"/>
        </xdr:nvSpPr>
        <xdr:spPr>
          <a:xfrm>
            <a:off x="1276351" y="1619250"/>
            <a:ext cx="2905124" cy="523875"/>
          </a:xfrm>
          <a:prstGeom prst="rect">
            <a:avLst/>
          </a:prstGeom>
          <a:no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square" rtlCol="0" anchor="ctr"/>
          <a:lstStyle/>
          <a:p>
            <a:pPr algn="ctr"/>
            <a:endParaRPr lang="pl-PL" sz="1000" b="1"/>
          </a:p>
        </xdr:txBody>
      </xdr:sp>
      <xdr:sp macro="" textlink="">
        <xdr:nvSpPr>
          <xdr:cNvPr id="21" name="Prostokąt 20"/>
          <xdr:cNvSpPr/>
        </xdr:nvSpPr>
        <xdr:spPr>
          <a:xfrm>
            <a:off x="1885950" y="2257425"/>
            <a:ext cx="400050" cy="194310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22" name="Prostokąt 21"/>
          <xdr:cNvSpPr/>
        </xdr:nvSpPr>
        <xdr:spPr>
          <a:xfrm>
            <a:off x="2457450" y="2219325"/>
            <a:ext cx="457200" cy="199273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23" name="pole tekstowe 22">
            <a:hlinkClick xmlns:r="http://schemas.openxmlformats.org/officeDocument/2006/relationships" r:id="rId4"/>
          </xdr:cNvPr>
          <xdr:cNvSpPr txBox="1"/>
        </xdr:nvSpPr>
        <xdr:spPr>
          <a:xfrm rot="16200000">
            <a:off x="2646174" y="2710884"/>
            <a:ext cx="885546" cy="523100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marL="0" indent="0" algn="ctr"/>
            <a:r>
              <a:rPr lang="pl-PL" sz="18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Office ASSY</a:t>
            </a:r>
          </a:p>
        </xdr:txBody>
      </xdr:sp>
      <xdr:sp macro="" textlink="">
        <xdr:nvSpPr>
          <xdr:cNvPr id="24" name="Prostokąt 23"/>
          <xdr:cNvSpPr/>
        </xdr:nvSpPr>
        <xdr:spPr>
          <a:xfrm>
            <a:off x="2571750" y="5972175"/>
            <a:ext cx="419100" cy="9048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25" name="Prostokąt 24"/>
          <xdr:cNvSpPr/>
        </xdr:nvSpPr>
        <xdr:spPr>
          <a:xfrm>
            <a:off x="1790699" y="6143626"/>
            <a:ext cx="200025" cy="80010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26" name="Prostokąt 25"/>
          <xdr:cNvSpPr/>
        </xdr:nvSpPr>
        <xdr:spPr>
          <a:xfrm>
            <a:off x="1771650" y="5191125"/>
            <a:ext cx="304800" cy="7334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27" name="Prostokąt 26"/>
          <xdr:cNvSpPr/>
        </xdr:nvSpPr>
        <xdr:spPr>
          <a:xfrm>
            <a:off x="2152650" y="5172075"/>
            <a:ext cx="304800" cy="9048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28" name="Prostokąt 27"/>
          <xdr:cNvSpPr/>
        </xdr:nvSpPr>
        <xdr:spPr>
          <a:xfrm>
            <a:off x="2152650" y="6134101"/>
            <a:ext cx="304800" cy="76200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29" name="Prostokąt 28"/>
          <xdr:cNvSpPr/>
        </xdr:nvSpPr>
        <xdr:spPr>
          <a:xfrm>
            <a:off x="2571750" y="5181601"/>
            <a:ext cx="419100" cy="771524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0" name="pole tekstowe 29"/>
          <xdr:cNvSpPr txBox="1"/>
        </xdr:nvSpPr>
        <xdr:spPr>
          <a:xfrm>
            <a:off x="2341671" y="5677138"/>
            <a:ext cx="429986" cy="49269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algn="ctr"/>
            <a:r>
              <a:rPr lang="pl-PL" sz="18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MC</a:t>
            </a:r>
          </a:p>
        </xdr:txBody>
      </xdr:sp>
      <xdr:sp macro="" textlink="">
        <xdr:nvSpPr>
          <xdr:cNvPr id="31" name="Prostokąt 30"/>
          <xdr:cNvSpPr/>
        </xdr:nvSpPr>
        <xdr:spPr>
          <a:xfrm>
            <a:off x="1943099" y="4895850"/>
            <a:ext cx="1095375" cy="1619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2" name="Prostokąt 31"/>
          <xdr:cNvSpPr/>
        </xdr:nvSpPr>
        <xdr:spPr>
          <a:xfrm>
            <a:off x="1905000" y="4752975"/>
            <a:ext cx="1095375" cy="857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3" name="Prostokąt 32"/>
          <xdr:cNvSpPr/>
        </xdr:nvSpPr>
        <xdr:spPr>
          <a:xfrm>
            <a:off x="1876425" y="4638675"/>
            <a:ext cx="1133475" cy="666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4" name="Prostokąt 33"/>
          <xdr:cNvSpPr/>
        </xdr:nvSpPr>
        <xdr:spPr>
          <a:xfrm>
            <a:off x="1895475" y="4533900"/>
            <a:ext cx="1133475" cy="476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5" name="Prostokąt 34"/>
          <xdr:cNvSpPr/>
        </xdr:nvSpPr>
        <xdr:spPr>
          <a:xfrm>
            <a:off x="1924050" y="4371975"/>
            <a:ext cx="666749" cy="1428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6" name="Prostokąt 35"/>
          <xdr:cNvSpPr/>
        </xdr:nvSpPr>
        <xdr:spPr>
          <a:xfrm>
            <a:off x="2600325" y="4352925"/>
            <a:ext cx="114300" cy="1619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7" name="Prostokąt 36"/>
          <xdr:cNvSpPr/>
        </xdr:nvSpPr>
        <xdr:spPr>
          <a:xfrm>
            <a:off x="2800350" y="4381501"/>
            <a:ext cx="123825" cy="5715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8" name="Prostokąt 37"/>
          <xdr:cNvSpPr/>
        </xdr:nvSpPr>
        <xdr:spPr>
          <a:xfrm>
            <a:off x="3409951" y="2133600"/>
            <a:ext cx="57149" cy="1047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39" name="Prostokąt 38"/>
          <xdr:cNvSpPr/>
        </xdr:nvSpPr>
        <xdr:spPr>
          <a:xfrm>
            <a:off x="3505200" y="2114550"/>
            <a:ext cx="48611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0" name="Prostokąt 39"/>
          <xdr:cNvSpPr/>
        </xdr:nvSpPr>
        <xdr:spPr>
          <a:xfrm>
            <a:off x="3645119" y="2121119"/>
            <a:ext cx="45719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1" name="Prostokąt 40"/>
          <xdr:cNvSpPr/>
        </xdr:nvSpPr>
        <xdr:spPr>
          <a:xfrm>
            <a:off x="4154214" y="3217479"/>
            <a:ext cx="59120" cy="6516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2" name="Prostokąt 41"/>
          <xdr:cNvSpPr/>
        </xdr:nvSpPr>
        <xdr:spPr>
          <a:xfrm>
            <a:off x="3790292" y="2111922"/>
            <a:ext cx="52289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3" name="Prostokąt 42"/>
          <xdr:cNvSpPr/>
        </xdr:nvSpPr>
        <xdr:spPr>
          <a:xfrm>
            <a:off x="3901966" y="2131629"/>
            <a:ext cx="71994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4" name="Prostokąt 43"/>
          <xdr:cNvSpPr/>
        </xdr:nvSpPr>
        <xdr:spPr>
          <a:xfrm>
            <a:off x="4020207" y="2131629"/>
            <a:ext cx="71994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5" name="Prostokąt 44"/>
          <xdr:cNvSpPr/>
        </xdr:nvSpPr>
        <xdr:spPr>
          <a:xfrm>
            <a:off x="4141075" y="2138198"/>
            <a:ext cx="71994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6" name="Prostokąt 45"/>
          <xdr:cNvSpPr/>
        </xdr:nvSpPr>
        <xdr:spPr>
          <a:xfrm>
            <a:off x="4059621" y="3217479"/>
            <a:ext cx="45719" cy="65821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7" name="Prostokąt 46"/>
          <xdr:cNvSpPr/>
        </xdr:nvSpPr>
        <xdr:spPr>
          <a:xfrm>
            <a:off x="3961086" y="3224048"/>
            <a:ext cx="45719" cy="638503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8" name="Prostokąt 47"/>
          <xdr:cNvSpPr/>
        </xdr:nvSpPr>
        <xdr:spPr>
          <a:xfrm>
            <a:off x="3862552" y="3210910"/>
            <a:ext cx="59121" cy="6516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49" name="pole tekstowe 48">
            <a:hlinkClick xmlns:r="http://schemas.openxmlformats.org/officeDocument/2006/relationships" r:id="rId5"/>
          </xdr:cNvPr>
          <xdr:cNvSpPr txBox="1"/>
        </xdr:nvSpPr>
        <xdr:spPr>
          <a:xfrm rot="16200000">
            <a:off x="3669348" y="3000994"/>
            <a:ext cx="713644" cy="735913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algn="ctr"/>
            <a:r>
              <a:rPr lang="pl-PL" sz="1800" b="1" baseline="0"/>
              <a:t>Office </a:t>
            </a:r>
            <a:r>
              <a:rPr lang="pl-PL" sz="1800" b="1"/>
              <a:t>LOG</a:t>
            </a:r>
          </a:p>
        </xdr:txBody>
      </xdr:sp>
      <xdr:sp macro="" textlink="">
        <xdr:nvSpPr>
          <xdr:cNvPr id="50" name="Prostokąt 49"/>
          <xdr:cNvSpPr/>
        </xdr:nvSpPr>
        <xdr:spPr>
          <a:xfrm>
            <a:off x="3117631" y="4004112"/>
            <a:ext cx="123825" cy="5715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1" name="Prostokąt 50"/>
          <xdr:cNvSpPr/>
        </xdr:nvSpPr>
        <xdr:spPr>
          <a:xfrm>
            <a:off x="3117630" y="4102647"/>
            <a:ext cx="350783" cy="52552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2" name="Prostokąt 51"/>
          <xdr:cNvSpPr/>
        </xdr:nvSpPr>
        <xdr:spPr>
          <a:xfrm>
            <a:off x="3117631" y="4185087"/>
            <a:ext cx="396765" cy="6569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3" name="Prostokąt 52"/>
          <xdr:cNvSpPr/>
        </xdr:nvSpPr>
        <xdr:spPr>
          <a:xfrm>
            <a:off x="3137339" y="4793702"/>
            <a:ext cx="580696" cy="5912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4" name="Prostokąt 53"/>
          <xdr:cNvSpPr/>
        </xdr:nvSpPr>
        <xdr:spPr>
          <a:xfrm>
            <a:off x="3137338" y="4698124"/>
            <a:ext cx="580696" cy="5616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5" name="Prostokąt 54"/>
          <xdr:cNvSpPr/>
        </xdr:nvSpPr>
        <xdr:spPr>
          <a:xfrm>
            <a:off x="3137338" y="4599589"/>
            <a:ext cx="580696" cy="5912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6" name="Prostokąt 55"/>
          <xdr:cNvSpPr/>
        </xdr:nvSpPr>
        <xdr:spPr>
          <a:xfrm>
            <a:off x="3406665" y="4908988"/>
            <a:ext cx="225973" cy="5912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7" name="Prostokąt 56"/>
          <xdr:cNvSpPr/>
        </xdr:nvSpPr>
        <xdr:spPr>
          <a:xfrm>
            <a:off x="3426371" y="5076825"/>
            <a:ext cx="212835" cy="72259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8" name="Prostokąt 57"/>
          <xdr:cNvSpPr/>
        </xdr:nvSpPr>
        <xdr:spPr>
          <a:xfrm>
            <a:off x="3836276" y="5886122"/>
            <a:ext cx="419100" cy="9048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59" name="Prostokąt 58"/>
          <xdr:cNvSpPr/>
        </xdr:nvSpPr>
        <xdr:spPr>
          <a:xfrm>
            <a:off x="3560379" y="5912399"/>
            <a:ext cx="249621" cy="645072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60" name="pole tekstowe 59">
            <a:hlinkClick xmlns:r="http://schemas.openxmlformats.org/officeDocument/2006/relationships" r:id="rId6"/>
          </xdr:cNvPr>
          <xdr:cNvSpPr txBox="1"/>
        </xdr:nvSpPr>
        <xdr:spPr>
          <a:xfrm rot="16200000">
            <a:off x="3576236" y="5825341"/>
            <a:ext cx="647036" cy="806585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marL="0" indent="0" algn="ctr"/>
            <a:r>
              <a:rPr lang="pl-PL" sz="18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Office MC/DC</a:t>
            </a:r>
          </a:p>
        </xdr:txBody>
      </xdr:sp>
      <xdr:sp macro="" textlink="">
        <xdr:nvSpPr>
          <xdr:cNvPr id="61" name="Prostokąt 60"/>
          <xdr:cNvSpPr/>
        </xdr:nvSpPr>
        <xdr:spPr>
          <a:xfrm>
            <a:off x="4338144" y="5563585"/>
            <a:ext cx="65689" cy="11528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62" name="Prostokąt 61"/>
          <xdr:cNvSpPr/>
        </xdr:nvSpPr>
        <xdr:spPr>
          <a:xfrm>
            <a:off x="4226472" y="4879098"/>
            <a:ext cx="170793" cy="605659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63" name="Prostokąt 62"/>
          <xdr:cNvSpPr/>
        </xdr:nvSpPr>
        <xdr:spPr>
          <a:xfrm>
            <a:off x="4357851" y="5879552"/>
            <a:ext cx="65689" cy="11528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64" name="Prostokąt 63"/>
          <xdr:cNvSpPr/>
        </xdr:nvSpPr>
        <xdr:spPr>
          <a:xfrm>
            <a:off x="4357851" y="6113079"/>
            <a:ext cx="65689" cy="11528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65" name="Prostokąt 64"/>
          <xdr:cNvSpPr/>
        </xdr:nvSpPr>
        <xdr:spPr>
          <a:xfrm>
            <a:off x="4357851" y="6350219"/>
            <a:ext cx="65689" cy="1182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66" name="Prostokąt 65"/>
          <xdr:cNvSpPr/>
        </xdr:nvSpPr>
        <xdr:spPr>
          <a:xfrm>
            <a:off x="3360682" y="6557470"/>
            <a:ext cx="65689" cy="1182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67" name="Prostokąt 66"/>
          <xdr:cNvSpPr/>
        </xdr:nvSpPr>
        <xdr:spPr>
          <a:xfrm>
            <a:off x="3347545" y="6040821"/>
            <a:ext cx="65689" cy="1182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73" name="pole tekstowe 72">
            <a:hlinkClick xmlns:r="http://schemas.openxmlformats.org/officeDocument/2006/relationships" r:id="rId7"/>
          </xdr:cNvPr>
          <xdr:cNvSpPr txBox="1"/>
        </xdr:nvSpPr>
        <xdr:spPr>
          <a:xfrm rot="16200000">
            <a:off x="1601130" y="1613972"/>
            <a:ext cx="656552" cy="680032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marL="0" indent="0" algn="ctr"/>
            <a:r>
              <a:rPr lang="pl-PL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Office Admin/ Finanse</a:t>
            </a:r>
          </a:p>
        </xdr:txBody>
      </xdr:sp>
    </xdr:grpSp>
    <xdr:clientData/>
  </xdr:twoCellAnchor>
  <xdr:twoCellAnchor>
    <xdr:from>
      <xdr:col>16</xdr:col>
      <xdr:colOff>291674</xdr:colOff>
      <xdr:row>8</xdr:row>
      <xdr:rowOff>51547</xdr:rowOff>
    </xdr:from>
    <xdr:to>
      <xdr:col>19</xdr:col>
      <xdr:colOff>54430</xdr:colOff>
      <xdr:row>11</xdr:row>
      <xdr:rowOff>40821</xdr:rowOff>
    </xdr:to>
    <xdr:sp macro="" textlink="">
      <xdr:nvSpPr>
        <xdr:cNvPr id="72" name="Rectangle 427"/>
        <xdr:cNvSpPr>
          <a:spLocks noChangeArrowheads="1"/>
        </xdr:cNvSpPr>
      </xdr:nvSpPr>
      <xdr:spPr bwMode="auto">
        <a:xfrm>
          <a:off x="10823603" y="1480297"/>
          <a:ext cx="1803827" cy="519953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marL="0" indent="0" algn="ctr" rtl="0">
            <a:defRPr sz="1000"/>
          </a:pPr>
          <a:r>
            <a:rPr lang="pl-PL" sz="1300" b="1" i="0" u="none" strike="noStrike" baseline="0">
              <a:solidFill>
                <a:srgbClr val="000000"/>
              </a:solidFill>
              <a:latin typeface="Czcionka tekstu podstawowego"/>
              <a:ea typeface="+mn-ea"/>
              <a:cs typeface="+mn-cs"/>
            </a:rPr>
            <a:t>Wejście dla pracowników</a:t>
          </a:r>
        </a:p>
      </xdr:txBody>
    </xdr:sp>
    <xdr:clientData/>
  </xdr:twoCellAnchor>
  <xdr:twoCellAnchor>
    <xdr:from>
      <xdr:col>3</xdr:col>
      <xdr:colOff>44826</xdr:colOff>
      <xdr:row>41</xdr:row>
      <xdr:rowOff>112058</xdr:rowOff>
    </xdr:from>
    <xdr:to>
      <xdr:col>4</xdr:col>
      <xdr:colOff>123266</xdr:colOff>
      <xdr:row>49</xdr:row>
      <xdr:rowOff>-1</xdr:rowOff>
    </xdr:to>
    <xdr:sp macro="" textlink="">
      <xdr:nvSpPr>
        <xdr:cNvPr id="75" name="pole tekstowe 74">
          <a:hlinkClick xmlns:r="http://schemas.openxmlformats.org/officeDocument/2006/relationships" r:id="rId8"/>
        </xdr:cNvPr>
        <xdr:cNvSpPr txBox="1"/>
      </xdr:nvSpPr>
      <xdr:spPr>
        <a:xfrm rot="16200000">
          <a:off x="2498914" y="7765676"/>
          <a:ext cx="1322294" cy="7619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" wrap="square" rtlCol="0" anchor="ctr"/>
        <a:lstStyle/>
        <a:p>
          <a:pPr marL="0" indent="0" algn="ctr"/>
          <a:r>
            <a:rPr lang="pl-PL" sz="1800" b="1">
              <a:solidFill>
                <a:schemeClr val="dk1"/>
              </a:solidFill>
              <a:latin typeface="+mn-lt"/>
              <a:ea typeface="+mn-ea"/>
              <a:cs typeface="+mn-cs"/>
            </a:rPr>
            <a:t>Office Spare Parts WH</a:t>
          </a:r>
        </a:p>
      </xdr:txBody>
    </xdr:sp>
    <xdr:clientData/>
  </xdr:twoCellAnchor>
  <xdr:twoCellAnchor>
    <xdr:from>
      <xdr:col>8</xdr:col>
      <xdr:colOff>152399</xdr:colOff>
      <xdr:row>3</xdr:row>
      <xdr:rowOff>81243</xdr:rowOff>
    </xdr:from>
    <xdr:to>
      <xdr:col>16</xdr:col>
      <xdr:colOff>212911</xdr:colOff>
      <xdr:row>49</xdr:row>
      <xdr:rowOff>22411</xdr:rowOff>
    </xdr:to>
    <xdr:grpSp>
      <xdr:nvGrpSpPr>
        <xdr:cNvPr id="76" name="Grupa 75"/>
        <xdr:cNvGrpSpPr/>
      </xdr:nvGrpSpPr>
      <xdr:grpSpPr>
        <a:xfrm>
          <a:off x="5241470" y="625529"/>
          <a:ext cx="5503370" cy="8091846"/>
          <a:chOff x="504825" y="962025"/>
          <a:chExt cx="4301636" cy="6962775"/>
        </a:xfrm>
      </xdr:grpSpPr>
      <xdr:pic>
        <xdr:nvPicPr>
          <xdr:cNvPr id="77" name="Picture 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504825" y="962025"/>
            <a:ext cx="4301636" cy="6962775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</xdr:pic>
      <xdr:sp macro="" textlink="">
        <xdr:nvSpPr>
          <xdr:cNvPr id="78" name="pole tekstowe 77"/>
          <xdr:cNvSpPr txBox="1"/>
        </xdr:nvSpPr>
        <xdr:spPr>
          <a:xfrm>
            <a:off x="1276351" y="1619250"/>
            <a:ext cx="2905124" cy="523875"/>
          </a:xfrm>
          <a:prstGeom prst="rect">
            <a:avLst/>
          </a:prstGeom>
          <a:no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square" rtlCol="0" anchor="ctr"/>
          <a:lstStyle/>
          <a:p>
            <a:pPr algn="ctr"/>
            <a:endParaRPr lang="pl-PL" sz="1000" b="1"/>
          </a:p>
        </xdr:txBody>
      </xdr:sp>
      <xdr:sp macro="" textlink="">
        <xdr:nvSpPr>
          <xdr:cNvPr id="79" name="Prostokąt 78"/>
          <xdr:cNvSpPr/>
        </xdr:nvSpPr>
        <xdr:spPr>
          <a:xfrm>
            <a:off x="1885950" y="2257425"/>
            <a:ext cx="400050" cy="194310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80" name="Prostokąt 79"/>
          <xdr:cNvSpPr/>
        </xdr:nvSpPr>
        <xdr:spPr>
          <a:xfrm>
            <a:off x="2457450" y="2219325"/>
            <a:ext cx="457200" cy="199273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81" name="pole tekstowe 80">
            <a:hlinkClick xmlns:r="http://schemas.openxmlformats.org/officeDocument/2006/relationships" r:id="rId4"/>
          </xdr:cNvPr>
          <xdr:cNvSpPr txBox="1"/>
        </xdr:nvSpPr>
        <xdr:spPr>
          <a:xfrm rot="16200000">
            <a:off x="2644894" y="3138754"/>
            <a:ext cx="922978" cy="523100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marL="0" indent="0" algn="ctr"/>
            <a:r>
              <a:rPr lang="pl-PL" sz="18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Office ASSY</a:t>
            </a:r>
          </a:p>
        </xdr:txBody>
      </xdr:sp>
      <xdr:sp macro="" textlink="">
        <xdr:nvSpPr>
          <xdr:cNvPr id="82" name="Prostokąt 81"/>
          <xdr:cNvSpPr/>
        </xdr:nvSpPr>
        <xdr:spPr>
          <a:xfrm>
            <a:off x="2571750" y="5972175"/>
            <a:ext cx="419100" cy="9048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83" name="Prostokąt 82"/>
          <xdr:cNvSpPr/>
        </xdr:nvSpPr>
        <xdr:spPr>
          <a:xfrm>
            <a:off x="1790699" y="6143626"/>
            <a:ext cx="200025" cy="80010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84" name="Prostokąt 83"/>
          <xdr:cNvSpPr/>
        </xdr:nvSpPr>
        <xdr:spPr>
          <a:xfrm>
            <a:off x="1771650" y="5191125"/>
            <a:ext cx="304800" cy="7334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85" name="Prostokąt 84"/>
          <xdr:cNvSpPr/>
        </xdr:nvSpPr>
        <xdr:spPr>
          <a:xfrm>
            <a:off x="2152650" y="5172075"/>
            <a:ext cx="304800" cy="9048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86" name="Prostokąt 85"/>
          <xdr:cNvSpPr/>
        </xdr:nvSpPr>
        <xdr:spPr>
          <a:xfrm>
            <a:off x="2152650" y="6134101"/>
            <a:ext cx="304800" cy="76200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87" name="Prostokąt 86"/>
          <xdr:cNvSpPr/>
        </xdr:nvSpPr>
        <xdr:spPr>
          <a:xfrm>
            <a:off x="2571750" y="5181601"/>
            <a:ext cx="419100" cy="771524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88" name="pole tekstowe 87"/>
          <xdr:cNvSpPr txBox="1"/>
        </xdr:nvSpPr>
        <xdr:spPr>
          <a:xfrm>
            <a:off x="2341671" y="5423313"/>
            <a:ext cx="429986" cy="100034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algn="ctr"/>
            <a:r>
              <a:rPr lang="pl-PL" sz="18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MC</a:t>
            </a:r>
          </a:p>
        </xdr:txBody>
      </xdr:sp>
      <xdr:sp macro="" textlink="">
        <xdr:nvSpPr>
          <xdr:cNvPr id="89" name="Prostokąt 88"/>
          <xdr:cNvSpPr/>
        </xdr:nvSpPr>
        <xdr:spPr>
          <a:xfrm>
            <a:off x="1943099" y="4895850"/>
            <a:ext cx="1095375" cy="1619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0" name="Prostokąt 89"/>
          <xdr:cNvSpPr/>
        </xdr:nvSpPr>
        <xdr:spPr>
          <a:xfrm>
            <a:off x="1905000" y="4752975"/>
            <a:ext cx="1095375" cy="857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1" name="Prostokąt 90"/>
          <xdr:cNvSpPr/>
        </xdr:nvSpPr>
        <xdr:spPr>
          <a:xfrm>
            <a:off x="1876425" y="4638675"/>
            <a:ext cx="1133475" cy="666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2" name="Prostokąt 91"/>
          <xdr:cNvSpPr/>
        </xdr:nvSpPr>
        <xdr:spPr>
          <a:xfrm>
            <a:off x="1895475" y="4533900"/>
            <a:ext cx="1133475" cy="476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3" name="Prostokąt 92"/>
          <xdr:cNvSpPr/>
        </xdr:nvSpPr>
        <xdr:spPr>
          <a:xfrm>
            <a:off x="1924050" y="4371975"/>
            <a:ext cx="666749" cy="1428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4" name="Prostokąt 93"/>
          <xdr:cNvSpPr/>
        </xdr:nvSpPr>
        <xdr:spPr>
          <a:xfrm>
            <a:off x="2600325" y="4352925"/>
            <a:ext cx="114300" cy="16192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5" name="Prostokąt 94"/>
          <xdr:cNvSpPr/>
        </xdr:nvSpPr>
        <xdr:spPr>
          <a:xfrm>
            <a:off x="2800350" y="4381501"/>
            <a:ext cx="123825" cy="5715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6" name="Prostokąt 95"/>
          <xdr:cNvSpPr/>
        </xdr:nvSpPr>
        <xdr:spPr>
          <a:xfrm>
            <a:off x="3409951" y="2133600"/>
            <a:ext cx="57149" cy="1047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7" name="Prostokąt 96"/>
          <xdr:cNvSpPr/>
        </xdr:nvSpPr>
        <xdr:spPr>
          <a:xfrm>
            <a:off x="3505200" y="2114550"/>
            <a:ext cx="48611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8" name="Prostokąt 97"/>
          <xdr:cNvSpPr/>
        </xdr:nvSpPr>
        <xdr:spPr>
          <a:xfrm>
            <a:off x="3645119" y="2121119"/>
            <a:ext cx="45719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99" name="Prostokąt 98"/>
          <xdr:cNvSpPr/>
        </xdr:nvSpPr>
        <xdr:spPr>
          <a:xfrm>
            <a:off x="4154214" y="3217479"/>
            <a:ext cx="59120" cy="6516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0" name="Prostokąt 99"/>
          <xdr:cNvSpPr/>
        </xdr:nvSpPr>
        <xdr:spPr>
          <a:xfrm>
            <a:off x="3790292" y="2111922"/>
            <a:ext cx="52289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1" name="Prostokąt 100"/>
          <xdr:cNvSpPr/>
        </xdr:nvSpPr>
        <xdr:spPr>
          <a:xfrm>
            <a:off x="3901966" y="2131629"/>
            <a:ext cx="71994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2" name="Prostokąt 101"/>
          <xdr:cNvSpPr/>
        </xdr:nvSpPr>
        <xdr:spPr>
          <a:xfrm>
            <a:off x="4020207" y="2131629"/>
            <a:ext cx="71994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3" name="Prostokąt 102"/>
          <xdr:cNvSpPr/>
        </xdr:nvSpPr>
        <xdr:spPr>
          <a:xfrm>
            <a:off x="4141075" y="2138198"/>
            <a:ext cx="71994" cy="1809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4" name="Prostokąt 103"/>
          <xdr:cNvSpPr/>
        </xdr:nvSpPr>
        <xdr:spPr>
          <a:xfrm>
            <a:off x="4059621" y="3217479"/>
            <a:ext cx="45719" cy="65821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5" name="Prostokąt 104"/>
          <xdr:cNvSpPr/>
        </xdr:nvSpPr>
        <xdr:spPr>
          <a:xfrm>
            <a:off x="3961086" y="3224048"/>
            <a:ext cx="45719" cy="638503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6" name="Prostokąt 105"/>
          <xdr:cNvSpPr/>
        </xdr:nvSpPr>
        <xdr:spPr>
          <a:xfrm>
            <a:off x="3862552" y="3210910"/>
            <a:ext cx="59121" cy="6516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7" name="pole tekstowe 106">
            <a:hlinkClick xmlns:r="http://schemas.openxmlformats.org/officeDocument/2006/relationships" r:id="rId5"/>
          </xdr:cNvPr>
          <xdr:cNvSpPr txBox="1"/>
        </xdr:nvSpPr>
        <xdr:spPr>
          <a:xfrm rot="16200000">
            <a:off x="3669348" y="3000994"/>
            <a:ext cx="713644" cy="735913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algn="ctr"/>
            <a:r>
              <a:rPr lang="pl-PL" sz="1800" b="1" baseline="0"/>
              <a:t>Office </a:t>
            </a:r>
            <a:r>
              <a:rPr lang="pl-PL" sz="1800" b="1"/>
              <a:t>LOG</a:t>
            </a:r>
          </a:p>
        </xdr:txBody>
      </xdr:sp>
      <xdr:sp macro="" textlink="">
        <xdr:nvSpPr>
          <xdr:cNvPr id="108" name="Prostokąt 107"/>
          <xdr:cNvSpPr/>
        </xdr:nvSpPr>
        <xdr:spPr>
          <a:xfrm>
            <a:off x="3117631" y="4004112"/>
            <a:ext cx="123825" cy="5715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09" name="Prostokąt 108"/>
          <xdr:cNvSpPr/>
        </xdr:nvSpPr>
        <xdr:spPr>
          <a:xfrm>
            <a:off x="3117630" y="4102647"/>
            <a:ext cx="350783" cy="52552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0" name="Prostokąt 109"/>
          <xdr:cNvSpPr/>
        </xdr:nvSpPr>
        <xdr:spPr>
          <a:xfrm>
            <a:off x="3117631" y="4185087"/>
            <a:ext cx="396765" cy="65690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1" name="Prostokąt 110"/>
          <xdr:cNvSpPr/>
        </xdr:nvSpPr>
        <xdr:spPr>
          <a:xfrm>
            <a:off x="3137339" y="4793702"/>
            <a:ext cx="580696" cy="5912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2" name="Prostokąt 111"/>
          <xdr:cNvSpPr/>
        </xdr:nvSpPr>
        <xdr:spPr>
          <a:xfrm>
            <a:off x="3137338" y="4698124"/>
            <a:ext cx="580696" cy="5616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3" name="Prostokąt 112"/>
          <xdr:cNvSpPr/>
        </xdr:nvSpPr>
        <xdr:spPr>
          <a:xfrm>
            <a:off x="3137338" y="4599589"/>
            <a:ext cx="580696" cy="5912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4" name="Prostokąt 113"/>
          <xdr:cNvSpPr/>
        </xdr:nvSpPr>
        <xdr:spPr>
          <a:xfrm>
            <a:off x="3406665" y="4908988"/>
            <a:ext cx="225973" cy="5912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5" name="Prostokąt 114"/>
          <xdr:cNvSpPr/>
        </xdr:nvSpPr>
        <xdr:spPr>
          <a:xfrm>
            <a:off x="3426371" y="5076825"/>
            <a:ext cx="212835" cy="72259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6" name="Prostokąt 115"/>
          <xdr:cNvSpPr/>
        </xdr:nvSpPr>
        <xdr:spPr>
          <a:xfrm>
            <a:off x="3836276" y="5886122"/>
            <a:ext cx="419100" cy="90487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7" name="Prostokąt 116"/>
          <xdr:cNvSpPr/>
        </xdr:nvSpPr>
        <xdr:spPr>
          <a:xfrm>
            <a:off x="3560379" y="5912399"/>
            <a:ext cx="249621" cy="645072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18" name="pole tekstowe 117">
            <a:hlinkClick xmlns:r="http://schemas.openxmlformats.org/officeDocument/2006/relationships" r:id="rId6"/>
          </xdr:cNvPr>
          <xdr:cNvSpPr txBox="1"/>
        </xdr:nvSpPr>
        <xdr:spPr>
          <a:xfrm rot="16200000">
            <a:off x="3000148" y="6278481"/>
            <a:ext cx="1327885" cy="718147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marL="0" indent="0" algn="ctr"/>
            <a:r>
              <a:rPr lang="pl-PL" sz="18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Office MC/DC</a:t>
            </a:r>
          </a:p>
        </xdr:txBody>
      </xdr:sp>
      <xdr:sp macro="" textlink="">
        <xdr:nvSpPr>
          <xdr:cNvPr id="119" name="Prostokąt 118"/>
          <xdr:cNvSpPr/>
        </xdr:nvSpPr>
        <xdr:spPr>
          <a:xfrm>
            <a:off x="4338144" y="5563585"/>
            <a:ext cx="65689" cy="11528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20" name="Prostokąt 119"/>
          <xdr:cNvSpPr/>
        </xdr:nvSpPr>
        <xdr:spPr>
          <a:xfrm>
            <a:off x="4226472" y="4879098"/>
            <a:ext cx="170793" cy="605659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21" name="Prostokąt 120"/>
          <xdr:cNvSpPr/>
        </xdr:nvSpPr>
        <xdr:spPr>
          <a:xfrm>
            <a:off x="4357851" y="5879552"/>
            <a:ext cx="65689" cy="11528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22" name="Prostokąt 121"/>
          <xdr:cNvSpPr/>
        </xdr:nvSpPr>
        <xdr:spPr>
          <a:xfrm>
            <a:off x="4357851" y="6113079"/>
            <a:ext cx="65689" cy="115285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23" name="Prostokąt 122"/>
          <xdr:cNvSpPr/>
        </xdr:nvSpPr>
        <xdr:spPr>
          <a:xfrm>
            <a:off x="4357851" y="6350219"/>
            <a:ext cx="65689" cy="1182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24" name="Prostokąt 123"/>
          <xdr:cNvSpPr/>
        </xdr:nvSpPr>
        <xdr:spPr>
          <a:xfrm>
            <a:off x="3360682" y="6557470"/>
            <a:ext cx="65689" cy="1182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25" name="Prostokąt 124"/>
          <xdr:cNvSpPr/>
        </xdr:nvSpPr>
        <xdr:spPr>
          <a:xfrm>
            <a:off x="3347545" y="6040821"/>
            <a:ext cx="65689" cy="118241"/>
          </a:xfrm>
          <a:prstGeom prst="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pl-PL" sz="1100"/>
          </a:p>
        </xdr:txBody>
      </xdr:sp>
      <xdr:sp macro="" textlink="">
        <xdr:nvSpPr>
          <xdr:cNvPr id="126" name="pole tekstowe 125">
            <a:hlinkClick xmlns:r="http://schemas.openxmlformats.org/officeDocument/2006/relationships" r:id="rId7"/>
          </xdr:cNvPr>
          <xdr:cNvSpPr txBox="1"/>
        </xdr:nvSpPr>
        <xdr:spPr>
          <a:xfrm rot="16200000">
            <a:off x="1601130" y="1613972"/>
            <a:ext cx="656552" cy="680032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marL="0" indent="0" algn="ctr"/>
            <a:r>
              <a:rPr lang="pl-PL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Office Admin/ Finanse</a:t>
            </a:r>
          </a:p>
        </xdr:txBody>
      </xdr:sp>
      <xdr:sp macro="" textlink="">
        <xdr:nvSpPr>
          <xdr:cNvPr id="127" name="pole tekstowe 126">
            <a:hlinkClick xmlns:r="http://schemas.openxmlformats.org/officeDocument/2006/relationships" r:id="rId9"/>
          </xdr:cNvPr>
          <xdr:cNvSpPr txBox="1"/>
        </xdr:nvSpPr>
        <xdr:spPr>
          <a:xfrm rot="16200000">
            <a:off x="2757419" y="2237264"/>
            <a:ext cx="671775" cy="514380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marL="0" indent="0" algn="ctr"/>
            <a:r>
              <a:rPr lang="pl-PL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Assy Maint. Office</a:t>
            </a:r>
          </a:p>
        </xdr:txBody>
      </xdr:sp>
      <xdr:sp macro="" textlink="">
        <xdr:nvSpPr>
          <xdr:cNvPr id="134" name="pole tekstowe 133"/>
          <xdr:cNvSpPr txBox="1"/>
        </xdr:nvSpPr>
        <xdr:spPr>
          <a:xfrm>
            <a:off x="4141255" y="5423312"/>
            <a:ext cx="429986" cy="11001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algn="ctr"/>
            <a:r>
              <a:rPr lang="pl-PL" sz="18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DC</a:t>
            </a:r>
          </a:p>
        </xdr:txBody>
      </xdr:sp>
      <xdr:sp macro="" textlink="">
        <xdr:nvSpPr>
          <xdr:cNvPr id="135" name="pole tekstowe 134"/>
          <xdr:cNvSpPr txBox="1"/>
        </xdr:nvSpPr>
        <xdr:spPr>
          <a:xfrm>
            <a:off x="2141718" y="2557069"/>
            <a:ext cx="429986" cy="100034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" wrap="square" rtlCol="0" anchor="ctr"/>
          <a:lstStyle/>
          <a:p>
            <a:pPr algn="ctr"/>
            <a:r>
              <a:rPr lang="pl-PL" sz="18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ASSY</a:t>
            </a:r>
          </a:p>
        </xdr:txBody>
      </xdr:sp>
    </xdr:grpSp>
    <xdr:clientData/>
  </xdr:twoCellAnchor>
  <xdr:twoCellAnchor>
    <xdr:from>
      <xdr:col>14</xdr:col>
      <xdr:colOff>454959</xdr:colOff>
      <xdr:row>7</xdr:row>
      <xdr:rowOff>152401</xdr:rowOff>
    </xdr:from>
    <xdr:to>
      <xdr:col>16</xdr:col>
      <xdr:colOff>414616</xdr:colOff>
      <xdr:row>11</xdr:row>
      <xdr:rowOff>6725</xdr:rowOff>
    </xdr:to>
    <xdr:sp macro="" textlink="">
      <xdr:nvSpPr>
        <xdr:cNvPr id="70" name="Strzałka w dół 69"/>
        <xdr:cNvSpPr/>
      </xdr:nvSpPr>
      <xdr:spPr>
        <a:xfrm rot="5400000">
          <a:off x="10727391" y="1041028"/>
          <a:ext cx="571500" cy="1326775"/>
        </a:xfrm>
        <a:prstGeom prst="downArrow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116541</xdr:colOff>
      <xdr:row>1</xdr:row>
      <xdr:rowOff>103655</xdr:rowOff>
    </xdr:from>
    <xdr:to>
      <xdr:col>1</xdr:col>
      <xdr:colOff>589589</xdr:colOff>
      <xdr:row>3</xdr:row>
      <xdr:rowOff>54349</xdr:rowOff>
    </xdr:to>
    <xdr:sp macro="" textlink="">
      <xdr:nvSpPr>
        <xdr:cNvPr id="129" name="Prostokąt z rogami ściętymi po przekątnej 128">
          <a:hlinkClick xmlns:r="http://schemas.openxmlformats.org/officeDocument/2006/relationships" r:id="rId10"/>
        </xdr:cNvPr>
        <xdr:cNvSpPr/>
      </xdr:nvSpPr>
      <xdr:spPr>
        <a:xfrm>
          <a:off x="796898" y="280548"/>
          <a:ext cx="1153405" cy="318087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381001</xdr:colOff>
      <xdr:row>27</xdr:row>
      <xdr:rowOff>149681</xdr:rowOff>
    </xdr:from>
    <xdr:to>
      <xdr:col>8</xdr:col>
      <xdr:colOff>435429</xdr:colOff>
      <xdr:row>29</xdr:row>
      <xdr:rowOff>108860</xdr:rowOff>
    </xdr:to>
    <xdr:sp macro="" textlink="">
      <xdr:nvSpPr>
        <xdr:cNvPr id="130" name="Strzałka w dół 129"/>
        <xdr:cNvSpPr/>
      </xdr:nvSpPr>
      <xdr:spPr>
        <a:xfrm rot="5400000">
          <a:off x="5000625" y="4742092"/>
          <a:ext cx="312965" cy="734785"/>
        </a:xfrm>
        <a:prstGeom prst="downArrow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449036</xdr:colOff>
      <xdr:row>23</xdr:row>
      <xdr:rowOff>15929</xdr:rowOff>
    </xdr:from>
    <xdr:to>
      <xdr:col>8</xdr:col>
      <xdr:colOff>288393</xdr:colOff>
      <xdr:row>24</xdr:row>
      <xdr:rowOff>152001</xdr:rowOff>
    </xdr:to>
    <xdr:sp macro="" textlink="">
      <xdr:nvSpPr>
        <xdr:cNvPr id="131" name="Strzałka w dół 130"/>
        <xdr:cNvSpPr/>
      </xdr:nvSpPr>
      <xdr:spPr>
        <a:xfrm rot="5400000">
          <a:off x="4961124" y="4008305"/>
          <a:ext cx="312965" cy="519714"/>
        </a:xfrm>
        <a:prstGeom prst="downArrow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481853</xdr:colOff>
      <xdr:row>0</xdr:row>
      <xdr:rowOff>134471</xdr:rowOff>
    </xdr:from>
    <xdr:to>
      <xdr:col>13</xdr:col>
      <xdr:colOff>653024</xdr:colOff>
      <xdr:row>2</xdr:row>
      <xdr:rowOff>124246</xdr:rowOff>
    </xdr:to>
    <xdr:sp macro="" textlink="">
      <xdr:nvSpPr>
        <xdr:cNvPr id="71" name="Rectangle 427"/>
        <xdr:cNvSpPr>
          <a:spLocks noChangeArrowheads="1"/>
        </xdr:cNvSpPr>
      </xdr:nvSpPr>
      <xdr:spPr bwMode="auto">
        <a:xfrm>
          <a:off x="8325971" y="134471"/>
          <a:ext cx="1538288" cy="359569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marL="0" indent="0" algn="ctr" rtl="0">
            <a:defRPr sz="1000"/>
          </a:pPr>
          <a:r>
            <a:rPr lang="pl-PL" sz="1300" b="1" i="0" u="none" strike="noStrike" baseline="0">
              <a:solidFill>
                <a:srgbClr val="000000"/>
              </a:solidFill>
              <a:latin typeface="Czcionka tekstu podstawowego"/>
              <a:ea typeface="+mn-ea"/>
              <a:cs typeface="+mn-cs"/>
            </a:rPr>
            <a:t>Wejście główne</a:t>
          </a:r>
        </a:p>
      </xdr:txBody>
    </xdr:sp>
    <xdr:clientData/>
  </xdr:twoCellAnchor>
  <xdr:twoCellAnchor>
    <xdr:from>
      <xdr:col>11</xdr:col>
      <xdr:colOff>421821</xdr:colOff>
      <xdr:row>2</xdr:row>
      <xdr:rowOff>81642</xdr:rowOff>
    </xdr:from>
    <xdr:to>
      <xdr:col>12</xdr:col>
      <xdr:colOff>168089</xdr:colOff>
      <xdr:row>7</xdr:row>
      <xdr:rowOff>134469</xdr:rowOff>
    </xdr:to>
    <xdr:sp macro="" textlink="">
      <xdr:nvSpPr>
        <xdr:cNvPr id="69" name="Strzałka w dół 68"/>
        <xdr:cNvSpPr/>
      </xdr:nvSpPr>
      <xdr:spPr>
        <a:xfrm>
          <a:off x="7551964" y="449035"/>
          <a:ext cx="426625" cy="937291"/>
        </a:xfrm>
        <a:prstGeom prst="downArrow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66676</xdr:colOff>
      <xdr:row>3</xdr:row>
      <xdr:rowOff>127773</xdr:rowOff>
    </xdr:from>
    <xdr:to>
      <xdr:col>18</xdr:col>
      <xdr:colOff>537482</xdr:colOff>
      <xdr:row>3</xdr:row>
      <xdr:rowOff>175873</xdr:rowOff>
    </xdr:to>
    <xdr:sp macro="" textlink="">
      <xdr:nvSpPr>
        <xdr:cNvPr id="6" name="Rectangle 450"/>
        <xdr:cNvSpPr>
          <a:spLocks noChangeArrowheads="1"/>
        </xdr:cNvSpPr>
      </xdr:nvSpPr>
      <xdr:spPr bwMode="auto">
        <a:xfrm>
          <a:off x="12966247" y="740094"/>
          <a:ext cx="2933699" cy="4810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15</xdr:col>
      <xdr:colOff>190498</xdr:colOff>
      <xdr:row>0</xdr:row>
      <xdr:rowOff>54428</xdr:rowOff>
    </xdr:from>
    <xdr:to>
      <xdr:col>16</xdr:col>
      <xdr:colOff>642735</xdr:colOff>
      <xdr:row>1</xdr:row>
      <xdr:rowOff>157202</xdr:rowOff>
    </xdr:to>
    <xdr:sp macro="" textlink="">
      <xdr:nvSpPr>
        <xdr:cNvPr id="7" name="Prostokąt z rogami ściętymi po przekątnej 6">
          <a:hlinkClick xmlns:r="http://schemas.openxmlformats.org/officeDocument/2006/relationships" r:id="rId1"/>
        </xdr:cNvPr>
        <xdr:cNvSpPr/>
      </xdr:nvSpPr>
      <xdr:spPr>
        <a:xfrm>
          <a:off x="13090069" y="54428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24</xdr:row>
      <xdr:rowOff>114300</xdr:rowOff>
    </xdr:from>
    <xdr:to>
      <xdr:col>10</xdr:col>
      <xdr:colOff>0</xdr:colOff>
      <xdr:row>26</xdr:row>
      <xdr:rowOff>76350</xdr:rowOff>
    </xdr:to>
    <xdr:sp macro="" textlink="">
      <xdr:nvSpPr>
        <xdr:cNvPr id="2" name="pole tekstowe 1"/>
        <xdr:cNvSpPr txBox="1"/>
      </xdr:nvSpPr>
      <xdr:spPr>
        <a:xfrm>
          <a:off x="4257675" y="4457700"/>
          <a:ext cx="1657350" cy="3240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l-PL" sz="2000" b="1"/>
            <a:t>LEGENDA</a:t>
          </a:r>
        </a:p>
      </xdr:txBody>
    </xdr:sp>
    <xdr:clientData/>
  </xdr:twoCellAnchor>
  <xdr:oneCellAnchor>
    <xdr:from>
      <xdr:col>13</xdr:col>
      <xdr:colOff>152400</xdr:colOff>
      <xdr:row>24</xdr:row>
      <xdr:rowOff>76200</xdr:rowOff>
    </xdr:from>
    <xdr:ext cx="475900" cy="219163"/>
    <xdr:sp macro="" textlink="">
      <xdr:nvSpPr>
        <xdr:cNvPr id="1469" name="Rectangle 445"/>
        <xdr:cNvSpPr>
          <a:spLocks noChangeArrowheads="1"/>
        </xdr:cNvSpPr>
      </xdr:nvSpPr>
      <xdr:spPr bwMode="auto">
        <a:xfrm>
          <a:off x="6724650" y="3914775"/>
          <a:ext cx="475900" cy="219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pl-PL" sz="1400" b="0" i="0" u="none" strike="noStrike" baseline="0">
              <a:solidFill>
                <a:srgbClr val="FFFFFF"/>
              </a:solidFill>
              <a:latin typeface="Calibri"/>
            </a:rPr>
            <a:t>ENTRY</a:t>
          </a:r>
        </a:p>
      </xdr:txBody>
    </xdr:sp>
    <xdr:clientData/>
  </xdr:oneCellAnchor>
  <xdr:twoCellAnchor>
    <xdr:from>
      <xdr:col>3</xdr:col>
      <xdr:colOff>0</xdr:colOff>
      <xdr:row>3</xdr:row>
      <xdr:rowOff>133349</xdr:rowOff>
    </xdr:from>
    <xdr:to>
      <xdr:col>6</xdr:col>
      <xdr:colOff>7619</xdr:colOff>
      <xdr:row>7</xdr:row>
      <xdr:rowOff>104774</xdr:rowOff>
    </xdr:to>
    <xdr:sp macro="" textlink="">
      <xdr:nvSpPr>
        <xdr:cNvPr id="1472" name="Rectangle 448"/>
        <xdr:cNvSpPr>
          <a:spLocks noChangeArrowheads="1"/>
        </xdr:cNvSpPr>
      </xdr:nvSpPr>
      <xdr:spPr bwMode="auto">
        <a:xfrm>
          <a:off x="2590800" y="771524"/>
          <a:ext cx="45719" cy="581025"/>
        </a:xfrm>
        <a:prstGeom prst="rect">
          <a:avLst/>
        </a:prstGeom>
        <a:solidFill>
          <a:srgbClr val="003366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66676</xdr:colOff>
      <xdr:row>3</xdr:row>
      <xdr:rowOff>135256</xdr:rowOff>
    </xdr:from>
    <xdr:to>
      <xdr:col>3</xdr:col>
      <xdr:colOff>0</xdr:colOff>
      <xdr:row>4</xdr:row>
      <xdr:rowOff>28575</xdr:rowOff>
    </xdr:to>
    <xdr:sp macro="" textlink="">
      <xdr:nvSpPr>
        <xdr:cNvPr id="1474" name="Rectangle 450"/>
        <xdr:cNvSpPr>
          <a:spLocks noChangeArrowheads="1"/>
        </xdr:cNvSpPr>
      </xdr:nvSpPr>
      <xdr:spPr bwMode="auto">
        <a:xfrm>
          <a:off x="66676" y="773431"/>
          <a:ext cx="2543174" cy="45719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38100</xdr:rowOff>
    </xdr:from>
    <xdr:to>
      <xdr:col>20</xdr:col>
      <xdr:colOff>28575</xdr:colOff>
      <xdr:row>1</xdr:row>
      <xdr:rowOff>266700</xdr:rowOff>
    </xdr:to>
    <xdr:sp macro="" textlink="">
      <xdr:nvSpPr>
        <xdr:cNvPr id="1264" name="Rectangle 240"/>
        <xdr:cNvSpPr>
          <a:spLocks noChangeArrowheads="1"/>
        </xdr:cNvSpPr>
      </xdr:nvSpPr>
      <xdr:spPr bwMode="auto">
        <a:xfrm>
          <a:off x="0" y="38100"/>
          <a:ext cx="12892928" cy="385482"/>
        </a:xfrm>
        <a:prstGeom prst="rect">
          <a:avLst/>
        </a:prstGeom>
        <a:solidFill>
          <a:srgbClr val="CC99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13</xdr:row>
      <xdr:rowOff>133350</xdr:rowOff>
    </xdr:from>
    <xdr:to>
      <xdr:col>6</xdr:col>
      <xdr:colOff>200025</xdr:colOff>
      <xdr:row>14</xdr:row>
      <xdr:rowOff>19050</xdr:rowOff>
    </xdr:to>
    <xdr:sp macro="" textlink="">
      <xdr:nvSpPr>
        <xdr:cNvPr id="1281" name="Rectangle 257"/>
        <xdr:cNvSpPr>
          <a:spLocks noChangeArrowheads="1"/>
        </xdr:cNvSpPr>
      </xdr:nvSpPr>
      <xdr:spPr bwMode="auto">
        <a:xfrm>
          <a:off x="9525" y="2295525"/>
          <a:ext cx="2819400" cy="3810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226219</xdr:colOff>
      <xdr:row>13</xdr:row>
      <xdr:rowOff>95251</xdr:rowOff>
    </xdr:from>
    <xdr:to>
      <xdr:col>11</xdr:col>
      <xdr:colOff>595312</xdr:colOff>
      <xdr:row>13</xdr:row>
      <xdr:rowOff>154780</xdr:rowOff>
    </xdr:to>
    <xdr:sp macro="" textlink="">
      <xdr:nvSpPr>
        <xdr:cNvPr id="1282" name="Rectangle 258"/>
        <xdr:cNvSpPr>
          <a:spLocks noChangeArrowheads="1"/>
        </xdr:cNvSpPr>
      </xdr:nvSpPr>
      <xdr:spPr bwMode="auto">
        <a:xfrm>
          <a:off x="5298282" y="2286001"/>
          <a:ext cx="3750468" cy="59529"/>
        </a:xfrm>
        <a:prstGeom prst="rect">
          <a:avLst/>
        </a:prstGeom>
        <a:solidFill>
          <a:srgbClr val="003366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445293</xdr:colOff>
      <xdr:row>11</xdr:row>
      <xdr:rowOff>59531</xdr:rowOff>
    </xdr:from>
    <xdr:to>
      <xdr:col>13</xdr:col>
      <xdr:colOff>502443</xdr:colOff>
      <xdr:row>17</xdr:row>
      <xdr:rowOff>59531</xdr:rowOff>
    </xdr:to>
    <xdr:sp macro="" textlink="">
      <xdr:nvSpPr>
        <xdr:cNvPr id="1283" name="Rectangle 259"/>
        <xdr:cNvSpPr>
          <a:spLocks noChangeArrowheads="1"/>
        </xdr:cNvSpPr>
      </xdr:nvSpPr>
      <xdr:spPr bwMode="auto">
        <a:xfrm>
          <a:off x="9553574" y="1940719"/>
          <a:ext cx="57150" cy="928687"/>
        </a:xfrm>
        <a:prstGeom prst="rect">
          <a:avLst/>
        </a:prstGeom>
        <a:solidFill>
          <a:srgbClr val="003366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447675</xdr:colOff>
      <xdr:row>20</xdr:row>
      <xdr:rowOff>47625</xdr:rowOff>
    </xdr:from>
    <xdr:to>
      <xdr:col>13</xdr:col>
      <xdr:colOff>504825</xdr:colOff>
      <xdr:row>23</xdr:row>
      <xdr:rowOff>38100</xdr:rowOff>
    </xdr:to>
    <xdr:sp macro="" textlink="">
      <xdr:nvSpPr>
        <xdr:cNvPr id="1291" name="Rectangle 267"/>
        <xdr:cNvSpPr>
          <a:spLocks noChangeArrowheads="1"/>
        </xdr:cNvSpPr>
      </xdr:nvSpPr>
      <xdr:spPr bwMode="auto">
        <a:xfrm>
          <a:off x="9555956" y="3321844"/>
          <a:ext cx="57150" cy="454819"/>
        </a:xfrm>
        <a:prstGeom prst="rect">
          <a:avLst/>
        </a:prstGeom>
        <a:solidFill>
          <a:srgbClr val="003366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9524</xdr:colOff>
      <xdr:row>23</xdr:row>
      <xdr:rowOff>95250</xdr:rowOff>
    </xdr:from>
    <xdr:to>
      <xdr:col>11</xdr:col>
      <xdr:colOff>226217</xdr:colOff>
      <xdr:row>24</xdr:row>
      <xdr:rowOff>1</xdr:rowOff>
    </xdr:to>
    <xdr:sp macro="" textlink="">
      <xdr:nvSpPr>
        <xdr:cNvPr id="1294" name="Rectangle 270"/>
        <xdr:cNvSpPr>
          <a:spLocks noChangeArrowheads="1"/>
        </xdr:cNvSpPr>
      </xdr:nvSpPr>
      <xdr:spPr bwMode="auto">
        <a:xfrm>
          <a:off x="9524" y="3833813"/>
          <a:ext cx="8670131" cy="59532"/>
        </a:xfrm>
        <a:prstGeom prst="rect">
          <a:avLst/>
        </a:prstGeom>
        <a:solidFill>
          <a:srgbClr val="003366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600075</xdr:colOff>
      <xdr:row>23</xdr:row>
      <xdr:rowOff>19050</xdr:rowOff>
    </xdr:from>
    <xdr:to>
      <xdr:col>13</xdr:col>
      <xdr:colOff>314325</xdr:colOff>
      <xdr:row>23</xdr:row>
      <xdr:rowOff>85725</xdr:rowOff>
    </xdr:to>
    <xdr:sp macro="" textlink="">
      <xdr:nvSpPr>
        <xdr:cNvPr id="1297" name="Rectangle 273"/>
        <xdr:cNvSpPr>
          <a:spLocks noChangeArrowheads="1"/>
        </xdr:cNvSpPr>
      </xdr:nvSpPr>
      <xdr:spPr bwMode="auto">
        <a:xfrm>
          <a:off x="6515100" y="3705225"/>
          <a:ext cx="371475" cy="666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447675</xdr:colOff>
      <xdr:row>23</xdr:row>
      <xdr:rowOff>28575</xdr:rowOff>
    </xdr:from>
    <xdr:to>
      <xdr:col>18</xdr:col>
      <xdr:colOff>571500</xdr:colOff>
      <xdr:row>23</xdr:row>
      <xdr:rowOff>95250</xdr:rowOff>
    </xdr:to>
    <xdr:sp macro="" textlink="">
      <xdr:nvSpPr>
        <xdr:cNvPr id="1298" name="Rectangle 274"/>
        <xdr:cNvSpPr>
          <a:spLocks noChangeArrowheads="1"/>
        </xdr:cNvSpPr>
      </xdr:nvSpPr>
      <xdr:spPr bwMode="auto">
        <a:xfrm>
          <a:off x="9555956" y="3767138"/>
          <a:ext cx="4160044" cy="66675"/>
        </a:xfrm>
        <a:prstGeom prst="rect">
          <a:avLst/>
        </a:prstGeom>
        <a:solidFill>
          <a:srgbClr val="003366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419100</xdr:colOff>
      <xdr:row>23</xdr:row>
      <xdr:rowOff>19050</xdr:rowOff>
    </xdr:from>
    <xdr:to>
      <xdr:col>18</xdr:col>
      <xdr:colOff>600075</xdr:colOff>
      <xdr:row>23</xdr:row>
      <xdr:rowOff>85725</xdr:rowOff>
    </xdr:to>
    <xdr:sp macro="" textlink="">
      <xdr:nvSpPr>
        <xdr:cNvPr id="1299" name="Rectangle 275"/>
        <xdr:cNvSpPr>
          <a:spLocks noChangeArrowheads="1"/>
        </xdr:cNvSpPr>
      </xdr:nvSpPr>
      <xdr:spPr bwMode="auto">
        <a:xfrm>
          <a:off x="10277475" y="3705225"/>
          <a:ext cx="180975" cy="6667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0</xdr:row>
      <xdr:rowOff>114300</xdr:rowOff>
    </xdr:from>
    <xdr:ext cx="2949462" cy="265457"/>
    <xdr:sp macro="" textlink="">
      <xdr:nvSpPr>
        <xdr:cNvPr id="1344" name="Rectangle 320"/>
        <xdr:cNvSpPr>
          <a:spLocks noChangeArrowheads="1"/>
        </xdr:cNvSpPr>
      </xdr:nvSpPr>
      <xdr:spPr bwMode="auto">
        <a:xfrm>
          <a:off x="4000500" y="114300"/>
          <a:ext cx="2949462" cy="2654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pl-PL" sz="1800" b="0" i="0" u="none" strike="noStrike" baseline="0">
              <a:solidFill>
                <a:srgbClr val="000000"/>
              </a:solidFill>
              <a:latin typeface="Czcionka tekstu podstawowego"/>
            </a:rPr>
            <a:t>ADMINISTRATION OFFICE </a:t>
          </a:r>
        </a:p>
      </xdr:txBody>
    </xdr:sp>
    <xdr:clientData/>
  </xdr:oneCellAnchor>
  <xdr:twoCellAnchor>
    <xdr:from>
      <xdr:col>0</xdr:col>
      <xdr:colOff>0</xdr:colOff>
      <xdr:row>0</xdr:row>
      <xdr:rowOff>76200</xdr:rowOff>
    </xdr:from>
    <xdr:to>
      <xdr:col>0</xdr:col>
      <xdr:colOff>19050</xdr:colOff>
      <xdr:row>7</xdr:row>
      <xdr:rowOff>0</xdr:rowOff>
    </xdr:to>
    <xdr:sp macro="" textlink="">
      <xdr:nvSpPr>
        <xdr:cNvPr id="1369" name="Rectangle 345"/>
        <xdr:cNvSpPr>
          <a:spLocks noChangeArrowheads="1"/>
        </xdr:cNvSpPr>
      </xdr:nvSpPr>
      <xdr:spPr bwMode="auto">
        <a:xfrm>
          <a:off x="0" y="76200"/>
          <a:ext cx="19050" cy="117157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19050</xdr:colOff>
      <xdr:row>6</xdr:row>
      <xdr:rowOff>171450</xdr:rowOff>
    </xdr:from>
    <xdr:to>
      <xdr:col>7</xdr:col>
      <xdr:colOff>247650</xdr:colOff>
      <xdr:row>7</xdr:row>
      <xdr:rowOff>0</xdr:rowOff>
    </xdr:to>
    <xdr:sp macro="" textlink="">
      <xdr:nvSpPr>
        <xdr:cNvPr id="1371" name="Rectangle 347"/>
        <xdr:cNvSpPr>
          <a:spLocks noChangeArrowheads="1"/>
        </xdr:cNvSpPr>
      </xdr:nvSpPr>
      <xdr:spPr bwMode="auto">
        <a:xfrm>
          <a:off x="19050" y="1247775"/>
          <a:ext cx="35147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7</xdr:row>
      <xdr:rowOff>0</xdr:rowOff>
    </xdr:from>
    <xdr:to>
      <xdr:col>0</xdr:col>
      <xdr:colOff>19050</xdr:colOff>
      <xdr:row>11</xdr:row>
      <xdr:rowOff>76200</xdr:rowOff>
    </xdr:to>
    <xdr:sp macro="" textlink="">
      <xdr:nvSpPr>
        <xdr:cNvPr id="1382" name="Line 358"/>
        <xdr:cNvSpPr>
          <a:spLocks noChangeShapeType="1"/>
        </xdr:cNvSpPr>
      </xdr:nvSpPr>
      <xdr:spPr bwMode="auto">
        <a:xfrm>
          <a:off x="9525" y="1247775"/>
          <a:ext cx="9525" cy="6858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7</xdr:row>
      <xdr:rowOff>0</xdr:rowOff>
    </xdr:from>
    <xdr:to>
      <xdr:col>0</xdr:col>
      <xdr:colOff>19050</xdr:colOff>
      <xdr:row>11</xdr:row>
      <xdr:rowOff>76200</xdr:rowOff>
    </xdr:to>
    <xdr:sp macro="" textlink="">
      <xdr:nvSpPr>
        <xdr:cNvPr id="1383" name="Rectangle 359"/>
        <xdr:cNvSpPr>
          <a:spLocks noChangeArrowheads="1"/>
        </xdr:cNvSpPr>
      </xdr:nvSpPr>
      <xdr:spPr bwMode="auto">
        <a:xfrm>
          <a:off x="9525" y="1247775"/>
          <a:ext cx="9525" cy="68580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76200</xdr:rowOff>
    </xdr:from>
    <xdr:to>
      <xdr:col>0</xdr:col>
      <xdr:colOff>19050</xdr:colOff>
      <xdr:row>24</xdr:row>
      <xdr:rowOff>123825</xdr:rowOff>
    </xdr:to>
    <xdr:sp macro="" textlink="">
      <xdr:nvSpPr>
        <xdr:cNvPr id="1410" name="Rectangle 386"/>
        <xdr:cNvSpPr>
          <a:spLocks noChangeArrowheads="1"/>
        </xdr:cNvSpPr>
      </xdr:nvSpPr>
      <xdr:spPr bwMode="auto">
        <a:xfrm>
          <a:off x="0" y="1933575"/>
          <a:ext cx="19050" cy="202882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19050</xdr:colOff>
      <xdr:row>0</xdr:row>
      <xdr:rowOff>47625</xdr:rowOff>
    </xdr:from>
    <xdr:to>
      <xdr:col>20</xdr:col>
      <xdr:colOff>76200</xdr:colOff>
      <xdr:row>0</xdr:row>
      <xdr:rowOff>95250</xdr:rowOff>
    </xdr:to>
    <xdr:sp macro="" textlink="">
      <xdr:nvSpPr>
        <xdr:cNvPr id="1430" name="Rectangle 406"/>
        <xdr:cNvSpPr>
          <a:spLocks noChangeArrowheads="1"/>
        </xdr:cNvSpPr>
      </xdr:nvSpPr>
      <xdr:spPr bwMode="auto">
        <a:xfrm>
          <a:off x="19050" y="47625"/>
          <a:ext cx="10744200" cy="4762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19050</xdr:colOff>
      <xdr:row>1</xdr:row>
      <xdr:rowOff>209550</xdr:rowOff>
    </xdr:from>
    <xdr:to>
      <xdr:col>20</xdr:col>
      <xdr:colOff>76200</xdr:colOff>
      <xdr:row>1</xdr:row>
      <xdr:rowOff>266700</xdr:rowOff>
    </xdr:to>
    <xdr:sp macro="" textlink="">
      <xdr:nvSpPr>
        <xdr:cNvPr id="1431" name="Rectangle 407"/>
        <xdr:cNvSpPr>
          <a:spLocks noChangeArrowheads="1"/>
        </xdr:cNvSpPr>
      </xdr:nvSpPr>
      <xdr:spPr bwMode="auto">
        <a:xfrm>
          <a:off x="19050" y="361950"/>
          <a:ext cx="10744200" cy="5715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</xdr:colOff>
      <xdr:row>24</xdr:row>
      <xdr:rowOff>142875</xdr:rowOff>
    </xdr:from>
    <xdr:to>
      <xdr:col>18</xdr:col>
      <xdr:colOff>609600</xdr:colOff>
      <xdr:row>25</xdr:row>
      <xdr:rowOff>19050</xdr:rowOff>
    </xdr:to>
    <xdr:sp macro="" textlink="">
      <xdr:nvSpPr>
        <xdr:cNvPr id="1448" name="Rectangle 424"/>
        <xdr:cNvSpPr>
          <a:spLocks noChangeArrowheads="1"/>
        </xdr:cNvSpPr>
      </xdr:nvSpPr>
      <xdr:spPr bwMode="auto">
        <a:xfrm>
          <a:off x="28575" y="3981450"/>
          <a:ext cx="10629900" cy="2857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238125</xdr:colOff>
      <xdr:row>22</xdr:row>
      <xdr:rowOff>85725</xdr:rowOff>
    </xdr:from>
    <xdr:to>
      <xdr:col>13</xdr:col>
      <xdr:colOff>466725</xdr:colOff>
      <xdr:row>24</xdr:row>
      <xdr:rowOff>142875</xdr:rowOff>
    </xdr:to>
    <xdr:sp macro="" textlink="">
      <xdr:nvSpPr>
        <xdr:cNvPr id="1451" name="Rectangle 427"/>
        <xdr:cNvSpPr>
          <a:spLocks noChangeArrowheads="1"/>
        </xdr:cNvSpPr>
      </xdr:nvSpPr>
      <xdr:spPr bwMode="auto">
        <a:xfrm>
          <a:off x="6153150" y="3619500"/>
          <a:ext cx="885825" cy="361950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3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</xdr:txBody>
    </xdr:sp>
    <xdr:clientData/>
  </xdr:twoCellAnchor>
  <xdr:twoCellAnchor>
    <xdr:from>
      <xdr:col>7</xdr:col>
      <xdr:colOff>161925</xdr:colOff>
      <xdr:row>3</xdr:row>
      <xdr:rowOff>78580</xdr:rowOff>
    </xdr:from>
    <xdr:to>
      <xdr:col>11</xdr:col>
      <xdr:colOff>547687</xdr:colOff>
      <xdr:row>13</xdr:row>
      <xdr:rowOff>59531</xdr:rowOff>
    </xdr:to>
    <xdr:grpSp>
      <xdr:nvGrpSpPr>
        <xdr:cNvPr id="3" name="Grupa 2"/>
        <xdr:cNvGrpSpPr/>
      </xdr:nvGrpSpPr>
      <xdr:grpSpPr>
        <a:xfrm>
          <a:off x="5114925" y="704509"/>
          <a:ext cx="3787548" cy="1477736"/>
          <a:chOff x="3095625" y="542925"/>
          <a:chExt cx="3105150" cy="1504950"/>
        </a:xfrm>
      </xdr:grpSpPr>
      <xdr:sp macro="" textlink="">
        <xdr:nvSpPr>
          <xdr:cNvPr id="1458" name="Rectangle 434"/>
          <xdr:cNvSpPr>
            <a:spLocks noChangeArrowheads="1"/>
          </xdr:cNvSpPr>
        </xdr:nvSpPr>
        <xdr:spPr bwMode="auto">
          <a:xfrm>
            <a:off x="3571875" y="542925"/>
            <a:ext cx="2628900" cy="150495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59" name="Freeform 435"/>
          <xdr:cNvSpPr>
            <a:spLocks noEditPoints="1"/>
          </xdr:cNvSpPr>
        </xdr:nvSpPr>
        <xdr:spPr bwMode="auto">
          <a:xfrm>
            <a:off x="3095625" y="733425"/>
            <a:ext cx="3105150" cy="1171575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1461" name="Rectangle 437"/>
          <xdr:cNvSpPr>
            <a:spLocks noChangeArrowheads="1"/>
          </xdr:cNvSpPr>
        </xdr:nvSpPr>
        <xdr:spPr bwMode="auto">
          <a:xfrm>
            <a:off x="3984815" y="1178905"/>
            <a:ext cx="1228725" cy="3333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Glass Room</a:t>
            </a:r>
          </a:p>
        </xdr:txBody>
      </xdr:sp>
    </xdr:grpSp>
    <xdr:clientData/>
  </xdr:twoCellAnchor>
  <xdr:twoCellAnchor>
    <xdr:from>
      <xdr:col>0</xdr:col>
      <xdr:colOff>95249</xdr:colOff>
      <xdr:row>2</xdr:row>
      <xdr:rowOff>19050</xdr:rowOff>
    </xdr:from>
    <xdr:to>
      <xdr:col>1</xdr:col>
      <xdr:colOff>71436</xdr:colOff>
      <xdr:row>3</xdr:row>
      <xdr:rowOff>123825</xdr:rowOff>
    </xdr:to>
    <xdr:sp macro="" textlink="">
      <xdr:nvSpPr>
        <xdr:cNvPr id="1465" name="Rectangle 441"/>
        <xdr:cNvSpPr>
          <a:spLocks noChangeArrowheads="1"/>
        </xdr:cNvSpPr>
      </xdr:nvSpPr>
      <xdr:spPr bwMode="auto">
        <a:xfrm>
          <a:off x="95249" y="447675"/>
          <a:ext cx="714375" cy="319088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3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  <a:p>
          <a:pPr algn="ctr" rtl="0">
            <a:defRPr sz="1000"/>
          </a:pPr>
          <a:endParaRPr lang="pl-PL" sz="1300" b="1" i="0" u="none" strike="noStrike" baseline="0">
            <a:solidFill>
              <a:srgbClr val="000000"/>
            </a:solidFill>
            <a:latin typeface="Czcionka tekstu podstawowego"/>
          </a:endParaRPr>
        </a:p>
      </xdr:txBody>
    </xdr:sp>
    <xdr:clientData/>
  </xdr:twoCellAnchor>
  <xdr:twoCellAnchor>
    <xdr:from>
      <xdr:col>17</xdr:col>
      <xdr:colOff>0</xdr:colOff>
      <xdr:row>11</xdr:row>
      <xdr:rowOff>171450</xdr:rowOff>
    </xdr:from>
    <xdr:to>
      <xdr:col>18</xdr:col>
      <xdr:colOff>152400</xdr:colOff>
      <xdr:row>12</xdr:row>
      <xdr:rowOff>0</xdr:rowOff>
    </xdr:to>
    <xdr:sp macro="" textlink="">
      <xdr:nvSpPr>
        <xdr:cNvPr id="36" name="Rectangle 324"/>
        <xdr:cNvSpPr>
          <a:spLocks noChangeArrowheads="1"/>
        </xdr:cNvSpPr>
      </xdr:nvSpPr>
      <xdr:spPr bwMode="auto">
        <a:xfrm>
          <a:off x="10208559" y="1116106"/>
          <a:ext cx="567017" cy="4482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11</xdr:row>
      <xdr:rowOff>171450</xdr:rowOff>
    </xdr:from>
    <xdr:to>
      <xdr:col>18</xdr:col>
      <xdr:colOff>152400</xdr:colOff>
      <xdr:row>12</xdr:row>
      <xdr:rowOff>0</xdr:rowOff>
    </xdr:to>
    <xdr:sp macro="" textlink="">
      <xdr:nvSpPr>
        <xdr:cNvPr id="37" name="Rectangle 324"/>
        <xdr:cNvSpPr>
          <a:spLocks noChangeArrowheads="1"/>
        </xdr:cNvSpPr>
      </xdr:nvSpPr>
      <xdr:spPr bwMode="auto">
        <a:xfrm>
          <a:off x="10208559" y="1116106"/>
          <a:ext cx="567017" cy="4482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38100</xdr:rowOff>
    </xdr:from>
    <xdr:to>
      <xdr:col>0</xdr:col>
      <xdr:colOff>1159809</xdr:colOff>
      <xdr:row>1</xdr:row>
      <xdr:rowOff>203807</xdr:rowOff>
    </xdr:to>
    <xdr:sp macro="" textlink="">
      <xdr:nvSpPr>
        <xdr:cNvPr id="39" name="Prostokąt z rogami ściętymi po przekątnej 38">
          <a:hlinkClick xmlns:r="http://schemas.openxmlformats.org/officeDocument/2006/relationships" r:id="rId1"/>
        </xdr:cNvPr>
        <xdr:cNvSpPr/>
      </xdr:nvSpPr>
      <xdr:spPr>
        <a:xfrm>
          <a:off x="0" y="38100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26</xdr:row>
          <xdr:rowOff>133350</xdr:rowOff>
        </xdr:from>
        <xdr:to>
          <xdr:col>12</xdr:col>
          <xdr:colOff>361950</xdr:colOff>
          <xdr:row>31</xdr:row>
          <xdr:rowOff>47625</xdr:rowOff>
        </xdr:to>
        <xdr:pic>
          <xdr:nvPicPr>
            <xdr:cNvPr id="25754" name="Picture 3"/>
            <xdr:cNvPicPr>
              <a:picLocks noChangeAspect="1" noChangeArrowheads="1"/>
              <a:extLst>
                <a:ext uri="{84589F7E-364E-4C9E-8A38-B11213B215E9}">
                  <a14:cameraTool cellRange="#REF!" spid="_x0000_s25772"/>
                </a:ext>
              </a:extLst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752975" y="4572000"/>
              <a:ext cx="4495800" cy="6762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13</xdr:row>
      <xdr:rowOff>0</xdr:rowOff>
    </xdr:from>
    <xdr:ext cx="0" cy="180975"/>
    <xdr:sp macro="" textlink="">
      <xdr:nvSpPr>
        <xdr:cNvPr id="5" name="Rectangle 446"/>
        <xdr:cNvSpPr>
          <a:spLocks noChangeArrowheads="1"/>
        </xdr:cNvSpPr>
      </xdr:nvSpPr>
      <xdr:spPr bwMode="auto">
        <a:xfrm>
          <a:off x="1714500" y="261937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0</xdr:col>
      <xdr:colOff>0</xdr:colOff>
      <xdr:row>34</xdr:row>
      <xdr:rowOff>171450</xdr:rowOff>
    </xdr:from>
    <xdr:to>
      <xdr:col>1</xdr:col>
      <xdr:colOff>152400</xdr:colOff>
      <xdr:row>35</xdr:row>
      <xdr:rowOff>0</xdr:rowOff>
    </xdr:to>
    <xdr:sp macro="" textlink="">
      <xdr:nvSpPr>
        <xdr:cNvPr id="19" name="Rectangle 324"/>
        <xdr:cNvSpPr>
          <a:spLocks noChangeArrowheads="1"/>
        </xdr:cNvSpPr>
      </xdr:nvSpPr>
      <xdr:spPr bwMode="auto">
        <a:xfrm>
          <a:off x="9382125" y="942975"/>
          <a:ext cx="56197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76200</xdr:rowOff>
    </xdr:from>
    <xdr:to>
      <xdr:col>0</xdr:col>
      <xdr:colOff>0</xdr:colOff>
      <xdr:row>11</xdr:row>
      <xdr:rowOff>0</xdr:rowOff>
    </xdr:to>
    <xdr:sp macro="" textlink="">
      <xdr:nvSpPr>
        <xdr:cNvPr id="20" name="Rectangle 345"/>
        <xdr:cNvSpPr>
          <a:spLocks noChangeArrowheads="1"/>
        </xdr:cNvSpPr>
      </xdr:nvSpPr>
      <xdr:spPr bwMode="auto">
        <a:xfrm>
          <a:off x="0" y="76200"/>
          <a:ext cx="19050" cy="117157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27</xdr:row>
      <xdr:rowOff>171450</xdr:rowOff>
    </xdr:from>
    <xdr:to>
      <xdr:col>5</xdr:col>
      <xdr:colOff>152400</xdr:colOff>
      <xdr:row>28</xdr:row>
      <xdr:rowOff>0</xdr:rowOff>
    </xdr:to>
    <xdr:sp macro="" textlink="">
      <xdr:nvSpPr>
        <xdr:cNvPr id="15" name="Rectangle 324"/>
        <xdr:cNvSpPr>
          <a:spLocks noChangeArrowheads="1"/>
        </xdr:cNvSpPr>
      </xdr:nvSpPr>
      <xdr:spPr bwMode="auto">
        <a:xfrm>
          <a:off x="4276725" y="1304925"/>
          <a:ext cx="98107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171450</xdr:rowOff>
    </xdr:from>
    <xdr:to>
      <xdr:col>3</xdr:col>
      <xdr:colOff>152400</xdr:colOff>
      <xdr:row>28</xdr:row>
      <xdr:rowOff>0</xdr:rowOff>
    </xdr:to>
    <xdr:sp macro="" textlink="">
      <xdr:nvSpPr>
        <xdr:cNvPr id="16" name="Rectangle 324"/>
        <xdr:cNvSpPr>
          <a:spLocks noChangeArrowheads="1"/>
        </xdr:cNvSpPr>
      </xdr:nvSpPr>
      <xdr:spPr bwMode="auto">
        <a:xfrm>
          <a:off x="6915150" y="13049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1226344</xdr:colOff>
      <xdr:row>24</xdr:row>
      <xdr:rowOff>152401</xdr:rowOff>
    </xdr:from>
    <xdr:to>
      <xdr:col>5</xdr:col>
      <xdr:colOff>69056</xdr:colOff>
      <xdr:row>25</xdr:row>
      <xdr:rowOff>0</xdr:rowOff>
    </xdr:to>
    <xdr:sp macro="" textlink="">
      <xdr:nvSpPr>
        <xdr:cNvPr id="22" name="Rectangle 324"/>
        <xdr:cNvSpPr>
          <a:spLocks noChangeArrowheads="1"/>
        </xdr:cNvSpPr>
      </xdr:nvSpPr>
      <xdr:spPr bwMode="auto">
        <a:xfrm>
          <a:off x="4226719" y="3640932"/>
          <a:ext cx="533400" cy="2381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15</xdr:row>
      <xdr:rowOff>171450</xdr:rowOff>
    </xdr:from>
    <xdr:to>
      <xdr:col>9</xdr:col>
      <xdr:colOff>152400</xdr:colOff>
      <xdr:row>16</xdr:row>
      <xdr:rowOff>0</xdr:rowOff>
    </xdr:to>
    <xdr:sp macro="" textlink="">
      <xdr:nvSpPr>
        <xdr:cNvPr id="24" name="Rectangle 324"/>
        <xdr:cNvSpPr>
          <a:spLocks noChangeArrowheads="1"/>
        </xdr:cNvSpPr>
      </xdr:nvSpPr>
      <xdr:spPr bwMode="auto">
        <a:xfrm>
          <a:off x="4276725" y="2371725"/>
          <a:ext cx="98107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17</xdr:row>
      <xdr:rowOff>171450</xdr:rowOff>
    </xdr:from>
    <xdr:to>
      <xdr:col>7</xdr:col>
      <xdr:colOff>152400</xdr:colOff>
      <xdr:row>18</xdr:row>
      <xdr:rowOff>0</xdr:rowOff>
    </xdr:to>
    <xdr:sp macro="" textlink="">
      <xdr:nvSpPr>
        <xdr:cNvPr id="27" name="Rectangle 324"/>
        <xdr:cNvSpPr>
          <a:spLocks noChangeArrowheads="1"/>
        </xdr:cNvSpPr>
      </xdr:nvSpPr>
      <xdr:spPr bwMode="auto">
        <a:xfrm>
          <a:off x="8229600" y="23717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421621</xdr:colOff>
      <xdr:row>11</xdr:row>
      <xdr:rowOff>21009</xdr:rowOff>
    </xdr:from>
    <xdr:to>
      <xdr:col>14</xdr:col>
      <xdr:colOff>650221</xdr:colOff>
      <xdr:row>14</xdr:row>
      <xdr:rowOff>83343</xdr:rowOff>
    </xdr:to>
    <xdr:sp macro="" textlink="">
      <xdr:nvSpPr>
        <xdr:cNvPr id="29" name="Rectangle 427"/>
        <xdr:cNvSpPr>
          <a:spLocks noChangeArrowheads="1"/>
        </xdr:cNvSpPr>
      </xdr:nvSpPr>
      <xdr:spPr bwMode="auto">
        <a:xfrm>
          <a:off x="11006277" y="2140322"/>
          <a:ext cx="883444" cy="526677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marL="0" indent="0" algn="ctr" rtl="0">
            <a:defRPr sz="1000"/>
          </a:pPr>
          <a:r>
            <a:rPr lang="pl-PL" sz="1300" b="1" i="0" u="none" strike="noStrike" baseline="0">
              <a:solidFill>
                <a:srgbClr val="000000"/>
              </a:solidFill>
              <a:latin typeface="Czcionka tekstu podstawowego"/>
              <a:ea typeface="+mn-ea"/>
              <a:cs typeface="+mn-cs"/>
            </a:rPr>
            <a:t>ENTRY</a:t>
          </a:r>
        </a:p>
      </xdr:txBody>
    </xdr:sp>
    <xdr:clientData/>
  </xdr:twoCellAnchor>
  <xdr:twoCellAnchor>
    <xdr:from>
      <xdr:col>8</xdr:col>
      <xdr:colOff>47626</xdr:colOff>
      <xdr:row>1</xdr:row>
      <xdr:rowOff>14921</xdr:rowOff>
    </xdr:from>
    <xdr:to>
      <xdr:col>12</xdr:col>
      <xdr:colOff>47626</xdr:colOff>
      <xdr:row>6</xdr:row>
      <xdr:rowOff>73939</xdr:rowOff>
    </xdr:to>
    <xdr:grpSp>
      <xdr:nvGrpSpPr>
        <xdr:cNvPr id="4" name="Grupa 3"/>
        <xdr:cNvGrpSpPr/>
      </xdr:nvGrpSpPr>
      <xdr:grpSpPr>
        <a:xfrm>
          <a:off x="6869907" y="169702"/>
          <a:ext cx="3381375" cy="1190112"/>
          <a:chOff x="10679907" y="348295"/>
          <a:chExt cx="3381375" cy="1190112"/>
        </a:xfrm>
      </xdr:grpSpPr>
      <xdr:sp macro="" textlink="">
        <xdr:nvSpPr>
          <xdr:cNvPr id="32" name="Freeform 435"/>
          <xdr:cNvSpPr>
            <a:spLocks noEditPoints="1"/>
          </xdr:cNvSpPr>
        </xdr:nvSpPr>
        <xdr:spPr bwMode="auto">
          <a:xfrm>
            <a:off x="10679907" y="348295"/>
            <a:ext cx="3381375" cy="1190112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33" name="Rectangle 437"/>
          <xdr:cNvSpPr>
            <a:spLocks noChangeArrowheads="1"/>
          </xdr:cNvSpPr>
        </xdr:nvSpPr>
        <xdr:spPr bwMode="auto">
          <a:xfrm>
            <a:off x="11457831" y="812729"/>
            <a:ext cx="1684994" cy="3180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noAutofit/>
          </a:bodyPr>
          <a:lstStyle/>
          <a:p>
            <a:pPr algn="l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Meeting Room</a:t>
            </a:r>
          </a:p>
        </xdr:txBody>
      </xdr:sp>
    </xdr:grpSp>
    <xdr:clientData/>
  </xdr:twoCellAnchor>
  <xdr:twoCellAnchor>
    <xdr:from>
      <xdr:col>0</xdr:col>
      <xdr:colOff>0</xdr:colOff>
      <xdr:row>34</xdr:row>
      <xdr:rowOff>171450</xdr:rowOff>
    </xdr:from>
    <xdr:to>
      <xdr:col>1</xdr:col>
      <xdr:colOff>152400</xdr:colOff>
      <xdr:row>35</xdr:row>
      <xdr:rowOff>0</xdr:rowOff>
    </xdr:to>
    <xdr:sp macro="" textlink="">
      <xdr:nvSpPr>
        <xdr:cNvPr id="38" name="Rectangle 324"/>
        <xdr:cNvSpPr>
          <a:spLocks noChangeArrowheads="1"/>
        </xdr:cNvSpPr>
      </xdr:nvSpPr>
      <xdr:spPr bwMode="auto">
        <a:xfrm>
          <a:off x="8753475" y="13049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33</xdr:row>
      <xdr:rowOff>171450</xdr:rowOff>
    </xdr:from>
    <xdr:to>
      <xdr:col>5</xdr:col>
      <xdr:colOff>152400</xdr:colOff>
      <xdr:row>34</xdr:row>
      <xdr:rowOff>0</xdr:rowOff>
    </xdr:to>
    <xdr:sp macro="" textlink="">
      <xdr:nvSpPr>
        <xdr:cNvPr id="41" name="Rectangle 324"/>
        <xdr:cNvSpPr>
          <a:spLocks noChangeArrowheads="1"/>
        </xdr:cNvSpPr>
      </xdr:nvSpPr>
      <xdr:spPr bwMode="auto">
        <a:xfrm>
          <a:off x="5514975" y="13049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171450</xdr:rowOff>
    </xdr:from>
    <xdr:to>
      <xdr:col>1</xdr:col>
      <xdr:colOff>152400</xdr:colOff>
      <xdr:row>28</xdr:row>
      <xdr:rowOff>0</xdr:rowOff>
    </xdr:to>
    <xdr:sp macro="" textlink="">
      <xdr:nvSpPr>
        <xdr:cNvPr id="42" name="Rectangle 324"/>
        <xdr:cNvSpPr>
          <a:spLocks noChangeArrowheads="1"/>
        </xdr:cNvSpPr>
      </xdr:nvSpPr>
      <xdr:spPr bwMode="auto">
        <a:xfrm>
          <a:off x="8753475" y="23717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27</xdr:row>
      <xdr:rowOff>171450</xdr:rowOff>
    </xdr:from>
    <xdr:to>
      <xdr:col>5</xdr:col>
      <xdr:colOff>152400</xdr:colOff>
      <xdr:row>28</xdr:row>
      <xdr:rowOff>0</xdr:rowOff>
    </xdr:to>
    <xdr:sp macro="" textlink="">
      <xdr:nvSpPr>
        <xdr:cNvPr id="43" name="Rectangle 324"/>
        <xdr:cNvSpPr>
          <a:spLocks noChangeArrowheads="1"/>
        </xdr:cNvSpPr>
      </xdr:nvSpPr>
      <xdr:spPr bwMode="auto">
        <a:xfrm>
          <a:off x="5514975" y="23717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171450</xdr:rowOff>
    </xdr:from>
    <xdr:to>
      <xdr:col>3</xdr:col>
      <xdr:colOff>152400</xdr:colOff>
      <xdr:row>28</xdr:row>
      <xdr:rowOff>0</xdr:rowOff>
    </xdr:to>
    <xdr:sp macro="" textlink="">
      <xdr:nvSpPr>
        <xdr:cNvPr id="44" name="Rectangle 324"/>
        <xdr:cNvSpPr>
          <a:spLocks noChangeArrowheads="1"/>
        </xdr:cNvSpPr>
      </xdr:nvSpPr>
      <xdr:spPr bwMode="auto">
        <a:xfrm>
          <a:off x="10372725" y="23717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714374</xdr:colOff>
      <xdr:row>25</xdr:row>
      <xdr:rowOff>92868</xdr:rowOff>
    </xdr:from>
    <xdr:to>
      <xdr:col>5</xdr:col>
      <xdr:colOff>1247774</xdr:colOff>
      <xdr:row>25</xdr:row>
      <xdr:rowOff>95249</xdr:rowOff>
    </xdr:to>
    <xdr:sp macro="" textlink="">
      <xdr:nvSpPr>
        <xdr:cNvPr id="45" name="Rectangle 324"/>
        <xdr:cNvSpPr>
          <a:spLocks noChangeArrowheads="1"/>
        </xdr:cNvSpPr>
      </xdr:nvSpPr>
      <xdr:spPr bwMode="auto">
        <a:xfrm>
          <a:off x="5405437" y="3736181"/>
          <a:ext cx="533400" cy="2381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21</xdr:row>
      <xdr:rowOff>171450</xdr:rowOff>
    </xdr:from>
    <xdr:to>
      <xdr:col>5</xdr:col>
      <xdr:colOff>152400</xdr:colOff>
      <xdr:row>22</xdr:row>
      <xdr:rowOff>0</xdr:rowOff>
    </xdr:to>
    <xdr:sp macro="" textlink="">
      <xdr:nvSpPr>
        <xdr:cNvPr id="46" name="Rectangle 324"/>
        <xdr:cNvSpPr>
          <a:spLocks noChangeArrowheads="1"/>
        </xdr:cNvSpPr>
      </xdr:nvSpPr>
      <xdr:spPr bwMode="auto">
        <a:xfrm>
          <a:off x="5514975" y="34385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171450</xdr:rowOff>
    </xdr:from>
    <xdr:to>
      <xdr:col>1</xdr:col>
      <xdr:colOff>152400</xdr:colOff>
      <xdr:row>16</xdr:row>
      <xdr:rowOff>0</xdr:rowOff>
    </xdr:to>
    <xdr:sp macro="" textlink="">
      <xdr:nvSpPr>
        <xdr:cNvPr id="47" name="Rectangle 324"/>
        <xdr:cNvSpPr>
          <a:spLocks noChangeArrowheads="1"/>
        </xdr:cNvSpPr>
      </xdr:nvSpPr>
      <xdr:spPr bwMode="auto">
        <a:xfrm>
          <a:off x="8753475" y="45053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15</xdr:row>
      <xdr:rowOff>171450</xdr:rowOff>
    </xdr:from>
    <xdr:to>
      <xdr:col>9</xdr:col>
      <xdr:colOff>152400</xdr:colOff>
      <xdr:row>16</xdr:row>
      <xdr:rowOff>0</xdr:rowOff>
    </xdr:to>
    <xdr:sp macro="" textlink="">
      <xdr:nvSpPr>
        <xdr:cNvPr id="48" name="Rectangle 324"/>
        <xdr:cNvSpPr>
          <a:spLocks noChangeArrowheads="1"/>
        </xdr:cNvSpPr>
      </xdr:nvSpPr>
      <xdr:spPr bwMode="auto">
        <a:xfrm>
          <a:off x="5514975" y="45053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17</xdr:row>
      <xdr:rowOff>171450</xdr:rowOff>
    </xdr:from>
    <xdr:to>
      <xdr:col>7</xdr:col>
      <xdr:colOff>152400</xdr:colOff>
      <xdr:row>18</xdr:row>
      <xdr:rowOff>0</xdr:rowOff>
    </xdr:to>
    <xdr:sp macro="" textlink="">
      <xdr:nvSpPr>
        <xdr:cNvPr id="49" name="Rectangle 324"/>
        <xdr:cNvSpPr>
          <a:spLocks noChangeArrowheads="1"/>
        </xdr:cNvSpPr>
      </xdr:nvSpPr>
      <xdr:spPr bwMode="auto">
        <a:xfrm>
          <a:off x="10372725" y="45053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76200</xdr:rowOff>
    </xdr:from>
    <xdr:to>
      <xdr:col>1</xdr:col>
      <xdr:colOff>714375</xdr:colOff>
      <xdr:row>1</xdr:row>
      <xdr:rowOff>241907</xdr:rowOff>
    </xdr:to>
    <xdr:sp macro="" textlink="">
      <xdr:nvSpPr>
        <xdr:cNvPr id="52" name="Prostokąt z rogami ściętymi po przekątnej 51">
          <a:hlinkClick xmlns:r="http://schemas.openxmlformats.org/officeDocument/2006/relationships" r:id="rId1"/>
        </xdr:cNvPr>
        <xdr:cNvSpPr/>
      </xdr:nvSpPr>
      <xdr:spPr>
        <a:xfrm>
          <a:off x="0" y="76200"/>
          <a:ext cx="1154906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38</xdr:row>
      <xdr:rowOff>109537</xdr:rowOff>
    </xdr:from>
    <xdr:to>
      <xdr:col>13</xdr:col>
      <xdr:colOff>464343</xdr:colOff>
      <xdr:row>41</xdr:row>
      <xdr:rowOff>50481</xdr:rowOff>
    </xdr:to>
    <xdr:grpSp>
      <xdr:nvGrpSpPr>
        <xdr:cNvPr id="3" name="Grupa 2"/>
        <xdr:cNvGrpSpPr/>
      </xdr:nvGrpSpPr>
      <xdr:grpSpPr>
        <a:xfrm>
          <a:off x="0" y="6407943"/>
          <a:ext cx="11048999" cy="405288"/>
          <a:chOff x="373856" y="8813006"/>
          <a:chExt cx="11460956" cy="405288"/>
        </a:xfrm>
      </xdr:grpSpPr>
      <xdr:grpSp>
        <xdr:nvGrpSpPr>
          <xdr:cNvPr id="2" name="Grupa 1"/>
          <xdr:cNvGrpSpPr/>
        </xdr:nvGrpSpPr>
        <xdr:grpSpPr>
          <a:xfrm>
            <a:off x="373856" y="8813006"/>
            <a:ext cx="11460956" cy="405288"/>
            <a:chOff x="695325" y="14287"/>
            <a:chExt cx="11460956" cy="405288"/>
          </a:xfrm>
        </xdr:grpSpPr>
        <xdr:sp macro="" textlink="">
          <xdr:nvSpPr>
            <xdr:cNvPr id="7" name="Rectangle 240"/>
            <xdr:cNvSpPr>
              <a:spLocks noChangeArrowheads="1"/>
            </xdr:cNvSpPr>
          </xdr:nvSpPr>
          <xdr:spPr bwMode="auto">
            <a:xfrm>
              <a:off x="695325" y="16668"/>
              <a:ext cx="11415712" cy="383381"/>
            </a:xfrm>
            <a:prstGeom prst="rect">
              <a:avLst/>
            </a:prstGeom>
            <a:solidFill>
              <a:srgbClr val="CC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5" name="Rectangle 406"/>
            <xdr:cNvSpPr>
              <a:spLocks noChangeArrowheads="1"/>
            </xdr:cNvSpPr>
          </xdr:nvSpPr>
          <xdr:spPr bwMode="auto">
            <a:xfrm>
              <a:off x="754857" y="14287"/>
              <a:ext cx="11377613" cy="57150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6" name="Rectangle 407"/>
            <xdr:cNvSpPr>
              <a:spLocks noChangeArrowheads="1"/>
            </xdr:cNvSpPr>
          </xdr:nvSpPr>
          <xdr:spPr bwMode="auto">
            <a:xfrm>
              <a:off x="759619" y="373856"/>
              <a:ext cx="11396662" cy="45719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18" name="Rectangle 320"/>
          <xdr:cNvSpPr>
            <a:spLocks noChangeArrowheads="1"/>
          </xdr:cNvSpPr>
        </xdr:nvSpPr>
        <xdr:spPr bwMode="auto">
          <a:xfrm>
            <a:off x="4869657" y="8884443"/>
            <a:ext cx="2218941" cy="2654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pl-PL" sz="1800" b="0" i="0" u="none" strike="noStrike" baseline="0">
                <a:solidFill>
                  <a:srgbClr val="000000"/>
                </a:solidFill>
                <a:latin typeface="Czcionka tekstu podstawowego"/>
              </a:rPr>
              <a:t>ASSEMBLY OFFICE </a:t>
            </a:r>
          </a:p>
        </xdr:txBody>
      </xdr:sp>
    </xdr:grpSp>
    <xdr:clientData/>
  </xdr:twoCellAnchor>
  <xdr:twoCellAnchor>
    <xdr:from>
      <xdr:col>1</xdr:col>
      <xdr:colOff>578642</xdr:colOff>
      <xdr:row>40</xdr:row>
      <xdr:rowOff>104773</xdr:rowOff>
    </xdr:from>
    <xdr:to>
      <xdr:col>2</xdr:col>
      <xdr:colOff>321469</xdr:colOff>
      <xdr:row>43</xdr:row>
      <xdr:rowOff>0</xdr:rowOff>
    </xdr:to>
    <xdr:sp macro="" textlink="">
      <xdr:nvSpPr>
        <xdr:cNvPr id="28" name="Rectangle 427"/>
        <xdr:cNvSpPr>
          <a:spLocks noChangeArrowheads="1"/>
        </xdr:cNvSpPr>
      </xdr:nvSpPr>
      <xdr:spPr bwMode="auto">
        <a:xfrm>
          <a:off x="1019173" y="6224586"/>
          <a:ext cx="1052515" cy="359570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marL="0" indent="0" algn="ctr" rtl="0">
            <a:defRPr sz="1000"/>
          </a:pPr>
          <a:r>
            <a:rPr lang="pl-PL" sz="1300" b="1" i="0" u="none" strike="noStrike" baseline="0">
              <a:solidFill>
                <a:srgbClr val="000000"/>
              </a:solidFill>
              <a:latin typeface="Czcionka tekstu podstawowego"/>
              <a:ea typeface="+mn-ea"/>
              <a:cs typeface="+mn-cs"/>
            </a:rPr>
            <a:t>ENTRY</a:t>
          </a:r>
        </a:p>
      </xdr:txBody>
    </xdr:sp>
    <xdr:clientData/>
  </xdr:twoCellAnchor>
  <xdr:twoCellAnchor>
    <xdr:from>
      <xdr:col>10</xdr:col>
      <xdr:colOff>340519</xdr:colOff>
      <xdr:row>40</xdr:row>
      <xdr:rowOff>100012</xdr:rowOff>
    </xdr:from>
    <xdr:to>
      <xdr:col>12</xdr:col>
      <xdr:colOff>188119</xdr:colOff>
      <xdr:row>42</xdr:row>
      <xdr:rowOff>150019</xdr:rowOff>
    </xdr:to>
    <xdr:sp macro="" textlink="">
      <xdr:nvSpPr>
        <xdr:cNvPr id="37" name="Rectangle 427"/>
        <xdr:cNvSpPr>
          <a:spLocks noChangeArrowheads="1"/>
        </xdr:cNvSpPr>
      </xdr:nvSpPr>
      <xdr:spPr bwMode="auto">
        <a:xfrm>
          <a:off x="9722644" y="7458075"/>
          <a:ext cx="1538288" cy="359569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marL="0" indent="0" algn="ctr" rtl="0">
            <a:defRPr sz="1000"/>
          </a:pPr>
          <a:r>
            <a:rPr lang="pl-PL" sz="1300" b="1" i="0" u="none" strike="noStrike" baseline="0">
              <a:solidFill>
                <a:srgbClr val="000000"/>
              </a:solidFill>
              <a:latin typeface="Czcionka tekstu podstawowego"/>
              <a:ea typeface="+mn-ea"/>
              <a:cs typeface="+mn-cs"/>
            </a:rPr>
            <a:t>ENTRY</a:t>
          </a:r>
        </a:p>
      </xdr:txBody>
    </xdr:sp>
    <xdr:clientData/>
  </xdr:twoCellAnchor>
  <xdr:twoCellAnchor>
    <xdr:from>
      <xdr:col>1</xdr:col>
      <xdr:colOff>1247776</xdr:colOff>
      <xdr:row>1</xdr:row>
      <xdr:rowOff>12540</xdr:rowOff>
    </xdr:from>
    <xdr:to>
      <xdr:col>5</xdr:col>
      <xdr:colOff>1247776</xdr:colOff>
      <xdr:row>6</xdr:row>
      <xdr:rowOff>71558</xdr:rowOff>
    </xdr:to>
    <xdr:grpSp>
      <xdr:nvGrpSpPr>
        <xdr:cNvPr id="50" name="Grupa 49"/>
        <xdr:cNvGrpSpPr/>
      </xdr:nvGrpSpPr>
      <xdr:grpSpPr>
        <a:xfrm>
          <a:off x="1688307" y="167321"/>
          <a:ext cx="3381375" cy="1190112"/>
          <a:chOff x="10679907" y="348295"/>
          <a:chExt cx="3381375" cy="1190112"/>
        </a:xfrm>
      </xdr:grpSpPr>
      <xdr:sp macro="" textlink="">
        <xdr:nvSpPr>
          <xdr:cNvPr id="51" name="Freeform 435"/>
          <xdr:cNvSpPr>
            <a:spLocks noEditPoints="1"/>
          </xdr:cNvSpPr>
        </xdr:nvSpPr>
        <xdr:spPr bwMode="auto">
          <a:xfrm>
            <a:off x="10679907" y="348295"/>
            <a:ext cx="3381375" cy="1190112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53" name="Rectangle 437"/>
          <xdr:cNvSpPr>
            <a:spLocks noChangeArrowheads="1"/>
          </xdr:cNvSpPr>
        </xdr:nvSpPr>
        <xdr:spPr bwMode="auto">
          <a:xfrm>
            <a:off x="11457831" y="812729"/>
            <a:ext cx="1684994" cy="3180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noAutofit/>
          </a:bodyPr>
          <a:lstStyle/>
          <a:p>
            <a:pPr algn="l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Meeting Room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795617</xdr:colOff>
      <xdr:row>41</xdr:row>
      <xdr:rowOff>78441</xdr:rowOff>
    </xdr:from>
    <xdr:to>
      <xdr:col>11</xdr:col>
      <xdr:colOff>2242</xdr:colOff>
      <xdr:row>46</xdr:row>
      <xdr:rowOff>154868</xdr:rowOff>
    </xdr:to>
    <xdr:grpSp>
      <xdr:nvGrpSpPr>
        <xdr:cNvPr id="22" name="Grupa 21"/>
        <xdr:cNvGrpSpPr/>
      </xdr:nvGrpSpPr>
      <xdr:grpSpPr>
        <a:xfrm>
          <a:off x="2442882" y="7227794"/>
          <a:ext cx="5974978" cy="912386"/>
          <a:chOff x="3095625" y="733425"/>
          <a:chExt cx="3105150" cy="1171575"/>
        </a:xfrm>
      </xdr:grpSpPr>
      <xdr:sp macro="" textlink="">
        <xdr:nvSpPr>
          <xdr:cNvPr id="24" name="Freeform 435"/>
          <xdr:cNvSpPr>
            <a:spLocks noEditPoints="1"/>
          </xdr:cNvSpPr>
        </xdr:nvSpPr>
        <xdr:spPr bwMode="auto">
          <a:xfrm>
            <a:off x="3095625" y="733425"/>
            <a:ext cx="3105150" cy="1171575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25" name="Rectangle 437"/>
          <xdr:cNvSpPr>
            <a:spLocks noChangeArrowheads="1"/>
          </xdr:cNvSpPr>
        </xdr:nvSpPr>
        <xdr:spPr bwMode="auto">
          <a:xfrm>
            <a:off x="4244254" y="1190625"/>
            <a:ext cx="37" cy="304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endParaRPr lang="pl-PL" sz="2000" b="0" i="0" u="none" strike="noStrike" baseline="0">
              <a:solidFill>
                <a:srgbClr val="0070C0"/>
              </a:solidFill>
              <a:latin typeface="Calibri"/>
            </a:endParaRPr>
          </a:p>
        </xdr:txBody>
      </xdr:sp>
    </xdr:grpSp>
    <xdr:clientData/>
  </xdr:twoCellAnchor>
  <xdr:oneCellAnchor>
    <xdr:from>
      <xdr:col>1</xdr:col>
      <xdr:colOff>0</xdr:colOff>
      <xdr:row>17</xdr:row>
      <xdr:rowOff>0</xdr:rowOff>
    </xdr:from>
    <xdr:ext cx="0" cy="180975"/>
    <xdr:sp macro="" textlink="">
      <xdr:nvSpPr>
        <xdr:cNvPr id="2" name="Rectangle 446"/>
        <xdr:cNvSpPr>
          <a:spLocks noChangeArrowheads="1"/>
        </xdr:cNvSpPr>
      </xdr:nvSpPr>
      <xdr:spPr bwMode="auto">
        <a:xfrm>
          <a:off x="657225" y="17621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1</xdr:col>
      <xdr:colOff>0</xdr:colOff>
      <xdr:row>0</xdr:row>
      <xdr:rowOff>0</xdr:rowOff>
    </xdr:from>
    <xdr:to>
      <xdr:col>1</xdr:col>
      <xdr:colOff>0</xdr:colOff>
      <xdr:row>16</xdr:row>
      <xdr:rowOff>0</xdr:rowOff>
    </xdr:to>
    <xdr:sp macro="" textlink="">
      <xdr:nvSpPr>
        <xdr:cNvPr id="6" name="Rectangle 345"/>
        <xdr:cNvSpPr>
          <a:spLocks noChangeArrowheads="1"/>
        </xdr:cNvSpPr>
      </xdr:nvSpPr>
      <xdr:spPr bwMode="auto">
        <a:xfrm>
          <a:off x="657225" y="76200"/>
          <a:ext cx="0" cy="138112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13</xdr:row>
      <xdr:rowOff>171450</xdr:rowOff>
    </xdr:from>
    <xdr:to>
      <xdr:col>7</xdr:col>
      <xdr:colOff>152400</xdr:colOff>
      <xdr:row>14</xdr:row>
      <xdr:rowOff>0</xdr:rowOff>
    </xdr:to>
    <xdr:sp macro="" textlink="">
      <xdr:nvSpPr>
        <xdr:cNvPr id="11" name="Rectangle 324"/>
        <xdr:cNvSpPr>
          <a:spLocks noChangeArrowheads="1"/>
        </xdr:cNvSpPr>
      </xdr:nvSpPr>
      <xdr:spPr bwMode="auto">
        <a:xfrm>
          <a:off x="4933950" y="1304925"/>
          <a:ext cx="98107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20</xdr:row>
      <xdr:rowOff>171450</xdr:rowOff>
    </xdr:from>
    <xdr:to>
      <xdr:col>8</xdr:col>
      <xdr:colOff>152400</xdr:colOff>
      <xdr:row>21</xdr:row>
      <xdr:rowOff>0</xdr:rowOff>
    </xdr:to>
    <xdr:sp macro="" textlink="">
      <xdr:nvSpPr>
        <xdr:cNvPr id="14" name="Rectangle 324"/>
        <xdr:cNvSpPr>
          <a:spLocks noChangeArrowheads="1"/>
        </xdr:cNvSpPr>
      </xdr:nvSpPr>
      <xdr:spPr bwMode="auto">
        <a:xfrm>
          <a:off x="8886825" y="23717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25</xdr:row>
      <xdr:rowOff>171450</xdr:rowOff>
    </xdr:from>
    <xdr:to>
      <xdr:col>7</xdr:col>
      <xdr:colOff>152400</xdr:colOff>
      <xdr:row>26</xdr:row>
      <xdr:rowOff>0</xdr:rowOff>
    </xdr:to>
    <xdr:sp macro="" textlink="">
      <xdr:nvSpPr>
        <xdr:cNvPr id="16" name="Rectangle 324"/>
        <xdr:cNvSpPr>
          <a:spLocks noChangeArrowheads="1"/>
        </xdr:cNvSpPr>
      </xdr:nvSpPr>
      <xdr:spPr bwMode="auto">
        <a:xfrm>
          <a:off x="4933950" y="3438525"/>
          <a:ext cx="98107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171450</xdr:rowOff>
    </xdr:from>
    <xdr:to>
      <xdr:col>2</xdr:col>
      <xdr:colOff>0</xdr:colOff>
      <xdr:row>26</xdr:row>
      <xdr:rowOff>0</xdr:rowOff>
    </xdr:to>
    <xdr:sp macro="" textlink="">
      <xdr:nvSpPr>
        <xdr:cNvPr id="17" name="Rectangle 324"/>
        <xdr:cNvSpPr>
          <a:spLocks noChangeArrowheads="1"/>
        </xdr:cNvSpPr>
      </xdr:nvSpPr>
      <xdr:spPr bwMode="auto">
        <a:xfrm>
          <a:off x="657225" y="34385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31</xdr:row>
      <xdr:rowOff>171450</xdr:rowOff>
    </xdr:from>
    <xdr:to>
      <xdr:col>7</xdr:col>
      <xdr:colOff>152400</xdr:colOff>
      <xdr:row>32</xdr:row>
      <xdr:rowOff>0</xdr:rowOff>
    </xdr:to>
    <xdr:sp macro="" textlink="">
      <xdr:nvSpPr>
        <xdr:cNvPr id="19" name="Rectangle 324"/>
        <xdr:cNvSpPr>
          <a:spLocks noChangeArrowheads="1"/>
        </xdr:cNvSpPr>
      </xdr:nvSpPr>
      <xdr:spPr bwMode="auto">
        <a:xfrm>
          <a:off x="4933950" y="4505325"/>
          <a:ext cx="98107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31</xdr:row>
      <xdr:rowOff>171450</xdr:rowOff>
    </xdr:from>
    <xdr:to>
      <xdr:col>9</xdr:col>
      <xdr:colOff>152400</xdr:colOff>
      <xdr:row>32</xdr:row>
      <xdr:rowOff>0</xdr:rowOff>
    </xdr:to>
    <xdr:sp macro="" textlink="">
      <xdr:nvSpPr>
        <xdr:cNvPr id="20" name="Rectangle 324"/>
        <xdr:cNvSpPr>
          <a:spLocks noChangeArrowheads="1"/>
        </xdr:cNvSpPr>
      </xdr:nvSpPr>
      <xdr:spPr bwMode="auto">
        <a:xfrm>
          <a:off x="8886825" y="45053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285750</xdr:colOff>
      <xdr:row>49</xdr:row>
      <xdr:rowOff>19050</xdr:rowOff>
    </xdr:from>
    <xdr:to>
      <xdr:col>11</xdr:col>
      <xdr:colOff>428625</xdr:colOff>
      <xdr:row>51</xdr:row>
      <xdr:rowOff>112394</xdr:rowOff>
    </xdr:to>
    <xdr:grpSp>
      <xdr:nvGrpSpPr>
        <xdr:cNvPr id="31" name="Grupa 30"/>
        <xdr:cNvGrpSpPr/>
      </xdr:nvGrpSpPr>
      <xdr:grpSpPr>
        <a:xfrm>
          <a:off x="946897" y="8468285"/>
          <a:ext cx="7897346" cy="407109"/>
          <a:chOff x="733425" y="19050"/>
          <a:chExt cx="9515475" cy="398144"/>
        </a:xfrm>
      </xdr:grpSpPr>
      <xdr:sp macro="" textlink="">
        <xdr:nvSpPr>
          <xdr:cNvPr id="32" name="Rectangle 240"/>
          <xdr:cNvSpPr>
            <a:spLocks noChangeArrowheads="1"/>
          </xdr:cNvSpPr>
        </xdr:nvSpPr>
        <xdr:spPr bwMode="auto">
          <a:xfrm>
            <a:off x="733425" y="28575"/>
            <a:ext cx="9505950" cy="381000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3" name="Rectangle 320"/>
          <xdr:cNvSpPr>
            <a:spLocks noChangeArrowheads="1"/>
          </xdr:cNvSpPr>
        </xdr:nvSpPr>
        <xdr:spPr bwMode="auto">
          <a:xfrm>
            <a:off x="4352925" y="85725"/>
            <a:ext cx="974562" cy="2654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pl-PL" sz="1800" b="0" i="0" u="none" strike="noStrike" baseline="0">
                <a:solidFill>
                  <a:srgbClr val="000000"/>
                </a:solidFill>
                <a:latin typeface="Czcionka tekstu podstawowego"/>
              </a:rPr>
              <a:t> OFFICE </a:t>
            </a:r>
          </a:p>
        </xdr:txBody>
      </xdr:sp>
      <xdr:sp macro="" textlink="">
        <xdr:nvSpPr>
          <xdr:cNvPr id="34" name="Rectangle 406"/>
          <xdr:cNvSpPr>
            <a:spLocks noChangeArrowheads="1"/>
          </xdr:cNvSpPr>
        </xdr:nvSpPr>
        <xdr:spPr bwMode="auto">
          <a:xfrm>
            <a:off x="752475" y="19050"/>
            <a:ext cx="9467850" cy="5715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5" name="Rectangle 407"/>
          <xdr:cNvSpPr>
            <a:spLocks noChangeArrowheads="1"/>
          </xdr:cNvSpPr>
        </xdr:nvSpPr>
        <xdr:spPr bwMode="auto">
          <a:xfrm>
            <a:off x="762000" y="371475"/>
            <a:ext cx="9486900" cy="45719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</xdr:col>
      <xdr:colOff>28575</xdr:colOff>
      <xdr:row>47</xdr:row>
      <xdr:rowOff>85725</xdr:rowOff>
    </xdr:from>
    <xdr:to>
      <xdr:col>2</xdr:col>
      <xdr:colOff>257175</xdr:colOff>
      <xdr:row>49</xdr:row>
      <xdr:rowOff>142875</xdr:rowOff>
    </xdr:to>
    <xdr:sp macro="" textlink="">
      <xdr:nvSpPr>
        <xdr:cNvPr id="36" name="Rectangle 427"/>
        <xdr:cNvSpPr>
          <a:spLocks noChangeArrowheads="1"/>
        </xdr:cNvSpPr>
      </xdr:nvSpPr>
      <xdr:spPr bwMode="auto">
        <a:xfrm>
          <a:off x="685800" y="10001250"/>
          <a:ext cx="885825" cy="361950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4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</xdr:txBody>
    </xdr:sp>
    <xdr:clientData/>
  </xdr:twoCellAnchor>
  <xdr:twoCellAnchor>
    <xdr:from>
      <xdr:col>2</xdr:col>
      <xdr:colOff>0</xdr:colOff>
      <xdr:row>0</xdr:row>
      <xdr:rowOff>9525</xdr:rowOff>
    </xdr:from>
    <xdr:to>
      <xdr:col>5</xdr:col>
      <xdr:colOff>638175</xdr:colOff>
      <xdr:row>5</xdr:row>
      <xdr:rowOff>133350</xdr:rowOff>
    </xdr:to>
    <xdr:grpSp>
      <xdr:nvGrpSpPr>
        <xdr:cNvPr id="37" name="Grupa 36"/>
        <xdr:cNvGrpSpPr/>
      </xdr:nvGrpSpPr>
      <xdr:grpSpPr>
        <a:xfrm>
          <a:off x="1322294" y="9525"/>
          <a:ext cx="2655234" cy="1524560"/>
          <a:chOff x="3095625" y="542925"/>
          <a:chExt cx="3105150" cy="1504950"/>
        </a:xfrm>
      </xdr:grpSpPr>
      <xdr:sp macro="" textlink="">
        <xdr:nvSpPr>
          <xdr:cNvPr id="38" name="Rectangle 434"/>
          <xdr:cNvSpPr>
            <a:spLocks noChangeArrowheads="1"/>
          </xdr:cNvSpPr>
        </xdr:nvSpPr>
        <xdr:spPr bwMode="auto">
          <a:xfrm>
            <a:off x="3571875" y="542925"/>
            <a:ext cx="2628900" cy="150495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9" name="Freeform 435"/>
          <xdr:cNvSpPr>
            <a:spLocks noEditPoints="1"/>
          </xdr:cNvSpPr>
        </xdr:nvSpPr>
        <xdr:spPr bwMode="auto">
          <a:xfrm>
            <a:off x="3095625" y="733425"/>
            <a:ext cx="3105150" cy="1171575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40" name="Rectangle 437"/>
          <xdr:cNvSpPr>
            <a:spLocks noChangeArrowheads="1"/>
          </xdr:cNvSpPr>
        </xdr:nvSpPr>
        <xdr:spPr bwMode="auto">
          <a:xfrm>
            <a:off x="3810000" y="1190625"/>
            <a:ext cx="1547347" cy="3130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Meeting Room</a:t>
            </a:r>
          </a:p>
        </xdr:txBody>
      </xdr:sp>
    </xdr:grpSp>
    <xdr:clientData/>
  </xdr:twoCellAnchor>
  <xdr:twoCellAnchor>
    <xdr:from>
      <xdr:col>5</xdr:col>
      <xdr:colOff>790574</xdr:colOff>
      <xdr:row>0</xdr:row>
      <xdr:rowOff>0</xdr:rowOff>
    </xdr:from>
    <xdr:to>
      <xdr:col>9</xdr:col>
      <xdr:colOff>590550</xdr:colOff>
      <xdr:row>5</xdr:row>
      <xdr:rowOff>123825</xdr:rowOff>
    </xdr:to>
    <xdr:grpSp>
      <xdr:nvGrpSpPr>
        <xdr:cNvPr id="41" name="Grupa 40"/>
        <xdr:cNvGrpSpPr/>
      </xdr:nvGrpSpPr>
      <xdr:grpSpPr>
        <a:xfrm>
          <a:off x="4129927" y="0"/>
          <a:ext cx="3184152" cy="1524560"/>
          <a:chOff x="3095625" y="542925"/>
          <a:chExt cx="3105150" cy="1504950"/>
        </a:xfrm>
      </xdr:grpSpPr>
      <xdr:sp macro="" textlink="">
        <xdr:nvSpPr>
          <xdr:cNvPr id="42" name="Rectangle 434"/>
          <xdr:cNvSpPr>
            <a:spLocks noChangeArrowheads="1"/>
          </xdr:cNvSpPr>
        </xdr:nvSpPr>
        <xdr:spPr bwMode="auto">
          <a:xfrm>
            <a:off x="3571875" y="542925"/>
            <a:ext cx="2628900" cy="150495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3" name="Freeform 435"/>
          <xdr:cNvSpPr>
            <a:spLocks noEditPoints="1"/>
          </xdr:cNvSpPr>
        </xdr:nvSpPr>
        <xdr:spPr bwMode="auto">
          <a:xfrm>
            <a:off x="3095625" y="733425"/>
            <a:ext cx="3105150" cy="1171575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44" name="Rectangle 437"/>
          <xdr:cNvSpPr>
            <a:spLocks noChangeArrowheads="1"/>
          </xdr:cNvSpPr>
        </xdr:nvSpPr>
        <xdr:spPr bwMode="auto">
          <a:xfrm>
            <a:off x="3810000" y="1190625"/>
            <a:ext cx="1547347" cy="3130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Meeting Room</a:t>
            </a:r>
          </a:p>
        </xdr:txBody>
      </xdr:sp>
    </xdr:grpSp>
    <xdr:clientData/>
  </xdr:twoCellAnchor>
  <xdr:twoCellAnchor>
    <xdr:from>
      <xdr:col>8</xdr:col>
      <xdr:colOff>0</xdr:colOff>
      <xdr:row>31</xdr:row>
      <xdr:rowOff>171450</xdr:rowOff>
    </xdr:from>
    <xdr:to>
      <xdr:col>9</xdr:col>
      <xdr:colOff>152400</xdr:colOff>
      <xdr:row>32</xdr:row>
      <xdr:rowOff>0</xdr:rowOff>
    </xdr:to>
    <xdr:sp macro="" textlink="">
      <xdr:nvSpPr>
        <xdr:cNvPr id="47" name="Rectangle 324"/>
        <xdr:cNvSpPr>
          <a:spLocks noChangeArrowheads="1"/>
        </xdr:cNvSpPr>
      </xdr:nvSpPr>
      <xdr:spPr bwMode="auto">
        <a:xfrm>
          <a:off x="7572375" y="34385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25</xdr:row>
      <xdr:rowOff>171450</xdr:rowOff>
    </xdr:from>
    <xdr:to>
      <xdr:col>9</xdr:col>
      <xdr:colOff>152400</xdr:colOff>
      <xdr:row>26</xdr:row>
      <xdr:rowOff>0</xdr:rowOff>
    </xdr:to>
    <xdr:sp macro="" textlink="">
      <xdr:nvSpPr>
        <xdr:cNvPr id="48" name="Rectangle 324"/>
        <xdr:cNvSpPr>
          <a:spLocks noChangeArrowheads="1"/>
        </xdr:cNvSpPr>
      </xdr:nvSpPr>
      <xdr:spPr bwMode="auto">
        <a:xfrm>
          <a:off x="5095875" y="68675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31</xdr:row>
      <xdr:rowOff>171450</xdr:rowOff>
    </xdr:from>
    <xdr:to>
      <xdr:col>9</xdr:col>
      <xdr:colOff>152400</xdr:colOff>
      <xdr:row>32</xdr:row>
      <xdr:rowOff>0</xdr:rowOff>
    </xdr:to>
    <xdr:sp macro="" textlink="">
      <xdr:nvSpPr>
        <xdr:cNvPr id="46" name="Rectangle 324"/>
        <xdr:cNvSpPr>
          <a:spLocks noChangeArrowheads="1"/>
        </xdr:cNvSpPr>
      </xdr:nvSpPr>
      <xdr:spPr bwMode="auto">
        <a:xfrm>
          <a:off x="5771029" y="5844988"/>
          <a:ext cx="152400" cy="4483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31</xdr:row>
      <xdr:rowOff>171450</xdr:rowOff>
    </xdr:from>
    <xdr:to>
      <xdr:col>9</xdr:col>
      <xdr:colOff>152400</xdr:colOff>
      <xdr:row>32</xdr:row>
      <xdr:rowOff>0</xdr:rowOff>
    </xdr:to>
    <xdr:sp macro="" textlink="">
      <xdr:nvSpPr>
        <xdr:cNvPr id="50" name="Rectangle 324"/>
        <xdr:cNvSpPr>
          <a:spLocks noChangeArrowheads="1"/>
        </xdr:cNvSpPr>
      </xdr:nvSpPr>
      <xdr:spPr bwMode="auto">
        <a:xfrm>
          <a:off x="5109882" y="5844988"/>
          <a:ext cx="813547" cy="4483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32</xdr:row>
      <xdr:rowOff>171450</xdr:rowOff>
    </xdr:from>
    <xdr:to>
      <xdr:col>9</xdr:col>
      <xdr:colOff>152400</xdr:colOff>
      <xdr:row>33</xdr:row>
      <xdr:rowOff>0</xdr:rowOff>
    </xdr:to>
    <xdr:sp macro="" textlink="">
      <xdr:nvSpPr>
        <xdr:cNvPr id="51" name="Rectangle 324"/>
        <xdr:cNvSpPr>
          <a:spLocks noChangeArrowheads="1"/>
        </xdr:cNvSpPr>
      </xdr:nvSpPr>
      <xdr:spPr bwMode="auto">
        <a:xfrm>
          <a:off x="5109882" y="6001871"/>
          <a:ext cx="813547" cy="4482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13</xdr:row>
      <xdr:rowOff>171450</xdr:rowOff>
    </xdr:from>
    <xdr:to>
      <xdr:col>7</xdr:col>
      <xdr:colOff>152400</xdr:colOff>
      <xdr:row>14</xdr:row>
      <xdr:rowOff>0</xdr:rowOff>
    </xdr:to>
    <xdr:sp macro="" textlink="">
      <xdr:nvSpPr>
        <xdr:cNvPr id="54" name="Rectangle 324"/>
        <xdr:cNvSpPr>
          <a:spLocks noChangeArrowheads="1"/>
        </xdr:cNvSpPr>
      </xdr:nvSpPr>
      <xdr:spPr bwMode="auto">
        <a:xfrm>
          <a:off x="4067175" y="33623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19</xdr:row>
      <xdr:rowOff>171450</xdr:rowOff>
    </xdr:from>
    <xdr:to>
      <xdr:col>7</xdr:col>
      <xdr:colOff>152400</xdr:colOff>
      <xdr:row>20</xdr:row>
      <xdr:rowOff>0</xdr:rowOff>
    </xdr:to>
    <xdr:sp macro="" textlink="">
      <xdr:nvSpPr>
        <xdr:cNvPr id="55" name="Rectangle 324"/>
        <xdr:cNvSpPr>
          <a:spLocks noChangeArrowheads="1"/>
        </xdr:cNvSpPr>
      </xdr:nvSpPr>
      <xdr:spPr bwMode="auto">
        <a:xfrm>
          <a:off x="4067175" y="42767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20</xdr:row>
      <xdr:rowOff>171450</xdr:rowOff>
    </xdr:from>
    <xdr:to>
      <xdr:col>8</xdr:col>
      <xdr:colOff>152400</xdr:colOff>
      <xdr:row>21</xdr:row>
      <xdr:rowOff>0</xdr:rowOff>
    </xdr:to>
    <xdr:sp macro="" textlink="">
      <xdr:nvSpPr>
        <xdr:cNvPr id="56" name="Rectangle 324"/>
        <xdr:cNvSpPr>
          <a:spLocks noChangeArrowheads="1"/>
        </xdr:cNvSpPr>
      </xdr:nvSpPr>
      <xdr:spPr bwMode="auto">
        <a:xfrm>
          <a:off x="5686425" y="44291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25</xdr:row>
      <xdr:rowOff>171450</xdr:rowOff>
    </xdr:from>
    <xdr:to>
      <xdr:col>7</xdr:col>
      <xdr:colOff>152400</xdr:colOff>
      <xdr:row>26</xdr:row>
      <xdr:rowOff>0</xdr:rowOff>
    </xdr:to>
    <xdr:sp macro="" textlink="">
      <xdr:nvSpPr>
        <xdr:cNvPr id="57" name="Rectangle 324"/>
        <xdr:cNvSpPr>
          <a:spLocks noChangeArrowheads="1"/>
        </xdr:cNvSpPr>
      </xdr:nvSpPr>
      <xdr:spPr bwMode="auto">
        <a:xfrm>
          <a:off x="4067175" y="51911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25</xdr:row>
      <xdr:rowOff>171450</xdr:rowOff>
    </xdr:from>
    <xdr:to>
      <xdr:col>9</xdr:col>
      <xdr:colOff>152400</xdr:colOff>
      <xdr:row>26</xdr:row>
      <xdr:rowOff>0</xdr:rowOff>
    </xdr:to>
    <xdr:sp macro="" textlink="">
      <xdr:nvSpPr>
        <xdr:cNvPr id="58" name="Rectangle 324"/>
        <xdr:cNvSpPr>
          <a:spLocks noChangeArrowheads="1"/>
        </xdr:cNvSpPr>
      </xdr:nvSpPr>
      <xdr:spPr bwMode="auto">
        <a:xfrm>
          <a:off x="6496050" y="51911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25</xdr:row>
      <xdr:rowOff>171450</xdr:rowOff>
    </xdr:from>
    <xdr:to>
      <xdr:col>9</xdr:col>
      <xdr:colOff>152400</xdr:colOff>
      <xdr:row>26</xdr:row>
      <xdr:rowOff>0</xdr:rowOff>
    </xdr:to>
    <xdr:sp macro="" textlink="">
      <xdr:nvSpPr>
        <xdr:cNvPr id="59" name="Rectangle 324"/>
        <xdr:cNvSpPr>
          <a:spLocks noChangeArrowheads="1"/>
        </xdr:cNvSpPr>
      </xdr:nvSpPr>
      <xdr:spPr bwMode="auto">
        <a:xfrm>
          <a:off x="5686425" y="51911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31</xdr:row>
      <xdr:rowOff>171450</xdr:rowOff>
    </xdr:from>
    <xdr:to>
      <xdr:col>7</xdr:col>
      <xdr:colOff>152400</xdr:colOff>
      <xdr:row>32</xdr:row>
      <xdr:rowOff>0</xdr:rowOff>
    </xdr:to>
    <xdr:sp macro="" textlink="">
      <xdr:nvSpPr>
        <xdr:cNvPr id="60" name="Rectangle 324"/>
        <xdr:cNvSpPr>
          <a:spLocks noChangeArrowheads="1"/>
        </xdr:cNvSpPr>
      </xdr:nvSpPr>
      <xdr:spPr bwMode="auto">
        <a:xfrm>
          <a:off x="4067175" y="61055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31</xdr:row>
      <xdr:rowOff>171450</xdr:rowOff>
    </xdr:from>
    <xdr:to>
      <xdr:col>9</xdr:col>
      <xdr:colOff>152400</xdr:colOff>
      <xdr:row>32</xdr:row>
      <xdr:rowOff>0</xdr:rowOff>
    </xdr:to>
    <xdr:sp macro="" textlink="">
      <xdr:nvSpPr>
        <xdr:cNvPr id="61" name="Rectangle 324"/>
        <xdr:cNvSpPr>
          <a:spLocks noChangeArrowheads="1"/>
        </xdr:cNvSpPr>
      </xdr:nvSpPr>
      <xdr:spPr bwMode="auto">
        <a:xfrm>
          <a:off x="6496050" y="61055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31</xdr:row>
      <xdr:rowOff>171450</xdr:rowOff>
    </xdr:from>
    <xdr:to>
      <xdr:col>9</xdr:col>
      <xdr:colOff>152400</xdr:colOff>
      <xdr:row>32</xdr:row>
      <xdr:rowOff>0</xdr:rowOff>
    </xdr:to>
    <xdr:sp macro="" textlink="">
      <xdr:nvSpPr>
        <xdr:cNvPr id="62" name="Rectangle 324"/>
        <xdr:cNvSpPr>
          <a:spLocks noChangeArrowheads="1"/>
        </xdr:cNvSpPr>
      </xdr:nvSpPr>
      <xdr:spPr bwMode="auto">
        <a:xfrm>
          <a:off x="5686425" y="61055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37</xdr:row>
      <xdr:rowOff>171450</xdr:rowOff>
    </xdr:from>
    <xdr:to>
      <xdr:col>7</xdr:col>
      <xdr:colOff>152400</xdr:colOff>
      <xdr:row>38</xdr:row>
      <xdr:rowOff>0</xdr:rowOff>
    </xdr:to>
    <xdr:sp macro="" textlink="">
      <xdr:nvSpPr>
        <xdr:cNvPr id="63" name="Rectangle 324"/>
        <xdr:cNvSpPr>
          <a:spLocks noChangeArrowheads="1"/>
        </xdr:cNvSpPr>
      </xdr:nvSpPr>
      <xdr:spPr bwMode="auto">
        <a:xfrm>
          <a:off x="4067175" y="70199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37</xdr:row>
      <xdr:rowOff>171450</xdr:rowOff>
    </xdr:from>
    <xdr:to>
      <xdr:col>9</xdr:col>
      <xdr:colOff>152400</xdr:colOff>
      <xdr:row>38</xdr:row>
      <xdr:rowOff>0</xdr:rowOff>
    </xdr:to>
    <xdr:sp macro="" textlink="">
      <xdr:nvSpPr>
        <xdr:cNvPr id="64" name="Rectangle 324"/>
        <xdr:cNvSpPr>
          <a:spLocks noChangeArrowheads="1"/>
        </xdr:cNvSpPr>
      </xdr:nvSpPr>
      <xdr:spPr bwMode="auto">
        <a:xfrm>
          <a:off x="6496050" y="70199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37</xdr:row>
      <xdr:rowOff>171450</xdr:rowOff>
    </xdr:from>
    <xdr:to>
      <xdr:col>9</xdr:col>
      <xdr:colOff>152400</xdr:colOff>
      <xdr:row>38</xdr:row>
      <xdr:rowOff>0</xdr:rowOff>
    </xdr:to>
    <xdr:sp macro="" textlink="">
      <xdr:nvSpPr>
        <xdr:cNvPr id="65" name="Rectangle 324"/>
        <xdr:cNvSpPr>
          <a:spLocks noChangeArrowheads="1"/>
        </xdr:cNvSpPr>
      </xdr:nvSpPr>
      <xdr:spPr bwMode="auto">
        <a:xfrm>
          <a:off x="5686425" y="7019925"/>
          <a:ext cx="9620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78441</xdr:rowOff>
    </xdr:from>
    <xdr:to>
      <xdr:col>1</xdr:col>
      <xdr:colOff>498662</xdr:colOff>
      <xdr:row>1</xdr:row>
      <xdr:rowOff>118782</xdr:rowOff>
    </xdr:to>
    <xdr:sp macro="" textlink="">
      <xdr:nvSpPr>
        <xdr:cNvPr id="45" name="Prostokąt z rogami ściętymi po przekątnej 44">
          <a:hlinkClick xmlns:r="http://schemas.openxmlformats.org/officeDocument/2006/relationships" r:id="rId1"/>
        </xdr:cNvPr>
        <xdr:cNvSpPr/>
      </xdr:nvSpPr>
      <xdr:spPr>
        <a:xfrm>
          <a:off x="0" y="78441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171450</xdr:rowOff>
    </xdr:from>
    <xdr:to>
      <xdr:col>9</xdr:col>
      <xdr:colOff>152400</xdr:colOff>
      <xdr:row>14</xdr:row>
      <xdr:rowOff>0</xdr:rowOff>
    </xdr:to>
    <xdr:sp macro="" textlink="">
      <xdr:nvSpPr>
        <xdr:cNvPr id="49" name="Rectangle 324"/>
        <xdr:cNvSpPr>
          <a:spLocks noChangeArrowheads="1"/>
        </xdr:cNvSpPr>
      </xdr:nvSpPr>
      <xdr:spPr bwMode="auto">
        <a:xfrm>
          <a:off x="6723529" y="5688106"/>
          <a:ext cx="152400" cy="4482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171450</xdr:rowOff>
    </xdr:from>
    <xdr:to>
      <xdr:col>9</xdr:col>
      <xdr:colOff>152400</xdr:colOff>
      <xdr:row>14</xdr:row>
      <xdr:rowOff>0</xdr:rowOff>
    </xdr:to>
    <xdr:sp macro="" textlink="">
      <xdr:nvSpPr>
        <xdr:cNvPr id="52" name="Rectangle 324"/>
        <xdr:cNvSpPr>
          <a:spLocks noChangeArrowheads="1"/>
        </xdr:cNvSpPr>
      </xdr:nvSpPr>
      <xdr:spPr bwMode="auto">
        <a:xfrm>
          <a:off x="6723529" y="5688106"/>
          <a:ext cx="152400" cy="4482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13</xdr:row>
      <xdr:rowOff>171450</xdr:rowOff>
    </xdr:from>
    <xdr:to>
      <xdr:col>9</xdr:col>
      <xdr:colOff>152400</xdr:colOff>
      <xdr:row>14</xdr:row>
      <xdr:rowOff>0</xdr:rowOff>
    </xdr:to>
    <xdr:sp macro="" textlink="">
      <xdr:nvSpPr>
        <xdr:cNvPr id="53" name="Rectangle 324"/>
        <xdr:cNvSpPr>
          <a:spLocks noChangeArrowheads="1"/>
        </xdr:cNvSpPr>
      </xdr:nvSpPr>
      <xdr:spPr bwMode="auto">
        <a:xfrm>
          <a:off x="6342529" y="5688106"/>
          <a:ext cx="533400" cy="4482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8</xdr:row>
      <xdr:rowOff>0</xdr:rowOff>
    </xdr:from>
    <xdr:ext cx="0" cy="180975"/>
    <xdr:sp macro="" textlink="">
      <xdr:nvSpPr>
        <xdr:cNvPr id="2" name="Rectangle 446"/>
        <xdr:cNvSpPr>
          <a:spLocks noChangeArrowheads="1"/>
        </xdr:cNvSpPr>
      </xdr:nvSpPr>
      <xdr:spPr bwMode="auto">
        <a:xfrm>
          <a:off x="0" y="79057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17</xdr:col>
      <xdr:colOff>419100</xdr:colOff>
      <xdr:row>1</xdr:row>
      <xdr:rowOff>114640</xdr:rowOff>
    </xdr:from>
    <xdr:ext cx="1186542" cy="294953"/>
    <xdr:sp macro="" textlink="">
      <xdr:nvSpPr>
        <xdr:cNvPr id="4" name="Rectangle 320"/>
        <xdr:cNvSpPr>
          <a:spLocks noChangeArrowheads="1"/>
        </xdr:cNvSpPr>
      </xdr:nvSpPr>
      <xdr:spPr bwMode="auto">
        <a:xfrm>
          <a:off x="9399814" y="291533"/>
          <a:ext cx="1186542" cy="2949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 lIns="0" tIns="0" rIns="0" bIns="0" anchor="t" upright="1">
          <a:spAutoFit/>
        </a:bodyPr>
        <a:lstStyle/>
        <a:p>
          <a:pPr algn="l" rtl="0">
            <a:defRPr sz="1000"/>
          </a:pPr>
          <a:r>
            <a:rPr lang="pl-PL" sz="2000" b="1" i="0" u="none" strike="noStrike" baseline="0">
              <a:solidFill>
                <a:srgbClr val="000000"/>
              </a:solidFill>
              <a:latin typeface="Czcionka tekstu podstawowego"/>
            </a:rPr>
            <a:t>DC</a:t>
          </a:r>
        </a:p>
      </xdr:txBody>
    </xdr:sp>
    <xdr:clientData/>
  </xdr:oneCellAnchor>
  <xdr:twoCellAnchor>
    <xdr:from>
      <xdr:col>12</xdr:col>
      <xdr:colOff>0</xdr:colOff>
      <xdr:row>4</xdr:row>
      <xdr:rowOff>76200</xdr:rowOff>
    </xdr:from>
    <xdr:to>
      <xdr:col>12</xdr:col>
      <xdr:colOff>0</xdr:colOff>
      <xdr:row>7</xdr:row>
      <xdr:rowOff>0</xdr:rowOff>
    </xdr:to>
    <xdr:sp macro="" textlink="">
      <xdr:nvSpPr>
        <xdr:cNvPr id="5" name="Rectangle 345"/>
        <xdr:cNvSpPr>
          <a:spLocks noChangeArrowheads="1"/>
        </xdr:cNvSpPr>
      </xdr:nvSpPr>
      <xdr:spPr bwMode="auto">
        <a:xfrm>
          <a:off x="0" y="76200"/>
          <a:ext cx="0" cy="56197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435428</xdr:colOff>
      <xdr:row>4</xdr:row>
      <xdr:rowOff>19050</xdr:rowOff>
    </xdr:from>
    <xdr:to>
      <xdr:col>32</xdr:col>
      <xdr:colOff>0</xdr:colOff>
      <xdr:row>6</xdr:row>
      <xdr:rowOff>13608</xdr:rowOff>
    </xdr:to>
    <xdr:grpSp>
      <xdr:nvGrpSpPr>
        <xdr:cNvPr id="9" name="Grupa 8"/>
        <xdr:cNvGrpSpPr/>
      </xdr:nvGrpSpPr>
      <xdr:grpSpPr>
        <a:xfrm>
          <a:off x="6966857" y="726621"/>
          <a:ext cx="12001500" cy="443594"/>
          <a:chOff x="6308270" y="726621"/>
          <a:chExt cx="12660087" cy="422637"/>
        </a:xfrm>
      </xdr:grpSpPr>
      <xdr:sp macro="" textlink="">
        <xdr:nvSpPr>
          <xdr:cNvPr id="3" name="Rectangle 240"/>
          <xdr:cNvSpPr>
            <a:spLocks noChangeArrowheads="1"/>
          </xdr:cNvSpPr>
        </xdr:nvSpPr>
        <xdr:spPr bwMode="auto">
          <a:xfrm>
            <a:off x="6308270" y="736146"/>
            <a:ext cx="12660087" cy="405493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Rectangle 406"/>
          <xdr:cNvSpPr>
            <a:spLocks noChangeArrowheads="1"/>
          </xdr:cNvSpPr>
        </xdr:nvSpPr>
        <xdr:spPr bwMode="auto">
          <a:xfrm>
            <a:off x="6327321" y="726621"/>
            <a:ext cx="12641036" cy="52388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" name="Rectangle 407"/>
          <xdr:cNvSpPr>
            <a:spLocks noChangeArrowheads="1"/>
          </xdr:cNvSpPr>
        </xdr:nvSpPr>
        <xdr:spPr bwMode="auto">
          <a:xfrm>
            <a:off x="6336845" y="1103539"/>
            <a:ext cx="12631512" cy="45719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</xdr:col>
      <xdr:colOff>100692</xdr:colOff>
      <xdr:row>3</xdr:row>
      <xdr:rowOff>163285</xdr:rowOff>
    </xdr:from>
    <xdr:to>
      <xdr:col>13</xdr:col>
      <xdr:colOff>418237</xdr:colOff>
      <xdr:row>5</xdr:row>
      <xdr:rowOff>202066</xdr:rowOff>
    </xdr:to>
    <xdr:sp macro="" textlink="">
      <xdr:nvSpPr>
        <xdr:cNvPr id="8" name="Rectangle 427"/>
        <xdr:cNvSpPr>
          <a:spLocks noChangeArrowheads="1"/>
        </xdr:cNvSpPr>
      </xdr:nvSpPr>
      <xdr:spPr bwMode="auto">
        <a:xfrm>
          <a:off x="6223906" y="693964"/>
          <a:ext cx="725760" cy="392566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</xdr:txBody>
    </xdr:sp>
    <xdr:clientData/>
  </xdr:twoCellAnchor>
  <xdr:twoCellAnchor>
    <xdr:from>
      <xdr:col>0</xdr:col>
      <xdr:colOff>503464</xdr:colOff>
      <xdr:row>14</xdr:row>
      <xdr:rowOff>46945</xdr:rowOff>
    </xdr:from>
    <xdr:to>
      <xdr:col>3</xdr:col>
      <xdr:colOff>217713</xdr:colOff>
      <xdr:row>23</xdr:row>
      <xdr:rowOff>150358</xdr:rowOff>
    </xdr:to>
    <xdr:grpSp>
      <xdr:nvGrpSpPr>
        <xdr:cNvPr id="16" name="Grupa 15"/>
        <xdr:cNvGrpSpPr/>
      </xdr:nvGrpSpPr>
      <xdr:grpSpPr>
        <a:xfrm>
          <a:off x="360589" y="2645909"/>
          <a:ext cx="1476374" cy="1695449"/>
          <a:chOff x="3095625" y="542925"/>
          <a:chExt cx="3105150" cy="1504950"/>
        </a:xfrm>
      </xdr:grpSpPr>
      <xdr:sp macro="" textlink="">
        <xdr:nvSpPr>
          <xdr:cNvPr id="17" name="Rectangle 434"/>
          <xdr:cNvSpPr>
            <a:spLocks noChangeArrowheads="1"/>
          </xdr:cNvSpPr>
        </xdr:nvSpPr>
        <xdr:spPr bwMode="auto">
          <a:xfrm>
            <a:off x="3571875" y="542925"/>
            <a:ext cx="2628900" cy="150495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Freeform 435"/>
          <xdr:cNvSpPr>
            <a:spLocks noEditPoints="1"/>
          </xdr:cNvSpPr>
        </xdr:nvSpPr>
        <xdr:spPr bwMode="auto">
          <a:xfrm>
            <a:off x="3095625" y="733425"/>
            <a:ext cx="3105150" cy="1171575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19" name="Rectangle 437"/>
          <xdr:cNvSpPr>
            <a:spLocks noChangeArrowheads="1"/>
          </xdr:cNvSpPr>
        </xdr:nvSpPr>
        <xdr:spPr bwMode="auto">
          <a:xfrm>
            <a:off x="3646571" y="1033608"/>
            <a:ext cx="1859632" cy="5558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lIns="0" tIns="0" rIns="0" bIns="0" anchor="ctr" upright="1">
            <a:spAutoFit/>
          </a:bodyPr>
          <a:lstStyle/>
          <a:p>
            <a:pPr algn="ctr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Meeting </a:t>
            </a:r>
          </a:p>
          <a:p>
            <a:pPr algn="ctr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Room</a:t>
            </a:r>
          </a:p>
        </xdr:txBody>
      </xdr:sp>
    </xdr:grpSp>
    <xdr:clientData/>
  </xdr:twoCellAnchor>
  <xdr:twoCellAnchor>
    <xdr:from>
      <xdr:col>26</xdr:col>
      <xdr:colOff>0</xdr:colOff>
      <xdr:row>20</xdr:row>
      <xdr:rowOff>171450</xdr:rowOff>
    </xdr:from>
    <xdr:to>
      <xdr:col>27</xdr:col>
      <xdr:colOff>152400</xdr:colOff>
      <xdr:row>21</xdr:row>
      <xdr:rowOff>0</xdr:rowOff>
    </xdr:to>
    <xdr:sp macro="" textlink="">
      <xdr:nvSpPr>
        <xdr:cNvPr id="21" name="Rectangle 324"/>
        <xdr:cNvSpPr>
          <a:spLocks noChangeArrowheads="1"/>
        </xdr:cNvSpPr>
      </xdr:nvSpPr>
      <xdr:spPr bwMode="auto">
        <a:xfrm>
          <a:off x="8724900" y="14001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11</xdr:row>
      <xdr:rowOff>171450</xdr:rowOff>
    </xdr:from>
    <xdr:to>
      <xdr:col>12</xdr:col>
      <xdr:colOff>152400</xdr:colOff>
      <xdr:row>12</xdr:row>
      <xdr:rowOff>0</xdr:rowOff>
    </xdr:to>
    <xdr:sp macro="" textlink="">
      <xdr:nvSpPr>
        <xdr:cNvPr id="23" name="Rectangle 324"/>
        <xdr:cNvSpPr>
          <a:spLocks noChangeArrowheads="1"/>
        </xdr:cNvSpPr>
      </xdr:nvSpPr>
      <xdr:spPr bwMode="auto">
        <a:xfrm>
          <a:off x="10039350" y="14001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17</xdr:col>
      <xdr:colOff>338478</xdr:colOff>
      <xdr:row>29</xdr:row>
      <xdr:rowOff>175193</xdr:rowOff>
    </xdr:from>
    <xdr:ext cx="398892" cy="294953"/>
    <xdr:sp macro="" textlink="">
      <xdr:nvSpPr>
        <xdr:cNvPr id="26" name="Rectangle 320"/>
        <xdr:cNvSpPr>
          <a:spLocks noChangeArrowheads="1"/>
        </xdr:cNvSpPr>
      </xdr:nvSpPr>
      <xdr:spPr bwMode="auto">
        <a:xfrm>
          <a:off x="9319192" y="5427550"/>
          <a:ext cx="398892" cy="2949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pl-PL" sz="2000" b="1" i="0" u="none" strike="noStrike" baseline="0">
              <a:solidFill>
                <a:srgbClr val="000000"/>
              </a:solidFill>
              <a:latin typeface="Czcionka tekstu podstawowego"/>
            </a:rPr>
            <a:t>MC</a:t>
          </a:r>
        </a:p>
      </xdr:txBody>
    </xdr:sp>
    <xdr:clientData/>
  </xdr:oneCellAnchor>
  <xdr:twoCellAnchor>
    <xdr:from>
      <xdr:col>13</xdr:col>
      <xdr:colOff>571500</xdr:colOff>
      <xdr:row>26</xdr:row>
      <xdr:rowOff>13607</xdr:rowOff>
    </xdr:from>
    <xdr:to>
      <xdr:col>31</xdr:col>
      <xdr:colOff>653142</xdr:colOff>
      <xdr:row>29</xdr:row>
      <xdr:rowOff>7619</xdr:rowOff>
    </xdr:to>
    <xdr:grpSp>
      <xdr:nvGrpSpPr>
        <xdr:cNvPr id="10" name="Grupa 9"/>
        <xdr:cNvGrpSpPr/>
      </xdr:nvGrpSpPr>
      <xdr:grpSpPr>
        <a:xfrm>
          <a:off x="7102929" y="4735286"/>
          <a:ext cx="11865427" cy="524690"/>
          <a:chOff x="6374945" y="4745492"/>
          <a:chExt cx="12593412" cy="514484"/>
        </a:xfrm>
      </xdr:grpSpPr>
      <xdr:sp macro="" textlink="">
        <xdr:nvSpPr>
          <xdr:cNvPr id="24" name="Rectangle 407"/>
          <xdr:cNvSpPr>
            <a:spLocks noChangeArrowheads="1"/>
          </xdr:cNvSpPr>
        </xdr:nvSpPr>
        <xdr:spPr bwMode="auto">
          <a:xfrm>
            <a:off x="6374945" y="4745492"/>
            <a:ext cx="12593412" cy="47625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Rectangle 240"/>
          <xdr:cNvSpPr>
            <a:spLocks noChangeArrowheads="1"/>
          </xdr:cNvSpPr>
        </xdr:nvSpPr>
        <xdr:spPr bwMode="auto">
          <a:xfrm>
            <a:off x="6374946" y="4793117"/>
            <a:ext cx="12593411" cy="427603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" name="Rectangle 407"/>
          <xdr:cNvSpPr>
            <a:spLocks noChangeArrowheads="1"/>
          </xdr:cNvSpPr>
        </xdr:nvSpPr>
        <xdr:spPr bwMode="auto">
          <a:xfrm>
            <a:off x="6396377" y="5192145"/>
            <a:ext cx="12571980" cy="67831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24</xdr:col>
      <xdr:colOff>0</xdr:colOff>
      <xdr:row>20</xdr:row>
      <xdr:rowOff>171450</xdr:rowOff>
    </xdr:from>
    <xdr:to>
      <xdr:col>25</xdr:col>
      <xdr:colOff>152400</xdr:colOff>
      <xdr:row>21</xdr:row>
      <xdr:rowOff>0</xdr:rowOff>
    </xdr:to>
    <xdr:sp macro="" textlink="">
      <xdr:nvSpPr>
        <xdr:cNvPr id="35" name="Rectangle 324"/>
        <xdr:cNvSpPr>
          <a:spLocks noChangeArrowheads="1"/>
        </xdr:cNvSpPr>
      </xdr:nvSpPr>
      <xdr:spPr bwMode="auto">
        <a:xfrm>
          <a:off x="7410450" y="26193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22</xdr:col>
      <xdr:colOff>0</xdr:colOff>
      <xdr:row>20</xdr:row>
      <xdr:rowOff>171450</xdr:rowOff>
    </xdr:from>
    <xdr:to>
      <xdr:col>23</xdr:col>
      <xdr:colOff>152400</xdr:colOff>
      <xdr:row>21</xdr:row>
      <xdr:rowOff>0</xdr:rowOff>
    </xdr:to>
    <xdr:sp macro="" textlink="">
      <xdr:nvSpPr>
        <xdr:cNvPr id="36" name="Rectangle 324"/>
        <xdr:cNvSpPr>
          <a:spLocks noChangeArrowheads="1"/>
        </xdr:cNvSpPr>
      </xdr:nvSpPr>
      <xdr:spPr bwMode="auto">
        <a:xfrm>
          <a:off x="6724650" y="14001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0</xdr:colOff>
      <xdr:row>20</xdr:row>
      <xdr:rowOff>171450</xdr:rowOff>
    </xdr:from>
    <xdr:to>
      <xdr:col>19</xdr:col>
      <xdr:colOff>152400</xdr:colOff>
      <xdr:row>21</xdr:row>
      <xdr:rowOff>0</xdr:rowOff>
    </xdr:to>
    <xdr:sp macro="" textlink="">
      <xdr:nvSpPr>
        <xdr:cNvPr id="37" name="Rectangle 324"/>
        <xdr:cNvSpPr>
          <a:spLocks noChangeArrowheads="1"/>
        </xdr:cNvSpPr>
      </xdr:nvSpPr>
      <xdr:spPr bwMode="auto">
        <a:xfrm>
          <a:off x="3943350" y="14001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24</xdr:col>
      <xdr:colOff>0</xdr:colOff>
      <xdr:row>20</xdr:row>
      <xdr:rowOff>171450</xdr:rowOff>
    </xdr:from>
    <xdr:to>
      <xdr:col>25</xdr:col>
      <xdr:colOff>152400</xdr:colOff>
      <xdr:row>21</xdr:row>
      <xdr:rowOff>0</xdr:rowOff>
    </xdr:to>
    <xdr:sp macro="" textlink="">
      <xdr:nvSpPr>
        <xdr:cNvPr id="38" name="Rectangle 324"/>
        <xdr:cNvSpPr>
          <a:spLocks noChangeArrowheads="1"/>
        </xdr:cNvSpPr>
      </xdr:nvSpPr>
      <xdr:spPr bwMode="auto">
        <a:xfrm>
          <a:off x="8039100" y="14001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24</xdr:col>
      <xdr:colOff>0</xdr:colOff>
      <xdr:row>20</xdr:row>
      <xdr:rowOff>171450</xdr:rowOff>
    </xdr:from>
    <xdr:to>
      <xdr:col>25</xdr:col>
      <xdr:colOff>152400</xdr:colOff>
      <xdr:row>21</xdr:row>
      <xdr:rowOff>0</xdr:rowOff>
    </xdr:to>
    <xdr:sp macro="" textlink="">
      <xdr:nvSpPr>
        <xdr:cNvPr id="39" name="Rectangle 324"/>
        <xdr:cNvSpPr>
          <a:spLocks noChangeArrowheads="1"/>
        </xdr:cNvSpPr>
      </xdr:nvSpPr>
      <xdr:spPr bwMode="auto">
        <a:xfrm>
          <a:off x="8039100" y="14001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26</xdr:col>
      <xdr:colOff>0</xdr:colOff>
      <xdr:row>20</xdr:row>
      <xdr:rowOff>171450</xdr:rowOff>
    </xdr:from>
    <xdr:to>
      <xdr:col>27</xdr:col>
      <xdr:colOff>152400</xdr:colOff>
      <xdr:row>21</xdr:row>
      <xdr:rowOff>0</xdr:rowOff>
    </xdr:to>
    <xdr:sp macro="" textlink="">
      <xdr:nvSpPr>
        <xdr:cNvPr id="40" name="Rectangle 324"/>
        <xdr:cNvSpPr>
          <a:spLocks noChangeArrowheads="1"/>
        </xdr:cNvSpPr>
      </xdr:nvSpPr>
      <xdr:spPr bwMode="auto">
        <a:xfrm>
          <a:off x="9353550" y="14001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24</xdr:col>
      <xdr:colOff>0</xdr:colOff>
      <xdr:row>20</xdr:row>
      <xdr:rowOff>171450</xdr:rowOff>
    </xdr:from>
    <xdr:to>
      <xdr:col>25</xdr:col>
      <xdr:colOff>152400</xdr:colOff>
      <xdr:row>21</xdr:row>
      <xdr:rowOff>0</xdr:rowOff>
    </xdr:to>
    <xdr:sp macro="" textlink="">
      <xdr:nvSpPr>
        <xdr:cNvPr id="43" name="Rectangle 324"/>
        <xdr:cNvSpPr>
          <a:spLocks noChangeArrowheads="1"/>
        </xdr:cNvSpPr>
      </xdr:nvSpPr>
      <xdr:spPr bwMode="auto">
        <a:xfrm>
          <a:off x="8039100" y="26193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24</xdr:col>
      <xdr:colOff>0</xdr:colOff>
      <xdr:row>20</xdr:row>
      <xdr:rowOff>171450</xdr:rowOff>
    </xdr:from>
    <xdr:to>
      <xdr:col>25</xdr:col>
      <xdr:colOff>152400</xdr:colOff>
      <xdr:row>21</xdr:row>
      <xdr:rowOff>0</xdr:rowOff>
    </xdr:to>
    <xdr:sp macro="" textlink="">
      <xdr:nvSpPr>
        <xdr:cNvPr id="44" name="Rectangle 324"/>
        <xdr:cNvSpPr>
          <a:spLocks noChangeArrowheads="1"/>
        </xdr:cNvSpPr>
      </xdr:nvSpPr>
      <xdr:spPr bwMode="auto">
        <a:xfrm>
          <a:off x="8039100" y="26193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11</xdr:row>
      <xdr:rowOff>171450</xdr:rowOff>
    </xdr:from>
    <xdr:to>
      <xdr:col>12</xdr:col>
      <xdr:colOff>152400</xdr:colOff>
      <xdr:row>12</xdr:row>
      <xdr:rowOff>0</xdr:rowOff>
    </xdr:to>
    <xdr:sp macro="" textlink="">
      <xdr:nvSpPr>
        <xdr:cNvPr id="46" name="Rectangle 324"/>
        <xdr:cNvSpPr>
          <a:spLocks noChangeArrowheads="1"/>
        </xdr:cNvSpPr>
      </xdr:nvSpPr>
      <xdr:spPr bwMode="auto">
        <a:xfrm>
          <a:off x="10668000" y="14001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10</xdr:row>
      <xdr:rowOff>171450</xdr:rowOff>
    </xdr:from>
    <xdr:to>
      <xdr:col>8</xdr:col>
      <xdr:colOff>152400</xdr:colOff>
      <xdr:row>11</xdr:row>
      <xdr:rowOff>0</xdr:rowOff>
    </xdr:to>
    <xdr:sp macro="" textlink="">
      <xdr:nvSpPr>
        <xdr:cNvPr id="48" name="Rectangle 324"/>
        <xdr:cNvSpPr>
          <a:spLocks noChangeArrowheads="1"/>
        </xdr:cNvSpPr>
      </xdr:nvSpPr>
      <xdr:spPr bwMode="auto">
        <a:xfrm>
          <a:off x="14611350" y="26193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171450</xdr:rowOff>
    </xdr:from>
    <xdr:to>
      <xdr:col>4</xdr:col>
      <xdr:colOff>152400</xdr:colOff>
      <xdr:row>11</xdr:row>
      <xdr:rowOff>0</xdr:rowOff>
    </xdr:to>
    <xdr:sp macro="" textlink="">
      <xdr:nvSpPr>
        <xdr:cNvPr id="49" name="Rectangle 324"/>
        <xdr:cNvSpPr>
          <a:spLocks noChangeArrowheads="1"/>
        </xdr:cNvSpPr>
      </xdr:nvSpPr>
      <xdr:spPr bwMode="auto">
        <a:xfrm>
          <a:off x="11982450" y="26193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171450</xdr:rowOff>
    </xdr:from>
    <xdr:to>
      <xdr:col>10</xdr:col>
      <xdr:colOff>152400</xdr:colOff>
      <xdr:row>11</xdr:row>
      <xdr:rowOff>0</xdr:rowOff>
    </xdr:to>
    <xdr:sp macro="" textlink="">
      <xdr:nvSpPr>
        <xdr:cNvPr id="50" name="Rectangle 324"/>
        <xdr:cNvSpPr>
          <a:spLocks noChangeArrowheads="1"/>
        </xdr:cNvSpPr>
      </xdr:nvSpPr>
      <xdr:spPr bwMode="auto">
        <a:xfrm>
          <a:off x="15925800" y="261937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68038</xdr:rowOff>
    </xdr:from>
    <xdr:to>
      <xdr:col>2</xdr:col>
      <xdr:colOff>489857</xdr:colOff>
      <xdr:row>2</xdr:row>
      <xdr:rowOff>136071</xdr:rowOff>
    </xdr:to>
    <xdr:sp macro="" textlink="">
      <xdr:nvSpPr>
        <xdr:cNvPr id="51" name="Prostokąt z rogami ściętymi po przekątnej 50">
          <a:hlinkClick xmlns:r="http://schemas.openxmlformats.org/officeDocument/2006/relationships" r:id="rId1"/>
        </xdr:cNvPr>
        <xdr:cNvSpPr/>
      </xdr:nvSpPr>
      <xdr:spPr>
        <a:xfrm>
          <a:off x="0" y="68038"/>
          <a:ext cx="1238250" cy="421819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18</xdr:row>
      <xdr:rowOff>171450</xdr:rowOff>
    </xdr:from>
    <xdr:to>
      <xdr:col>8</xdr:col>
      <xdr:colOff>152400</xdr:colOff>
      <xdr:row>19</xdr:row>
      <xdr:rowOff>0</xdr:rowOff>
    </xdr:to>
    <xdr:sp macro="" textlink="">
      <xdr:nvSpPr>
        <xdr:cNvPr id="47" name="Rectangle 324"/>
        <xdr:cNvSpPr>
          <a:spLocks noChangeArrowheads="1"/>
        </xdr:cNvSpPr>
      </xdr:nvSpPr>
      <xdr:spPr bwMode="auto">
        <a:xfrm>
          <a:off x="16886464" y="1676400"/>
          <a:ext cx="533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18</xdr:row>
      <xdr:rowOff>171450</xdr:rowOff>
    </xdr:from>
    <xdr:to>
      <xdr:col>8</xdr:col>
      <xdr:colOff>152400</xdr:colOff>
      <xdr:row>19</xdr:row>
      <xdr:rowOff>0</xdr:rowOff>
    </xdr:to>
    <xdr:sp macro="" textlink="">
      <xdr:nvSpPr>
        <xdr:cNvPr id="52" name="Rectangle 324"/>
        <xdr:cNvSpPr>
          <a:spLocks noChangeArrowheads="1"/>
        </xdr:cNvSpPr>
      </xdr:nvSpPr>
      <xdr:spPr bwMode="auto">
        <a:xfrm>
          <a:off x="16886464" y="1676400"/>
          <a:ext cx="533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27</xdr:col>
      <xdr:colOff>364332</xdr:colOff>
      <xdr:row>5</xdr:row>
      <xdr:rowOff>267378</xdr:rowOff>
    </xdr:from>
    <xdr:to>
      <xdr:col>31</xdr:col>
      <xdr:colOff>380321</xdr:colOff>
      <xdr:row>15</xdr:row>
      <xdr:rowOff>71435</xdr:rowOff>
    </xdr:to>
    <xdr:grpSp>
      <xdr:nvGrpSpPr>
        <xdr:cNvPr id="53" name="Grupa 52"/>
        <xdr:cNvGrpSpPr/>
      </xdr:nvGrpSpPr>
      <xdr:grpSpPr>
        <a:xfrm>
          <a:off x="16066975" y="1151842"/>
          <a:ext cx="2628560" cy="1695450"/>
          <a:chOff x="3095625" y="542925"/>
          <a:chExt cx="3105150" cy="1504950"/>
        </a:xfrm>
      </xdr:grpSpPr>
      <xdr:sp macro="" textlink="">
        <xdr:nvSpPr>
          <xdr:cNvPr id="54" name="Rectangle 434"/>
          <xdr:cNvSpPr>
            <a:spLocks noChangeArrowheads="1"/>
          </xdr:cNvSpPr>
        </xdr:nvSpPr>
        <xdr:spPr bwMode="auto">
          <a:xfrm>
            <a:off x="3571875" y="542925"/>
            <a:ext cx="2628900" cy="150495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5" name="Freeform 435"/>
          <xdr:cNvSpPr>
            <a:spLocks noEditPoints="1"/>
          </xdr:cNvSpPr>
        </xdr:nvSpPr>
        <xdr:spPr bwMode="auto">
          <a:xfrm>
            <a:off x="3095625" y="733425"/>
            <a:ext cx="3105150" cy="1171575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56" name="Rectangle 437"/>
          <xdr:cNvSpPr>
            <a:spLocks noChangeArrowheads="1"/>
          </xdr:cNvSpPr>
        </xdr:nvSpPr>
        <xdr:spPr bwMode="auto">
          <a:xfrm>
            <a:off x="3810000" y="1190625"/>
            <a:ext cx="1547347" cy="3130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Meeting Room</a:t>
            </a:r>
          </a:p>
        </xdr:txBody>
      </xdr:sp>
    </xdr:grpSp>
    <xdr:clientData/>
  </xdr:twoCellAnchor>
  <xdr:twoCellAnchor>
    <xdr:from>
      <xdr:col>52</xdr:col>
      <xdr:colOff>516732</xdr:colOff>
      <xdr:row>5</xdr:row>
      <xdr:rowOff>65993</xdr:rowOff>
    </xdr:from>
    <xdr:to>
      <xdr:col>56</xdr:col>
      <xdr:colOff>532720</xdr:colOff>
      <xdr:row>14</xdr:row>
      <xdr:rowOff>46942</xdr:rowOff>
    </xdr:to>
    <xdr:grpSp>
      <xdr:nvGrpSpPr>
        <xdr:cNvPr id="57" name="Grupa 56"/>
        <xdr:cNvGrpSpPr/>
      </xdr:nvGrpSpPr>
      <xdr:grpSpPr>
        <a:xfrm>
          <a:off x="32547946" y="950457"/>
          <a:ext cx="2628560" cy="1695449"/>
          <a:chOff x="3095625" y="542925"/>
          <a:chExt cx="3105150" cy="1504950"/>
        </a:xfrm>
      </xdr:grpSpPr>
      <xdr:sp macro="" textlink="">
        <xdr:nvSpPr>
          <xdr:cNvPr id="58" name="Rectangle 434"/>
          <xdr:cNvSpPr>
            <a:spLocks noChangeArrowheads="1"/>
          </xdr:cNvSpPr>
        </xdr:nvSpPr>
        <xdr:spPr bwMode="auto">
          <a:xfrm>
            <a:off x="3571875" y="542925"/>
            <a:ext cx="2628900" cy="150495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9" name="Freeform 435"/>
          <xdr:cNvSpPr>
            <a:spLocks noEditPoints="1"/>
          </xdr:cNvSpPr>
        </xdr:nvSpPr>
        <xdr:spPr bwMode="auto">
          <a:xfrm>
            <a:off x="3095625" y="733425"/>
            <a:ext cx="3105150" cy="1171575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60" name="Rectangle 437"/>
          <xdr:cNvSpPr>
            <a:spLocks noChangeArrowheads="1"/>
          </xdr:cNvSpPr>
        </xdr:nvSpPr>
        <xdr:spPr bwMode="auto">
          <a:xfrm>
            <a:off x="3810000" y="1190625"/>
            <a:ext cx="1547347" cy="3130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Meeting Room</a:t>
            </a:r>
          </a:p>
        </xdr:txBody>
      </xdr:sp>
    </xdr:grpSp>
    <xdr:clientData/>
  </xdr:twoCellAnchor>
  <xdr:twoCellAnchor>
    <xdr:from>
      <xdr:col>27</xdr:col>
      <xdr:colOff>435090</xdr:colOff>
      <xdr:row>15</xdr:row>
      <xdr:rowOff>25172</xdr:rowOff>
    </xdr:from>
    <xdr:to>
      <xdr:col>31</xdr:col>
      <xdr:colOff>451079</xdr:colOff>
      <xdr:row>24</xdr:row>
      <xdr:rowOff>128585</xdr:rowOff>
    </xdr:to>
    <xdr:grpSp>
      <xdr:nvGrpSpPr>
        <xdr:cNvPr id="61" name="Grupa 60"/>
        <xdr:cNvGrpSpPr/>
      </xdr:nvGrpSpPr>
      <xdr:grpSpPr>
        <a:xfrm>
          <a:off x="16137733" y="2801029"/>
          <a:ext cx="2628560" cy="1695449"/>
          <a:chOff x="3095625" y="542925"/>
          <a:chExt cx="3105150" cy="1504950"/>
        </a:xfrm>
      </xdr:grpSpPr>
      <xdr:sp macro="" textlink="">
        <xdr:nvSpPr>
          <xdr:cNvPr id="62" name="Rectangle 434"/>
          <xdr:cNvSpPr>
            <a:spLocks noChangeArrowheads="1"/>
          </xdr:cNvSpPr>
        </xdr:nvSpPr>
        <xdr:spPr bwMode="auto">
          <a:xfrm>
            <a:off x="3571875" y="542925"/>
            <a:ext cx="2628900" cy="150495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3" name="Freeform 435"/>
          <xdr:cNvSpPr>
            <a:spLocks noEditPoints="1"/>
          </xdr:cNvSpPr>
        </xdr:nvSpPr>
        <xdr:spPr bwMode="auto">
          <a:xfrm>
            <a:off x="3095625" y="733425"/>
            <a:ext cx="3105150" cy="1171575"/>
          </a:xfrm>
          <a:custGeom>
            <a:avLst/>
            <a:gdLst>
              <a:gd name="T0" fmla="*/ 0 w 5104"/>
              <a:gd name="T1" fmla="*/ 24 h 2608"/>
              <a:gd name="T2" fmla="*/ 24 w 5104"/>
              <a:gd name="T3" fmla="*/ 0 h 2608"/>
              <a:gd name="T4" fmla="*/ 5080 w 5104"/>
              <a:gd name="T5" fmla="*/ 0 h 2608"/>
              <a:gd name="T6" fmla="*/ 5104 w 5104"/>
              <a:gd name="T7" fmla="*/ 24 h 2608"/>
              <a:gd name="T8" fmla="*/ 5104 w 5104"/>
              <a:gd name="T9" fmla="*/ 2584 h 2608"/>
              <a:gd name="T10" fmla="*/ 5080 w 5104"/>
              <a:gd name="T11" fmla="*/ 2608 h 2608"/>
              <a:gd name="T12" fmla="*/ 24 w 5104"/>
              <a:gd name="T13" fmla="*/ 2608 h 2608"/>
              <a:gd name="T14" fmla="*/ 0 w 5104"/>
              <a:gd name="T15" fmla="*/ 2584 h 2608"/>
              <a:gd name="T16" fmla="*/ 0 w 5104"/>
              <a:gd name="T17" fmla="*/ 24 h 2608"/>
              <a:gd name="T18" fmla="*/ 48 w 5104"/>
              <a:gd name="T19" fmla="*/ 2584 h 2608"/>
              <a:gd name="T20" fmla="*/ 24 w 5104"/>
              <a:gd name="T21" fmla="*/ 2560 h 2608"/>
              <a:gd name="T22" fmla="*/ 5080 w 5104"/>
              <a:gd name="T23" fmla="*/ 2560 h 2608"/>
              <a:gd name="T24" fmla="*/ 5056 w 5104"/>
              <a:gd name="T25" fmla="*/ 2584 h 2608"/>
              <a:gd name="T26" fmla="*/ 5056 w 5104"/>
              <a:gd name="T27" fmla="*/ 24 h 2608"/>
              <a:gd name="T28" fmla="*/ 5080 w 5104"/>
              <a:gd name="T29" fmla="*/ 48 h 2608"/>
              <a:gd name="T30" fmla="*/ 24 w 5104"/>
              <a:gd name="T31" fmla="*/ 48 h 2608"/>
              <a:gd name="T32" fmla="*/ 48 w 5104"/>
              <a:gd name="T33" fmla="*/ 24 h 2608"/>
              <a:gd name="T34" fmla="*/ 48 w 5104"/>
              <a:gd name="T35" fmla="*/ 2584 h 26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5104" h="2608">
                <a:moveTo>
                  <a:pt x="0" y="24"/>
                </a:moveTo>
                <a:cubicBezTo>
                  <a:pt x="0" y="11"/>
                  <a:pt x="11" y="0"/>
                  <a:pt x="24" y="0"/>
                </a:cubicBezTo>
                <a:lnTo>
                  <a:pt x="5080" y="0"/>
                </a:lnTo>
                <a:cubicBezTo>
                  <a:pt x="5094" y="0"/>
                  <a:pt x="5104" y="11"/>
                  <a:pt x="5104" y="24"/>
                </a:cubicBezTo>
                <a:lnTo>
                  <a:pt x="5104" y="2584"/>
                </a:lnTo>
                <a:cubicBezTo>
                  <a:pt x="5104" y="2598"/>
                  <a:pt x="5094" y="2608"/>
                  <a:pt x="5080" y="2608"/>
                </a:cubicBezTo>
                <a:lnTo>
                  <a:pt x="24" y="2608"/>
                </a:lnTo>
                <a:cubicBezTo>
                  <a:pt x="11" y="2608"/>
                  <a:pt x="0" y="2598"/>
                  <a:pt x="0" y="2584"/>
                </a:cubicBezTo>
                <a:lnTo>
                  <a:pt x="0" y="24"/>
                </a:lnTo>
                <a:close/>
                <a:moveTo>
                  <a:pt x="48" y="2584"/>
                </a:moveTo>
                <a:lnTo>
                  <a:pt x="24" y="2560"/>
                </a:lnTo>
                <a:lnTo>
                  <a:pt x="5080" y="2560"/>
                </a:lnTo>
                <a:lnTo>
                  <a:pt x="5056" y="2584"/>
                </a:lnTo>
                <a:lnTo>
                  <a:pt x="5056" y="24"/>
                </a:lnTo>
                <a:lnTo>
                  <a:pt x="5080" y="48"/>
                </a:lnTo>
                <a:lnTo>
                  <a:pt x="24" y="48"/>
                </a:lnTo>
                <a:lnTo>
                  <a:pt x="48" y="24"/>
                </a:lnTo>
                <a:lnTo>
                  <a:pt x="48" y="2584"/>
                </a:lnTo>
                <a:close/>
              </a:path>
            </a:pathLst>
          </a:custGeom>
          <a:solidFill>
            <a:srgbClr val="4F81BD"/>
          </a:solidFill>
          <a:ln w="0">
            <a:solidFill>
              <a:srgbClr val="4F81BD"/>
            </a:solidFill>
            <a:round/>
            <a:headEnd/>
            <a:tailEnd/>
          </a:ln>
        </xdr:spPr>
      </xdr:sp>
      <xdr:sp macro="" textlink="">
        <xdr:nvSpPr>
          <xdr:cNvPr id="64" name="Rectangle 437"/>
          <xdr:cNvSpPr>
            <a:spLocks noChangeArrowheads="1"/>
          </xdr:cNvSpPr>
        </xdr:nvSpPr>
        <xdr:spPr bwMode="auto">
          <a:xfrm>
            <a:off x="3810000" y="1190625"/>
            <a:ext cx="1547347" cy="3130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pl-PL" sz="2000" b="0" i="0" u="none" strike="noStrike" baseline="0">
                <a:solidFill>
                  <a:srgbClr val="0070C0"/>
                </a:solidFill>
                <a:latin typeface="Calibri"/>
              </a:rPr>
              <a:t>Meeting Room</a:t>
            </a:r>
          </a:p>
        </xdr:txBody>
      </xdr:sp>
    </xdr:grpSp>
    <xdr:clientData/>
  </xdr:twoCellAnchor>
  <xdr:twoCellAnchor>
    <xdr:from>
      <xdr:col>0</xdr:col>
      <xdr:colOff>108856</xdr:colOff>
      <xdr:row>2</xdr:row>
      <xdr:rowOff>40822</xdr:rowOff>
    </xdr:from>
    <xdr:to>
      <xdr:col>10</xdr:col>
      <xdr:colOff>612321</xdr:colOff>
      <xdr:row>5</xdr:row>
      <xdr:rowOff>226698</xdr:rowOff>
    </xdr:to>
    <xdr:grpSp>
      <xdr:nvGrpSpPr>
        <xdr:cNvPr id="11" name="Grupa 10"/>
        <xdr:cNvGrpSpPr/>
      </xdr:nvGrpSpPr>
      <xdr:grpSpPr>
        <a:xfrm>
          <a:off x="108856" y="394608"/>
          <a:ext cx="6012997" cy="716554"/>
          <a:chOff x="0" y="4776108"/>
          <a:chExt cx="9432471" cy="1192802"/>
        </a:xfrm>
      </xdr:grpSpPr>
      <xdr:sp macro="" textlink="">
        <xdr:nvSpPr>
          <xdr:cNvPr id="65" name="Rectangle 240"/>
          <xdr:cNvSpPr>
            <a:spLocks noChangeArrowheads="1"/>
          </xdr:cNvSpPr>
        </xdr:nvSpPr>
        <xdr:spPr bwMode="auto">
          <a:xfrm>
            <a:off x="0" y="5372611"/>
            <a:ext cx="9432470" cy="574452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6" name="Rectangle 406"/>
          <xdr:cNvSpPr>
            <a:spLocks noChangeArrowheads="1"/>
          </xdr:cNvSpPr>
        </xdr:nvSpPr>
        <xdr:spPr bwMode="auto">
          <a:xfrm>
            <a:off x="11411" y="5238751"/>
            <a:ext cx="9421060" cy="13110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" name="Rectangle 407"/>
          <xdr:cNvSpPr>
            <a:spLocks noChangeArrowheads="1"/>
          </xdr:cNvSpPr>
        </xdr:nvSpPr>
        <xdr:spPr bwMode="auto">
          <a:xfrm>
            <a:off x="17115" y="5837810"/>
            <a:ext cx="9415356" cy="13110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0</xdr:col>
      <xdr:colOff>288471</xdr:colOff>
      <xdr:row>24</xdr:row>
      <xdr:rowOff>111579</xdr:rowOff>
    </xdr:from>
    <xdr:to>
      <xdr:col>11</xdr:col>
      <xdr:colOff>138793</xdr:colOff>
      <xdr:row>28</xdr:row>
      <xdr:rowOff>120562</xdr:rowOff>
    </xdr:to>
    <xdr:grpSp>
      <xdr:nvGrpSpPr>
        <xdr:cNvPr id="68" name="Grupa 67"/>
        <xdr:cNvGrpSpPr/>
      </xdr:nvGrpSpPr>
      <xdr:grpSpPr>
        <a:xfrm>
          <a:off x="288471" y="4479472"/>
          <a:ext cx="5935436" cy="716554"/>
          <a:chOff x="0" y="4776108"/>
          <a:chExt cx="9432471" cy="1192802"/>
        </a:xfrm>
      </xdr:grpSpPr>
      <xdr:sp macro="" textlink="">
        <xdr:nvSpPr>
          <xdr:cNvPr id="69" name="Rectangle 240"/>
          <xdr:cNvSpPr>
            <a:spLocks noChangeArrowheads="1"/>
          </xdr:cNvSpPr>
        </xdr:nvSpPr>
        <xdr:spPr bwMode="auto">
          <a:xfrm>
            <a:off x="0" y="5372611"/>
            <a:ext cx="9432470" cy="574452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0" name="Rectangle 406"/>
          <xdr:cNvSpPr>
            <a:spLocks noChangeArrowheads="1"/>
          </xdr:cNvSpPr>
        </xdr:nvSpPr>
        <xdr:spPr bwMode="auto">
          <a:xfrm>
            <a:off x="11411" y="5238751"/>
            <a:ext cx="9421060" cy="13110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1" name="Rectangle 407"/>
          <xdr:cNvSpPr>
            <a:spLocks noChangeArrowheads="1"/>
          </xdr:cNvSpPr>
        </xdr:nvSpPr>
        <xdr:spPr bwMode="auto">
          <a:xfrm>
            <a:off x="17115" y="5837810"/>
            <a:ext cx="9415356" cy="13110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100353</xdr:colOff>
      <xdr:row>26</xdr:row>
      <xdr:rowOff>103755</xdr:rowOff>
    </xdr:from>
    <xdr:to>
      <xdr:col>13</xdr:col>
      <xdr:colOff>526755</xdr:colOff>
      <xdr:row>29</xdr:row>
      <xdr:rowOff>29425</xdr:rowOff>
    </xdr:to>
    <xdr:sp macro="" textlink="">
      <xdr:nvSpPr>
        <xdr:cNvPr id="28" name="Rectangle 427"/>
        <xdr:cNvSpPr>
          <a:spLocks noChangeArrowheads="1"/>
        </xdr:cNvSpPr>
      </xdr:nvSpPr>
      <xdr:spPr bwMode="auto">
        <a:xfrm>
          <a:off x="6332424" y="4825434"/>
          <a:ext cx="725760" cy="456348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</xdr:txBody>
    </xdr:sp>
    <xdr:clientData/>
  </xdr:twoCellAnchor>
  <xdr:twoCellAnchor>
    <xdr:from>
      <xdr:col>7</xdr:col>
      <xdr:colOff>0</xdr:colOff>
      <xdr:row>21</xdr:row>
      <xdr:rowOff>171450</xdr:rowOff>
    </xdr:from>
    <xdr:to>
      <xdr:col>8</xdr:col>
      <xdr:colOff>152400</xdr:colOff>
      <xdr:row>22</xdr:row>
      <xdr:rowOff>0</xdr:rowOff>
    </xdr:to>
    <xdr:sp macro="" textlink="">
      <xdr:nvSpPr>
        <xdr:cNvPr id="72" name="Rectangle 324"/>
        <xdr:cNvSpPr>
          <a:spLocks noChangeArrowheads="1"/>
        </xdr:cNvSpPr>
      </xdr:nvSpPr>
      <xdr:spPr bwMode="auto">
        <a:xfrm>
          <a:off x="5755821" y="3831771"/>
          <a:ext cx="533400" cy="5443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0" cy="180975"/>
    <xdr:sp macro="" textlink="">
      <xdr:nvSpPr>
        <xdr:cNvPr id="2" name="Rectangle 446"/>
        <xdr:cNvSpPr>
          <a:spLocks noChangeArrowheads="1"/>
        </xdr:cNvSpPr>
      </xdr:nvSpPr>
      <xdr:spPr bwMode="auto">
        <a:xfrm>
          <a:off x="657225" y="4286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1</xdr:col>
      <xdr:colOff>0</xdr:colOff>
      <xdr:row>0</xdr:row>
      <xdr:rowOff>76200</xdr:rowOff>
    </xdr:from>
    <xdr:to>
      <xdr:col>1</xdr:col>
      <xdr:colOff>0</xdr:colOff>
      <xdr:row>2</xdr:row>
      <xdr:rowOff>0</xdr:rowOff>
    </xdr:to>
    <xdr:sp macro="" textlink="">
      <xdr:nvSpPr>
        <xdr:cNvPr id="3" name="Rectangle 345"/>
        <xdr:cNvSpPr>
          <a:spLocks noChangeArrowheads="1"/>
        </xdr:cNvSpPr>
      </xdr:nvSpPr>
      <xdr:spPr bwMode="auto">
        <a:xfrm>
          <a:off x="657225" y="76200"/>
          <a:ext cx="0" cy="35242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6</xdr:col>
      <xdr:colOff>152400</xdr:colOff>
      <xdr:row>7</xdr:row>
      <xdr:rowOff>0</xdr:rowOff>
    </xdr:to>
    <xdr:sp macro="" textlink="">
      <xdr:nvSpPr>
        <xdr:cNvPr id="4" name="Rectangle 324"/>
        <xdr:cNvSpPr>
          <a:spLocks noChangeArrowheads="1"/>
        </xdr:cNvSpPr>
      </xdr:nvSpPr>
      <xdr:spPr bwMode="auto">
        <a:xfrm>
          <a:off x="4705350" y="11906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</xdr:row>
      <xdr:rowOff>171450</xdr:rowOff>
    </xdr:from>
    <xdr:to>
      <xdr:col>2</xdr:col>
      <xdr:colOff>0</xdr:colOff>
      <xdr:row>7</xdr:row>
      <xdr:rowOff>0</xdr:rowOff>
    </xdr:to>
    <xdr:sp macro="" textlink="">
      <xdr:nvSpPr>
        <xdr:cNvPr id="5" name="Rectangle 324"/>
        <xdr:cNvSpPr>
          <a:spLocks noChangeArrowheads="1"/>
        </xdr:cNvSpPr>
      </xdr:nvSpPr>
      <xdr:spPr bwMode="auto">
        <a:xfrm>
          <a:off x="657225" y="11906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13</xdr:row>
      <xdr:rowOff>171450</xdr:rowOff>
    </xdr:from>
    <xdr:to>
      <xdr:col>6</xdr:col>
      <xdr:colOff>152400</xdr:colOff>
      <xdr:row>14</xdr:row>
      <xdr:rowOff>0</xdr:rowOff>
    </xdr:to>
    <xdr:sp macro="" textlink="">
      <xdr:nvSpPr>
        <xdr:cNvPr id="6" name="Rectangle 324"/>
        <xdr:cNvSpPr>
          <a:spLocks noChangeArrowheads="1"/>
        </xdr:cNvSpPr>
      </xdr:nvSpPr>
      <xdr:spPr bwMode="auto">
        <a:xfrm>
          <a:off x="4705350" y="22574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171450</xdr:rowOff>
    </xdr:from>
    <xdr:to>
      <xdr:col>1</xdr:col>
      <xdr:colOff>152400</xdr:colOff>
      <xdr:row>14</xdr:row>
      <xdr:rowOff>0</xdr:rowOff>
    </xdr:to>
    <xdr:sp macro="" textlink="">
      <xdr:nvSpPr>
        <xdr:cNvPr id="7" name="Rectangle 324"/>
        <xdr:cNvSpPr>
          <a:spLocks noChangeArrowheads="1"/>
        </xdr:cNvSpPr>
      </xdr:nvSpPr>
      <xdr:spPr bwMode="auto">
        <a:xfrm>
          <a:off x="657225" y="22574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424819</xdr:colOff>
      <xdr:row>1</xdr:row>
      <xdr:rowOff>66673</xdr:rowOff>
    </xdr:from>
    <xdr:to>
      <xdr:col>9</xdr:col>
      <xdr:colOff>165738</xdr:colOff>
      <xdr:row>20</xdr:row>
      <xdr:rowOff>19049</xdr:rowOff>
    </xdr:to>
    <xdr:grpSp>
      <xdr:nvGrpSpPr>
        <xdr:cNvPr id="8" name="Grupa 7"/>
        <xdr:cNvGrpSpPr/>
      </xdr:nvGrpSpPr>
      <xdr:grpSpPr>
        <a:xfrm rot="16200000">
          <a:off x="5691190" y="1505902"/>
          <a:ext cx="2971801" cy="398144"/>
          <a:chOff x="733425" y="19050"/>
          <a:chExt cx="9515475" cy="398144"/>
        </a:xfrm>
      </xdr:grpSpPr>
      <xdr:sp macro="" textlink="">
        <xdr:nvSpPr>
          <xdr:cNvPr id="9" name="Rectangle 240"/>
          <xdr:cNvSpPr>
            <a:spLocks noChangeArrowheads="1"/>
          </xdr:cNvSpPr>
        </xdr:nvSpPr>
        <xdr:spPr bwMode="auto">
          <a:xfrm>
            <a:off x="733425" y="28575"/>
            <a:ext cx="9505950" cy="381000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320"/>
          <xdr:cNvSpPr>
            <a:spLocks noChangeArrowheads="1"/>
          </xdr:cNvSpPr>
        </xdr:nvSpPr>
        <xdr:spPr bwMode="auto">
          <a:xfrm>
            <a:off x="4425299" y="159327"/>
            <a:ext cx="3918538" cy="1207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lIns="0" tIns="0" rIns="0" bIns="0" anchor="t" upright="1">
            <a:noAutofit/>
          </a:bodyPr>
          <a:lstStyle/>
          <a:p>
            <a:pPr algn="ctr" rtl="0">
              <a:defRPr sz="1000"/>
            </a:pPr>
            <a:r>
              <a:rPr lang="pl-PL" sz="1800" b="0" i="0" u="none" strike="noStrike" baseline="0">
                <a:solidFill>
                  <a:srgbClr val="000000"/>
                </a:solidFill>
                <a:latin typeface="Czcionka tekstu podstawowego"/>
              </a:rPr>
              <a:t> OFFICE </a:t>
            </a:r>
          </a:p>
        </xdr:txBody>
      </xdr:sp>
      <xdr:sp macro="" textlink="">
        <xdr:nvSpPr>
          <xdr:cNvPr id="11" name="Rectangle 406"/>
          <xdr:cNvSpPr>
            <a:spLocks noChangeArrowheads="1"/>
          </xdr:cNvSpPr>
        </xdr:nvSpPr>
        <xdr:spPr bwMode="auto">
          <a:xfrm>
            <a:off x="752475" y="19050"/>
            <a:ext cx="9467850" cy="5715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407"/>
          <xdr:cNvSpPr>
            <a:spLocks noChangeArrowheads="1"/>
          </xdr:cNvSpPr>
        </xdr:nvSpPr>
        <xdr:spPr bwMode="auto">
          <a:xfrm>
            <a:off x="762000" y="371475"/>
            <a:ext cx="9486900" cy="45719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7</xdr:col>
      <xdr:colOff>619125</xdr:colOff>
      <xdr:row>18</xdr:row>
      <xdr:rowOff>123825</xdr:rowOff>
    </xdr:from>
    <xdr:to>
      <xdr:col>9</xdr:col>
      <xdr:colOff>190500</xdr:colOff>
      <xdr:row>21</xdr:row>
      <xdr:rowOff>28575</xdr:rowOff>
    </xdr:to>
    <xdr:sp macro="" textlink="">
      <xdr:nvSpPr>
        <xdr:cNvPr id="13" name="Rectangle 427"/>
        <xdr:cNvSpPr>
          <a:spLocks noChangeArrowheads="1"/>
        </xdr:cNvSpPr>
      </xdr:nvSpPr>
      <xdr:spPr bwMode="auto">
        <a:xfrm>
          <a:off x="6134100" y="2990850"/>
          <a:ext cx="1038225" cy="361950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</xdr:txBody>
    </xdr:sp>
    <xdr:clientData/>
  </xdr:twoCellAnchor>
  <xdr:twoCellAnchor>
    <xdr:from>
      <xdr:col>0</xdr:col>
      <xdr:colOff>0</xdr:colOff>
      <xdr:row>13</xdr:row>
      <xdr:rowOff>171450</xdr:rowOff>
    </xdr:from>
    <xdr:to>
      <xdr:col>1</xdr:col>
      <xdr:colOff>152400</xdr:colOff>
      <xdr:row>14</xdr:row>
      <xdr:rowOff>0</xdr:rowOff>
    </xdr:to>
    <xdr:sp macro="" textlink="">
      <xdr:nvSpPr>
        <xdr:cNvPr id="14" name="Rectangle 324"/>
        <xdr:cNvSpPr>
          <a:spLocks noChangeArrowheads="1"/>
        </xdr:cNvSpPr>
      </xdr:nvSpPr>
      <xdr:spPr bwMode="auto">
        <a:xfrm>
          <a:off x="0" y="22574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</xdr:row>
      <xdr:rowOff>171450</xdr:rowOff>
    </xdr:from>
    <xdr:to>
      <xdr:col>1</xdr:col>
      <xdr:colOff>152400</xdr:colOff>
      <xdr:row>7</xdr:row>
      <xdr:rowOff>0</xdr:rowOff>
    </xdr:to>
    <xdr:sp macro="" textlink="">
      <xdr:nvSpPr>
        <xdr:cNvPr id="15" name="Rectangle 324"/>
        <xdr:cNvSpPr>
          <a:spLocks noChangeArrowheads="1"/>
        </xdr:cNvSpPr>
      </xdr:nvSpPr>
      <xdr:spPr bwMode="auto">
        <a:xfrm>
          <a:off x="657225" y="1190625"/>
          <a:ext cx="152400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6</xdr:row>
      <xdr:rowOff>171450</xdr:rowOff>
    </xdr:from>
    <xdr:to>
      <xdr:col>1</xdr:col>
      <xdr:colOff>152400</xdr:colOff>
      <xdr:row>7</xdr:row>
      <xdr:rowOff>0</xdr:rowOff>
    </xdr:to>
    <xdr:sp macro="" textlink="">
      <xdr:nvSpPr>
        <xdr:cNvPr id="16" name="Rectangle 324"/>
        <xdr:cNvSpPr>
          <a:spLocks noChangeArrowheads="1"/>
        </xdr:cNvSpPr>
      </xdr:nvSpPr>
      <xdr:spPr bwMode="auto">
        <a:xfrm>
          <a:off x="0" y="1190625"/>
          <a:ext cx="8096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607359</xdr:colOff>
      <xdr:row>1</xdr:row>
      <xdr:rowOff>275244</xdr:rowOff>
    </xdr:to>
    <xdr:sp macro="" textlink="">
      <xdr:nvSpPr>
        <xdr:cNvPr id="19" name="Prostokąt z rogami ściętymi po przekątnej 18">
          <a:hlinkClick xmlns:r="http://schemas.openxmlformats.org/officeDocument/2006/relationships" r:id="rId1"/>
        </xdr:cNvPr>
        <xdr:cNvSpPr/>
      </xdr:nvSpPr>
      <xdr:spPr>
        <a:xfrm>
          <a:off x="104775" y="104775"/>
          <a:ext cx="1159809" cy="322869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276230</xdr:colOff>
      <xdr:row>3</xdr:row>
      <xdr:rowOff>9524</xdr:rowOff>
    </xdr:from>
    <xdr:to>
      <xdr:col>4</xdr:col>
      <xdr:colOff>674374</xdr:colOff>
      <xdr:row>20</xdr:row>
      <xdr:rowOff>9526</xdr:rowOff>
    </xdr:to>
    <xdr:grpSp>
      <xdr:nvGrpSpPr>
        <xdr:cNvPr id="8" name="Grupa 7"/>
        <xdr:cNvGrpSpPr/>
      </xdr:nvGrpSpPr>
      <xdr:grpSpPr>
        <a:xfrm rot="16200000">
          <a:off x="1680213" y="1891666"/>
          <a:ext cx="3076577" cy="398144"/>
          <a:chOff x="733426" y="19050"/>
          <a:chExt cx="9515474" cy="398144"/>
        </a:xfrm>
      </xdr:grpSpPr>
      <xdr:sp macro="" textlink="">
        <xdr:nvSpPr>
          <xdr:cNvPr id="9" name="Rectangle 240"/>
          <xdr:cNvSpPr>
            <a:spLocks noChangeArrowheads="1"/>
          </xdr:cNvSpPr>
        </xdr:nvSpPr>
        <xdr:spPr bwMode="auto">
          <a:xfrm>
            <a:off x="733426" y="28575"/>
            <a:ext cx="9505951" cy="381000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320"/>
          <xdr:cNvSpPr>
            <a:spLocks noChangeArrowheads="1"/>
          </xdr:cNvSpPr>
        </xdr:nvSpPr>
        <xdr:spPr bwMode="auto">
          <a:xfrm>
            <a:off x="4425299" y="159327"/>
            <a:ext cx="3918538" cy="1207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lIns="0" tIns="0" rIns="0" bIns="0" anchor="t" upright="1">
            <a:noAutofit/>
          </a:bodyPr>
          <a:lstStyle/>
          <a:p>
            <a:pPr algn="ctr" rtl="0">
              <a:defRPr sz="1000"/>
            </a:pPr>
            <a:r>
              <a:rPr lang="pl-PL" sz="1800" b="0" i="0" u="none" strike="noStrike" baseline="0">
                <a:solidFill>
                  <a:srgbClr val="000000"/>
                </a:solidFill>
                <a:latin typeface="Czcionka tekstu podstawowego"/>
              </a:rPr>
              <a:t> OFFICE </a:t>
            </a:r>
          </a:p>
        </xdr:txBody>
      </xdr:sp>
      <xdr:sp macro="" textlink="">
        <xdr:nvSpPr>
          <xdr:cNvPr id="11" name="Rectangle 406"/>
          <xdr:cNvSpPr>
            <a:spLocks noChangeArrowheads="1"/>
          </xdr:cNvSpPr>
        </xdr:nvSpPr>
        <xdr:spPr bwMode="auto">
          <a:xfrm>
            <a:off x="752475" y="19050"/>
            <a:ext cx="9467850" cy="5715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407"/>
          <xdr:cNvSpPr>
            <a:spLocks noChangeArrowheads="1"/>
          </xdr:cNvSpPr>
        </xdr:nvSpPr>
        <xdr:spPr bwMode="auto">
          <a:xfrm>
            <a:off x="762000" y="371475"/>
            <a:ext cx="9486900" cy="45719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66675</xdr:colOff>
      <xdr:row>19</xdr:row>
      <xdr:rowOff>161925</xdr:rowOff>
    </xdr:from>
    <xdr:to>
      <xdr:col>5</xdr:col>
      <xdr:colOff>228600</xdr:colOff>
      <xdr:row>21</xdr:row>
      <xdr:rowOff>161925</xdr:rowOff>
    </xdr:to>
    <xdr:sp macro="" textlink="">
      <xdr:nvSpPr>
        <xdr:cNvPr id="13" name="Rectangle 427"/>
        <xdr:cNvSpPr>
          <a:spLocks noChangeArrowheads="1"/>
        </xdr:cNvSpPr>
      </xdr:nvSpPr>
      <xdr:spPr bwMode="auto">
        <a:xfrm>
          <a:off x="4181475" y="3600450"/>
          <a:ext cx="847725" cy="361950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</xdr:txBody>
    </xdr:sp>
    <xdr:clientData/>
  </xdr:twoCellAnchor>
  <xdr:twoCellAnchor>
    <xdr:from>
      <xdr:col>1</xdr:col>
      <xdr:colOff>352426</xdr:colOff>
      <xdr:row>19</xdr:row>
      <xdr:rowOff>171450</xdr:rowOff>
    </xdr:from>
    <xdr:to>
      <xdr:col>4</xdr:col>
      <xdr:colOff>85726</xdr:colOff>
      <xdr:row>21</xdr:row>
      <xdr:rowOff>19050</xdr:rowOff>
    </xdr:to>
    <xdr:grpSp>
      <xdr:nvGrpSpPr>
        <xdr:cNvPr id="14" name="Grupa 13"/>
        <xdr:cNvGrpSpPr/>
      </xdr:nvGrpSpPr>
      <xdr:grpSpPr>
        <a:xfrm>
          <a:off x="1038226" y="3609975"/>
          <a:ext cx="1790700" cy="209550"/>
          <a:chOff x="752475" y="19050"/>
          <a:chExt cx="9496425" cy="398144"/>
        </a:xfrm>
      </xdr:grpSpPr>
      <xdr:sp macro="" textlink="">
        <xdr:nvSpPr>
          <xdr:cNvPr id="17" name="Rectangle 406"/>
          <xdr:cNvSpPr>
            <a:spLocks noChangeArrowheads="1"/>
          </xdr:cNvSpPr>
        </xdr:nvSpPr>
        <xdr:spPr bwMode="auto">
          <a:xfrm>
            <a:off x="752475" y="19050"/>
            <a:ext cx="9467850" cy="5715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407"/>
          <xdr:cNvSpPr>
            <a:spLocks noChangeArrowheads="1"/>
          </xdr:cNvSpPr>
        </xdr:nvSpPr>
        <xdr:spPr bwMode="auto">
          <a:xfrm>
            <a:off x="762000" y="371475"/>
            <a:ext cx="9486900" cy="45719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</xdr:col>
      <xdr:colOff>0</xdr:colOff>
      <xdr:row>1</xdr:row>
      <xdr:rowOff>0</xdr:rowOff>
    </xdr:from>
    <xdr:to>
      <xdr:col>2</xdr:col>
      <xdr:colOff>474009</xdr:colOff>
      <xdr:row>2</xdr:row>
      <xdr:rowOff>139513</xdr:rowOff>
    </xdr:to>
    <xdr:sp macro="" textlink="">
      <xdr:nvSpPr>
        <xdr:cNvPr id="15" name="Prostokąt z rogami ściętymi po przekątnej 14">
          <a:hlinkClick xmlns:r="http://schemas.openxmlformats.org/officeDocument/2006/relationships" r:id="rId1"/>
        </xdr:cNvPr>
        <xdr:cNvSpPr/>
      </xdr:nvSpPr>
      <xdr:spPr>
        <a:xfrm>
          <a:off x="2057400" y="180975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0" cy="180975"/>
    <xdr:sp macro="" textlink="">
      <xdr:nvSpPr>
        <xdr:cNvPr id="2" name="Rectangle 446"/>
        <xdr:cNvSpPr>
          <a:spLocks noChangeArrowheads="1"/>
        </xdr:cNvSpPr>
      </xdr:nvSpPr>
      <xdr:spPr bwMode="auto">
        <a:xfrm>
          <a:off x="657225" y="4286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1</xdr:col>
      <xdr:colOff>0</xdr:colOff>
      <xdr:row>0</xdr:row>
      <xdr:rowOff>76200</xdr:rowOff>
    </xdr:from>
    <xdr:to>
      <xdr:col>1</xdr:col>
      <xdr:colOff>0</xdr:colOff>
      <xdr:row>2</xdr:row>
      <xdr:rowOff>0</xdr:rowOff>
    </xdr:to>
    <xdr:sp macro="" textlink="">
      <xdr:nvSpPr>
        <xdr:cNvPr id="3" name="Rectangle 345"/>
        <xdr:cNvSpPr>
          <a:spLocks noChangeArrowheads="1"/>
        </xdr:cNvSpPr>
      </xdr:nvSpPr>
      <xdr:spPr bwMode="auto">
        <a:xfrm>
          <a:off x="657225" y="76200"/>
          <a:ext cx="0" cy="352425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6</xdr:row>
      <xdr:rowOff>171450</xdr:rowOff>
    </xdr:from>
    <xdr:to>
      <xdr:col>3</xdr:col>
      <xdr:colOff>152400</xdr:colOff>
      <xdr:row>7</xdr:row>
      <xdr:rowOff>0</xdr:rowOff>
    </xdr:to>
    <xdr:sp macro="" textlink="">
      <xdr:nvSpPr>
        <xdr:cNvPr id="4" name="Rectangle 324"/>
        <xdr:cNvSpPr>
          <a:spLocks noChangeArrowheads="1"/>
        </xdr:cNvSpPr>
      </xdr:nvSpPr>
      <xdr:spPr bwMode="auto">
        <a:xfrm>
          <a:off x="1390650" y="1190625"/>
          <a:ext cx="8858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6</xdr:row>
      <xdr:rowOff>171450</xdr:rowOff>
    </xdr:from>
    <xdr:to>
      <xdr:col>1</xdr:col>
      <xdr:colOff>0</xdr:colOff>
      <xdr:row>7</xdr:row>
      <xdr:rowOff>0</xdr:rowOff>
    </xdr:to>
    <xdr:sp macro="" textlink="">
      <xdr:nvSpPr>
        <xdr:cNvPr id="5" name="Rectangle 324"/>
        <xdr:cNvSpPr>
          <a:spLocks noChangeArrowheads="1"/>
        </xdr:cNvSpPr>
      </xdr:nvSpPr>
      <xdr:spPr bwMode="auto">
        <a:xfrm>
          <a:off x="0" y="1190625"/>
          <a:ext cx="6572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6</xdr:row>
      <xdr:rowOff>171450</xdr:rowOff>
    </xdr:from>
    <xdr:to>
      <xdr:col>8</xdr:col>
      <xdr:colOff>152400</xdr:colOff>
      <xdr:row>7</xdr:row>
      <xdr:rowOff>0</xdr:rowOff>
    </xdr:to>
    <xdr:sp macro="" textlink="">
      <xdr:nvSpPr>
        <xdr:cNvPr id="6" name="Rectangle 324"/>
        <xdr:cNvSpPr>
          <a:spLocks noChangeArrowheads="1"/>
        </xdr:cNvSpPr>
      </xdr:nvSpPr>
      <xdr:spPr bwMode="auto">
        <a:xfrm>
          <a:off x="4829175" y="1190625"/>
          <a:ext cx="8858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6</xdr:row>
      <xdr:rowOff>171450</xdr:rowOff>
    </xdr:from>
    <xdr:to>
      <xdr:col>13</xdr:col>
      <xdr:colOff>152400</xdr:colOff>
      <xdr:row>7</xdr:row>
      <xdr:rowOff>0</xdr:rowOff>
    </xdr:to>
    <xdr:sp macro="" textlink="">
      <xdr:nvSpPr>
        <xdr:cNvPr id="7" name="Rectangle 324"/>
        <xdr:cNvSpPr>
          <a:spLocks noChangeArrowheads="1"/>
        </xdr:cNvSpPr>
      </xdr:nvSpPr>
      <xdr:spPr bwMode="auto">
        <a:xfrm>
          <a:off x="8267700" y="1190625"/>
          <a:ext cx="885825" cy="0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10</xdr:row>
      <xdr:rowOff>28575</xdr:rowOff>
    </xdr:from>
    <xdr:to>
      <xdr:col>16</xdr:col>
      <xdr:colOff>180975</xdr:colOff>
      <xdr:row>12</xdr:row>
      <xdr:rowOff>121919</xdr:rowOff>
    </xdr:to>
    <xdr:grpSp>
      <xdr:nvGrpSpPr>
        <xdr:cNvPr id="8" name="Grupa 7"/>
        <xdr:cNvGrpSpPr/>
      </xdr:nvGrpSpPr>
      <xdr:grpSpPr>
        <a:xfrm>
          <a:off x="152400" y="1695450"/>
          <a:ext cx="12696825" cy="402907"/>
          <a:chOff x="733425" y="19050"/>
          <a:chExt cx="11153775" cy="398144"/>
        </a:xfrm>
      </xdr:grpSpPr>
      <xdr:sp macro="" textlink="">
        <xdr:nvSpPr>
          <xdr:cNvPr id="9" name="Rectangle 240"/>
          <xdr:cNvSpPr>
            <a:spLocks noChangeArrowheads="1"/>
          </xdr:cNvSpPr>
        </xdr:nvSpPr>
        <xdr:spPr bwMode="auto">
          <a:xfrm>
            <a:off x="733425" y="28575"/>
            <a:ext cx="11144250" cy="381000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320"/>
          <xdr:cNvSpPr>
            <a:spLocks noChangeArrowheads="1"/>
          </xdr:cNvSpPr>
        </xdr:nvSpPr>
        <xdr:spPr bwMode="auto">
          <a:xfrm>
            <a:off x="4705350" y="85725"/>
            <a:ext cx="3133725" cy="2654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noAutofit/>
          </a:bodyPr>
          <a:lstStyle/>
          <a:p>
            <a:pPr algn="l" rtl="0">
              <a:defRPr sz="1000"/>
            </a:pPr>
            <a:r>
              <a:rPr lang="pl-PL" sz="1800" b="0" i="0" u="none" strike="noStrike" baseline="0">
                <a:solidFill>
                  <a:srgbClr val="000000"/>
                </a:solidFill>
                <a:latin typeface="Czcionka tekstu podstawowego"/>
              </a:rPr>
              <a:t>LOGISTIC CENTER OFFICE</a:t>
            </a:r>
          </a:p>
        </xdr:txBody>
      </xdr:sp>
      <xdr:sp macro="" textlink="">
        <xdr:nvSpPr>
          <xdr:cNvPr id="11" name="Rectangle 406"/>
          <xdr:cNvSpPr>
            <a:spLocks noChangeArrowheads="1"/>
          </xdr:cNvSpPr>
        </xdr:nvSpPr>
        <xdr:spPr bwMode="auto">
          <a:xfrm>
            <a:off x="752475" y="19050"/>
            <a:ext cx="11106150" cy="5715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407"/>
          <xdr:cNvSpPr>
            <a:spLocks noChangeArrowheads="1"/>
          </xdr:cNvSpPr>
        </xdr:nvSpPr>
        <xdr:spPr bwMode="auto">
          <a:xfrm>
            <a:off x="762000" y="371475"/>
            <a:ext cx="11125200" cy="45719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0</xdr:col>
      <xdr:colOff>57150</xdr:colOff>
      <xdr:row>8</xdr:row>
      <xdr:rowOff>104775</xdr:rowOff>
    </xdr:from>
    <xdr:to>
      <xdr:col>1</xdr:col>
      <xdr:colOff>285750</xdr:colOff>
      <xdr:row>11</xdr:row>
      <xdr:rowOff>9525</xdr:rowOff>
    </xdr:to>
    <xdr:sp macro="" textlink="">
      <xdr:nvSpPr>
        <xdr:cNvPr id="13" name="Rectangle 427"/>
        <xdr:cNvSpPr>
          <a:spLocks noChangeArrowheads="1"/>
        </xdr:cNvSpPr>
      </xdr:nvSpPr>
      <xdr:spPr bwMode="auto">
        <a:xfrm>
          <a:off x="57150" y="1447800"/>
          <a:ext cx="885825" cy="361950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</xdr:txBody>
    </xdr: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552590</xdr:colOff>
      <xdr:row>1</xdr:row>
      <xdr:rowOff>213332</xdr:rowOff>
    </xdr:to>
    <xdr:sp macro="" textlink="">
      <xdr:nvSpPr>
        <xdr:cNvPr id="16" name="Prostokąt z rogami ściętymi po przekątnej 15">
          <a:hlinkClick xmlns:r="http://schemas.openxmlformats.org/officeDocument/2006/relationships" r:id="rId1"/>
        </xdr:cNvPr>
        <xdr:cNvSpPr/>
      </xdr:nvSpPr>
      <xdr:spPr>
        <a:xfrm>
          <a:off x="47625" y="47625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171450</xdr:rowOff>
    </xdr:from>
    <xdr:to>
      <xdr:col>11</xdr:col>
      <xdr:colOff>152400</xdr:colOff>
      <xdr:row>7</xdr:row>
      <xdr:rowOff>0</xdr:rowOff>
    </xdr:to>
    <xdr:sp macro="" textlink="">
      <xdr:nvSpPr>
        <xdr:cNvPr id="15" name="Rectangle 324"/>
        <xdr:cNvSpPr>
          <a:spLocks noChangeArrowheads="1"/>
        </xdr:cNvSpPr>
      </xdr:nvSpPr>
      <xdr:spPr bwMode="auto">
        <a:xfrm>
          <a:off x="5917406" y="1200150"/>
          <a:ext cx="569119" cy="2381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4</xdr:row>
      <xdr:rowOff>171450</xdr:rowOff>
    </xdr:from>
    <xdr:to>
      <xdr:col>13</xdr:col>
      <xdr:colOff>152400</xdr:colOff>
      <xdr:row>5</xdr:row>
      <xdr:rowOff>0</xdr:rowOff>
    </xdr:to>
    <xdr:sp macro="" textlink="">
      <xdr:nvSpPr>
        <xdr:cNvPr id="17" name="Rectangle 324"/>
        <xdr:cNvSpPr>
          <a:spLocks noChangeArrowheads="1"/>
        </xdr:cNvSpPr>
      </xdr:nvSpPr>
      <xdr:spPr bwMode="auto">
        <a:xfrm>
          <a:off x="9870281" y="1200150"/>
          <a:ext cx="569119" cy="2381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4</xdr:row>
      <xdr:rowOff>171450</xdr:rowOff>
    </xdr:from>
    <xdr:to>
      <xdr:col>11</xdr:col>
      <xdr:colOff>152400</xdr:colOff>
      <xdr:row>5</xdr:row>
      <xdr:rowOff>0</xdr:rowOff>
    </xdr:to>
    <xdr:sp macro="" textlink="">
      <xdr:nvSpPr>
        <xdr:cNvPr id="18" name="Rectangle 324"/>
        <xdr:cNvSpPr>
          <a:spLocks noChangeArrowheads="1"/>
        </xdr:cNvSpPr>
      </xdr:nvSpPr>
      <xdr:spPr bwMode="auto">
        <a:xfrm>
          <a:off x="8060531" y="1200150"/>
          <a:ext cx="652463" cy="2381"/>
        </a:xfrm>
        <a:prstGeom prst="rect">
          <a:avLst/>
        </a:pr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276230</xdr:colOff>
      <xdr:row>3</xdr:row>
      <xdr:rowOff>9524</xdr:rowOff>
    </xdr:from>
    <xdr:to>
      <xdr:col>4</xdr:col>
      <xdr:colOff>674374</xdr:colOff>
      <xdr:row>20</xdr:row>
      <xdr:rowOff>9526</xdr:rowOff>
    </xdr:to>
    <xdr:grpSp>
      <xdr:nvGrpSpPr>
        <xdr:cNvPr id="2" name="Grupa 1"/>
        <xdr:cNvGrpSpPr/>
      </xdr:nvGrpSpPr>
      <xdr:grpSpPr>
        <a:xfrm rot="16200000">
          <a:off x="1680213" y="1891666"/>
          <a:ext cx="3076577" cy="398144"/>
          <a:chOff x="733426" y="19050"/>
          <a:chExt cx="9515474" cy="398144"/>
        </a:xfrm>
      </xdr:grpSpPr>
      <xdr:sp macro="" textlink="">
        <xdr:nvSpPr>
          <xdr:cNvPr id="3" name="Rectangle 240"/>
          <xdr:cNvSpPr>
            <a:spLocks noChangeArrowheads="1"/>
          </xdr:cNvSpPr>
        </xdr:nvSpPr>
        <xdr:spPr bwMode="auto">
          <a:xfrm>
            <a:off x="733426" y="28575"/>
            <a:ext cx="9505951" cy="381000"/>
          </a:xfrm>
          <a:prstGeom prst="rect">
            <a:avLst/>
          </a:prstGeom>
          <a:solidFill>
            <a:srgbClr val="CC99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320"/>
          <xdr:cNvSpPr>
            <a:spLocks noChangeArrowheads="1"/>
          </xdr:cNvSpPr>
        </xdr:nvSpPr>
        <xdr:spPr bwMode="auto">
          <a:xfrm>
            <a:off x="4425299" y="159327"/>
            <a:ext cx="3918538" cy="1207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lIns="0" tIns="0" rIns="0" bIns="0" anchor="t" upright="1">
            <a:noAutofit/>
          </a:bodyPr>
          <a:lstStyle/>
          <a:p>
            <a:pPr algn="ctr" rtl="0">
              <a:defRPr sz="1000"/>
            </a:pPr>
            <a:r>
              <a:rPr lang="pl-PL" sz="1800" b="0" i="0" u="none" strike="noStrike" baseline="0">
                <a:solidFill>
                  <a:srgbClr val="000000"/>
                </a:solidFill>
                <a:latin typeface="Czcionka tekstu podstawowego"/>
              </a:rPr>
              <a:t> OFFICE </a:t>
            </a:r>
          </a:p>
        </xdr:txBody>
      </xdr:sp>
      <xdr:sp macro="" textlink="">
        <xdr:nvSpPr>
          <xdr:cNvPr id="5" name="Rectangle 406"/>
          <xdr:cNvSpPr>
            <a:spLocks noChangeArrowheads="1"/>
          </xdr:cNvSpPr>
        </xdr:nvSpPr>
        <xdr:spPr bwMode="auto">
          <a:xfrm>
            <a:off x="752475" y="19050"/>
            <a:ext cx="9467850" cy="5715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Rectangle 407"/>
          <xdr:cNvSpPr>
            <a:spLocks noChangeArrowheads="1"/>
          </xdr:cNvSpPr>
        </xdr:nvSpPr>
        <xdr:spPr bwMode="auto">
          <a:xfrm>
            <a:off x="762000" y="371475"/>
            <a:ext cx="9486900" cy="45719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66675</xdr:colOff>
      <xdr:row>19</xdr:row>
      <xdr:rowOff>161925</xdr:rowOff>
    </xdr:from>
    <xdr:to>
      <xdr:col>5</xdr:col>
      <xdr:colOff>228600</xdr:colOff>
      <xdr:row>21</xdr:row>
      <xdr:rowOff>161925</xdr:rowOff>
    </xdr:to>
    <xdr:sp macro="" textlink="">
      <xdr:nvSpPr>
        <xdr:cNvPr id="7" name="Rectangle 427"/>
        <xdr:cNvSpPr>
          <a:spLocks noChangeArrowheads="1"/>
        </xdr:cNvSpPr>
      </xdr:nvSpPr>
      <xdr:spPr bwMode="auto">
        <a:xfrm>
          <a:off x="2809875" y="3600450"/>
          <a:ext cx="847725" cy="361950"/>
        </a:xfrm>
        <a:prstGeom prst="rect">
          <a:avLst/>
        </a:prstGeom>
        <a:solidFill>
          <a:srgbClr val="00FF00"/>
        </a:solidFill>
        <a:ln>
          <a:noFill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Czcionka tekstu podstawowego"/>
            </a:rPr>
            <a:t>ENTRY</a:t>
          </a:r>
        </a:p>
      </xdr:txBody>
    </xdr:sp>
    <xdr:clientData/>
  </xdr:twoCellAnchor>
  <xdr:twoCellAnchor>
    <xdr:from>
      <xdr:col>1</xdr:col>
      <xdr:colOff>352426</xdr:colOff>
      <xdr:row>19</xdr:row>
      <xdr:rowOff>171450</xdr:rowOff>
    </xdr:from>
    <xdr:to>
      <xdr:col>4</xdr:col>
      <xdr:colOff>85726</xdr:colOff>
      <xdr:row>21</xdr:row>
      <xdr:rowOff>19050</xdr:rowOff>
    </xdr:to>
    <xdr:grpSp>
      <xdr:nvGrpSpPr>
        <xdr:cNvPr id="8" name="Grupa 7"/>
        <xdr:cNvGrpSpPr/>
      </xdr:nvGrpSpPr>
      <xdr:grpSpPr>
        <a:xfrm>
          <a:off x="1038226" y="3609975"/>
          <a:ext cx="1790700" cy="209550"/>
          <a:chOff x="752475" y="19050"/>
          <a:chExt cx="9496425" cy="398144"/>
        </a:xfrm>
      </xdr:grpSpPr>
      <xdr:sp macro="" textlink="">
        <xdr:nvSpPr>
          <xdr:cNvPr id="9" name="Rectangle 406"/>
          <xdr:cNvSpPr>
            <a:spLocks noChangeArrowheads="1"/>
          </xdr:cNvSpPr>
        </xdr:nvSpPr>
        <xdr:spPr bwMode="auto">
          <a:xfrm>
            <a:off x="752475" y="19050"/>
            <a:ext cx="9467850" cy="5715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07"/>
          <xdr:cNvSpPr>
            <a:spLocks noChangeArrowheads="1"/>
          </xdr:cNvSpPr>
        </xdr:nvSpPr>
        <xdr:spPr bwMode="auto">
          <a:xfrm>
            <a:off x="762000" y="371475"/>
            <a:ext cx="9486900" cy="45719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</xdr:col>
      <xdr:colOff>0</xdr:colOff>
      <xdr:row>1</xdr:row>
      <xdr:rowOff>0</xdr:rowOff>
    </xdr:from>
    <xdr:to>
      <xdr:col>2</xdr:col>
      <xdr:colOff>474009</xdr:colOff>
      <xdr:row>2</xdr:row>
      <xdr:rowOff>139513</xdr:rowOff>
    </xdr:to>
    <xdr:sp macro="" textlink="">
      <xdr:nvSpPr>
        <xdr:cNvPr id="11" name="Prostokąt z rogami ściętymi po przekątnej 10">
          <a:hlinkClick xmlns:r="http://schemas.openxmlformats.org/officeDocument/2006/relationships" r:id="rId1"/>
        </xdr:cNvPr>
        <xdr:cNvSpPr/>
      </xdr:nvSpPr>
      <xdr:spPr>
        <a:xfrm>
          <a:off x="685800" y="180975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103909</xdr:colOff>
      <xdr:row>1</xdr:row>
      <xdr:rowOff>103909</xdr:rowOff>
    </xdr:from>
    <xdr:to>
      <xdr:col>3</xdr:col>
      <xdr:colOff>103400</xdr:colOff>
      <xdr:row>2</xdr:row>
      <xdr:rowOff>199261</xdr:rowOff>
    </xdr:to>
    <xdr:sp macro="" textlink="">
      <xdr:nvSpPr>
        <xdr:cNvPr id="4" name="Prostokąt z rogami ściętymi po przekątnej 3">
          <a:hlinkClick xmlns:r="http://schemas.openxmlformats.org/officeDocument/2006/relationships" r:id="rId1"/>
        </xdr:cNvPr>
        <xdr:cNvSpPr/>
      </xdr:nvSpPr>
      <xdr:spPr>
        <a:xfrm>
          <a:off x="103909" y="103909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176892</xdr:colOff>
      <xdr:row>0</xdr:row>
      <xdr:rowOff>217715</xdr:rowOff>
    </xdr:from>
    <xdr:to>
      <xdr:col>6</xdr:col>
      <xdr:colOff>40821</xdr:colOff>
      <xdr:row>1</xdr:row>
      <xdr:rowOff>204108</xdr:rowOff>
    </xdr:to>
    <xdr:sp macro="" textlink="">
      <xdr:nvSpPr>
        <xdr:cNvPr id="2" name="Ramka 1">
          <a:hlinkClick xmlns:r="http://schemas.openxmlformats.org/officeDocument/2006/relationships" r:id="rId1"/>
        </xdr:cNvPr>
        <xdr:cNvSpPr/>
      </xdr:nvSpPr>
      <xdr:spPr>
        <a:xfrm>
          <a:off x="2666999" y="217715"/>
          <a:ext cx="2354036" cy="367393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200">
              <a:solidFill>
                <a:schemeClr val="tx1"/>
              </a:solidFill>
            </a:rPr>
            <a:t>Wróć do Organization Chart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394607</xdr:colOff>
      <xdr:row>0</xdr:row>
      <xdr:rowOff>81643</xdr:rowOff>
    </xdr:from>
    <xdr:to>
      <xdr:col>17</xdr:col>
      <xdr:colOff>724381</xdr:colOff>
      <xdr:row>1</xdr:row>
      <xdr:rowOff>21131</xdr:rowOff>
    </xdr:to>
    <xdr:sp macro="" textlink="">
      <xdr:nvSpPr>
        <xdr:cNvPr id="3" name="Prostokąt z rogami ściętymi po przekątnej 2">
          <a:hlinkClick xmlns:r="http://schemas.openxmlformats.org/officeDocument/2006/relationships" r:id="rId2"/>
        </xdr:cNvPr>
        <xdr:cNvSpPr/>
      </xdr:nvSpPr>
      <xdr:spPr>
        <a:xfrm>
          <a:off x="12845143" y="81643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312961</xdr:colOff>
      <xdr:row>2</xdr:row>
      <xdr:rowOff>176893</xdr:rowOff>
    </xdr:from>
    <xdr:to>
      <xdr:col>3</xdr:col>
      <xdr:colOff>176890</xdr:colOff>
      <xdr:row>3</xdr:row>
      <xdr:rowOff>163286</xdr:rowOff>
    </xdr:to>
    <xdr:sp macro="" textlink="">
      <xdr:nvSpPr>
        <xdr:cNvPr id="2" name="Ramka 1">
          <a:hlinkClick xmlns:r="http://schemas.openxmlformats.org/officeDocument/2006/relationships" r:id="rId1"/>
        </xdr:cNvPr>
        <xdr:cNvSpPr/>
      </xdr:nvSpPr>
      <xdr:spPr>
        <a:xfrm>
          <a:off x="312961" y="938893"/>
          <a:ext cx="2354036" cy="367393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200">
              <a:solidFill>
                <a:schemeClr val="tx1"/>
              </a:solidFill>
            </a:rPr>
            <a:t>Wróć do Organization Chart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0</xdr:row>
      <xdr:rowOff>103908</xdr:rowOff>
    </xdr:from>
    <xdr:to>
      <xdr:col>11</xdr:col>
      <xdr:colOff>328536</xdr:colOff>
      <xdr:row>1</xdr:row>
      <xdr:rowOff>43396</xdr:rowOff>
    </xdr:to>
    <xdr:sp macro="" textlink="">
      <xdr:nvSpPr>
        <xdr:cNvPr id="3" name="Prostokąt z rogami ściętymi po przekątnej 2">
          <a:hlinkClick xmlns:r="http://schemas.openxmlformats.org/officeDocument/2006/relationships" r:id="rId2"/>
        </xdr:cNvPr>
        <xdr:cNvSpPr/>
      </xdr:nvSpPr>
      <xdr:spPr>
        <a:xfrm>
          <a:off x="8312727" y="103908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721178</xdr:colOff>
      <xdr:row>1</xdr:row>
      <xdr:rowOff>149679</xdr:rowOff>
    </xdr:from>
    <xdr:to>
      <xdr:col>5</xdr:col>
      <xdr:colOff>544286</xdr:colOff>
      <xdr:row>2</xdr:row>
      <xdr:rowOff>136072</xdr:rowOff>
    </xdr:to>
    <xdr:sp macro="" textlink="">
      <xdr:nvSpPr>
        <xdr:cNvPr id="2" name="Ramka 1">
          <a:hlinkClick xmlns:r="http://schemas.openxmlformats.org/officeDocument/2006/relationships" r:id="rId1"/>
        </xdr:cNvPr>
        <xdr:cNvSpPr/>
      </xdr:nvSpPr>
      <xdr:spPr>
        <a:xfrm>
          <a:off x="2408464" y="530679"/>
          <a:ext cx="2354036" cy="367393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200">
              <a:solidFill>
                <a:schemeClr val="tx1"/>
              </a:solidFill>
            </a:rPr>
            <a:t>Wróć do Organization Chart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108847</xdr:colOff>
      <xdr:row>0</xdr:row>
      <xdr:rowOff>81642</xdr:rowOff>
    </xdr:from>
    <xdr:to>
      <xdr:col>10</xdr:col>
      <xdr:colOff>425013</xdr:colOff>
      <xdr:row>1</xdr:row>
      <xdr:rowOff>21130</xdr:rowOff>
    </xdr:to>
    <xdr:sp macro="" textlink="">
      <xdr:nvSpPr>
        <xdr:cNvPr id="3" name="Prostokąt z rogami ściętymi po przekątnej 2">
          <a:hlinkClick xmlns:r="http://schemas.openxmlformats.org/officeDocument/2006/relationships" r:id="rId2"/>
        </xdr:cNvPr>
        <xdr:cNvSpPr/>
      </xdr:nvSpPr>
      <xdr:spPr>
        <a:xfrm>
          <a:off x="7701633" y="81642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693965</xdr:colOff>
      <xdr:row>2</xdr:row>
      <xdr:rowOff>27215</xdr:rowOff>
    </xdr:from>
    <xdr:to>
      <xdr:col>9</xdr:col>
      <xdr:colOff>598715</xdr:colOff>
      <xdr:row>3</xdr:row>
      <xdr:rowOff>13608</xdr:rowOff>
    </xdr:to>
    <xdr:sp macro="" textlink="">
      <xdr:nvSpPr>
        <xdr:cNvPr id="2" name="Ramka 1">
          <a:hlinkClick xmlns:r="http://schemas.openxmlformats.org/officeDocument/2006/relationships" r:id="rId1"/>
        </xdr:cNvPr>
        <xdr:cNvSpPr/>
      </xdr:nvSpPr>
      <xdr:spPr>
        <a:xfrm>
          <a:off x="5592536" y="789215"/>
          <a:ext cx="2354036" cy="367393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200">
              <a:solidFill>
                <a:schemeClr val="tx1"/>
              </a:solidFill>
            </a:rPr>
            <a:t>Wróć do Organization Chart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0</xdr:row>
      <xdr:rowOff>108864</xdr:rowOff>
    </xdr:from>
    <xdr:to>
      <xdr:col>9</xdr:col>
      <xdr:colOff>343381</xdr:colOff>
      <xdr:row>1</xdr:row>
      <xdr:rowOff>48352</xdr:rowOff>
    </xdr:to>
    <xdr:sp macro="" textlink="">
      <xdr:nvSpPr>
        <xdr:cNvPr id="3" name="Prostokąt z rogami ściętymi po przekątnej 2">
          <a:hlinkClick xmlns:r="http://schemas.openxmlformats.org/officeDocument/2006/relationships" r:id="rId2"/>
        </xdr:cNvPr>
        <xdr:cNvSpPr/>
      </xdr:nvSpPr>
      <xdr:spPr>
        <a:xfrm>
          <a:off x="6531429" y="108864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244929</xdr:rowOff>
    </xdr:from>
    <xdr:to>
      <xdr:col>7</xdr:col>
      <xdr:colOff>721179</xdr:colOff>
      <xdr:row>1</xdr:row>
      <xdr:rowOff>231322</xdr:rowOff>
    </xdr:to>
    <xdr:sp macro="" textlink="">
      <xdr:nvSpPr>
        <xdr:cNvPr id="2" name="Ramka 1">
          <a:hlinkClick xmlns:r="http://schemas.openxmlformats.org/officeDocument/2006/relationships" r:id="rId1"/>
        </xdr:cNvPr>
        <xdr:cNvSpPr/>
      </xdr:nvSpPr>
      <xdr:spPr>
        <a:xfrm>
          <a:off x="3537857" y="244929"/>
          <a:ext cx="2354036" cy="367393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200">
              <a:solidFill>
                <a:schemeClr val="tx1"/>
              </a:solidFill>
            </a:rPr>
            <a:t>Wróć do Organization Chart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789214</xdr:colOff>
      <xdr:row>0</xdr:row>
      <xdr:rowOff>122464</xdr:rowOff>
    </xdr:from>
    <xdr:to>
      <xdr:col>10</xdr:col>
      <xdr:colOff>316166</xdr:colOff>
      <xdr:row>1</xdr:row>
      <xdr:rowOff>61952</xdr:rowOff>
    </xdr:to>
    <xdr:sp macro="" textlink="">
      <xdr:nvSpPr>
        <xdr:cNvPr id="4" name="Prostokąt z rogami ściętymi po przekątnej 3">
          <a:hlinkClick xmlns:r="http://schemas.openxmlformats.org/officeDocument/2006/relationships" r:id="rId2"/>
        </xdr:cNvPr>
        <xdr:cNvSpPr/>
      </xdr:nvSpPr>
      <xdr:spPr>
        <a:xfrm>
          <a:off x="6776357" y="122464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0</xdr:row>
      <xdr:rowOff>163286</xdr:rowOff>
    </xdr:from>
    <xdr:to>
      <xdr:col>7</xdr:col>
      <xdr:colOff>95251</xdr:colOff>
      <xdr:row>1</xdr:row>
      <xdr:rowOff>149679</xdr:rowOff>
    </xdr:to>
    <xdr:sp macro="" textlink="">
      <xdr:nvSpPr>
        <xdr:cNvPr id="4" name="Ramka 3">
          <a:hlinkClick xmlns:r="http://schemas.openxmlformats.org/officeDocument/2006/relationships" r:id="rId1"/>
        </xdr:cNvPr>
        <xdr:cNvSpPr/>
      </xdr:nvSpPr>
      <xdr:spPr>
        <a:xfrm>
          <a:off x="3292929" y="163286"/>
          <a:ext cx="2354036" cy="367393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200">
              <a:solidFill>
                <a:schemeClr val="tx1"/>
              </a:solidFill>
            </a:rPr>
            <a:t>Wróć do Organization Chart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503464</xdr:colOff>
      <xdr:row>0</xdr:row>
      <xdr:rowOff>95250</xdr:rowOff>
    </xdr:from>
    <xdr:to>
      <xdr:col>12</xdr:col>
      <xdr:colOff>30416</xdr:colOff>
      <xdr:row>1</xdr:row>
      <xdr:rowOff>34738</xdr:rowOff>
    </xdr:to>
    <xdr:sp macro="" textlink="">
      <xdr:nvSpPr>
        <xdr:cNvPr id="3" name="Prostokąt z rogami ściętymi po przekątnej 2">
          <a:hlinkClick xmlns:r="http://schemas.openxmlformats.org/officeDocument/2006/relationships" r:id="rId2"/>
        </xdr:cNvPr>
        <xdr:cNvSpPr/>
      </xdr:nvSpPr>
      <xdr:spPr>
        <a:xfrm>
          <a:off x="8504464" y="95250"/>
          <a:ext cx="1159809" cy="320488"/>
        </a:xfrm>
        <a:prstGeom prst="snip2DiagRect">
          <a:avLst>
            <a:gd name="adj1" fmla="val 36111"/>
            <a:gd name="adj2" fmla="val 38889"/>
          </a:avLst>
        </a:prstGeom>
        <a:solidFill>
          <a:schemeClr val="bg1"/>
        </a:solidFill>
        <a:ln w="47625" cmpd="db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ysClr val="windowText" lastClr="000000"/>
              </a:solidFill>
            </a:rPr>
            <a:t>CONTENTS</a:t>
          </a:r>
          <a:endParaRPr lang="en-US" sz="13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theme="9" tint="0.59999389629810485"/>
  </sheetPr>
  <dimension ref="A1:B50"/>
  <sheetViews>
    <sheetView workbookViewId="0">
      <selection activeCell="A42" sqref="A42"/>
    </sheetView>
  </sheetViews>
  <sheetFormatPr defaultRowHeight="14.25"/>
  <cols>
    <col min="1" max="1" width="19.75" bestFit="1" customWidth="1"/>
    <col min="2" max="2" width="14.25" customWidth="1"/>
    <col min="8" max="8" width="9.25" bestFit="1" customWidth="1"/>
  </cols>
  <sheetData>
    <row r="1" spans="1:2">
      <c r="A1" t="s">
        <v>560</v>
      </c>
      <c r="B1" t="s">
        <v>561</v>
      </c>
    </row>
    <row r="2" spans="1:2">
      <c r="A2" t="s">
        <v>940</v>
      </c>
      <c r="B2" t="s">
        <v>531</v>
      </c>
    </row>
    <row r="3" spans="1:2">
      <c r="A3" t="s">
        <v>650</v>
      </c>
      <c r="B3" t="s">
        <v>549</v>
      </c>
    </row>
    <row r="4" spans="1:2">
      <c r="A4" t="s">
        <v>606</v>
      </c>
      <c r="B4" t="s">
        <v>552</v>
      </c>
    </row>
    <row r="5" spans="1:2">
      <c r="A5" t="s">
        <v>630</v>
      </c>
      <c r="B5" t="s">
        <v>554</v>
      </c>
    </row>
    <row r="6" spans="1:2">
      <c r="A6" t="s">
        <v>607</v>
      </c>
      <c r="B6" t="s">
        <v>553</v>
      </c>
    </row>
    <row r="7" spans="1:2">
      <c r="A7" t="s">
        <v>0</v>
      </c>
      <c r="B7" t="s">
        <v>0</v>
      </c>
    </row>
    <row r="8" spans="1:2">
      <c r="A8" t="s">
        <v>631</v>
      </c>
      <c r="B8" t="s">
        <v>554</v>
      </c>
    </row>
    <row r="9" spans="1:2">
      <c r="A9" t="s">
        <v>608</v>
      </c>
      <c r="B9" t="s">
        <v>3</v>
      </c>
    </row>
    <row r="10" spans="1:2">
      <c r="A10" t="s">
        <v>609</v>
      </c>
      <c r="B10" t="s">
        <v>557</v>
      </c>
    </row>
    <row r="11" spans="1:2">
      <c r="A11" t="s">
        <v>632</v>
      </c>
      <c r="B11" t="s">
        <v>541</v>
      </c>
    </row>
    <row r="12" spans="1:2">
      <c r="A12" t="s">
        <v>633</v>
      </c>
      <c r="B12" t="s">
        <v>539</v>
      </c>
    </row>
    <row r="13" spans="1:2">
      <c r="A13" t="s">
        <v>610</v>
      </c>
      <c r="B13" t="s">
        <v>537</v>
      </c>
    </row>
    <row r="14" spans="1:2">
      <c r="A14" t="s">
        <v>634</v>
      </c>
      <c r="B14" t="s">
        <v>552</v>
      </c>
    </row>
    <row r="15" spans="1:2">
      <c r="A15" t="s">
        <v>611</v>
      </c>
      <c r="B15" t="s">
        <v>534</v>
      </c>
    </row>
    <row r="16" spans="1:2">
      <c r="A16" t="s">
        <v>635</v>
      </c>
      <c r="B16" t="s">
        <v>540</v>
      </c>
    </row>
    <row r="17" spans="1:2">
      <c r="A17" t="s">
        <v>612</v>
      </c>
      <c r="B17" t="s">
        <v>543</v>
      </c>
    </row>
    <row r="18" spans="1:2">
      <c r="A18" t="s">
        <v>645</v>
      </c>
      <c r="B18" t="s">
        <v>533</v>
      </c>
    </row>
    <row r="19" spans="1:2">
      <c r="A19" t="s">
        <v>636</v>
      </c>
      <c r="B19" t="s">
        <v>550</v>
      </c>
    </row>
    <row r="20" spans="1:2">
      <c r="A20" t="s">
        <v>613</v>
      </c>
      <c r="B20" t="s">
        <v>555</v>
      </c>
    </row>
    <row r="21" spans="1:2">
      <c r="A21" t="s">
        <v>637</v>
      </c>
      <c r="B21" t="s">
        <v>546</v>
      </c>
    </row>
    <row r="22" spans="1:2">
      <c r="A22" t="s">
        <v>638</v>
      </c>
      <c r="B22" t="s">
        <v>551</v>
      </c>
    </row>
    <row r="23" spans="1:2">
      <c r="A23" t="s">
        <v>614</v>
      </c>
      <c r="B23" t="s">
        <v>555</v>
      </c>
    </row>
    <row r="24" spans="1:2">
      <c r="A24" t="s">
        <v>646</v>
      </c>
      <c r="B24" t="s">
        <v>532</v>
      </c>
    </row>
    <row r="25" spans="1:2">
      <c r="A25" t="s">
        <v>615</v>
      </c>
      <c r="B25" t="s">
        <v>556</v>
      </c>
    </row>
    <row r="26" spans="1:2">
      <c r="A26" t="s">
        <v>639</v>
      </c>
      <c r="B26" t="s">
        <v>536</v>
      </c>
    </row>
    <row r="27" spans="1:2">
      <c r="A27" t="s">
        <v>647</v>
      </c>
      <c r="B27" t="s">
        <v>2</v>
      </c>
    </row>
    <row r="28" spans="1:2">
      <c r="A28" t="s">
        <v>648</v>
      </c>
      <c r="B28" t="s">
        <v>558</v>
      </c>
    </row>
    <row r="29" spans="1:2">
      <c r="A29" t="s">
        <v>616</v>
      </c>
      <c r="B29" t="s">
        <v>542</v>
      </c>
    </row>
    <row r="30" spans="1:2">
      <c r="A30" t="s">
        <v>640</v>
      </c>
      <c r="B30" t="s">
        <v>548</v>
      </c>
    </row>
    <row r="31" spans="1:2">
      <c r="A31" t="s">
        <v>617</v>
      </c>
      <c r="B31" t="s">
        <v>539</v>
      </c>
    </row>
    <row r="32" spans="1:2">
      <c r="A32" t="s">
        <v>618</v>
      </c>
      <c r="B32" t="s">
        <v>540</v>
      </c>
    </row>
    <row r="33" spans="1:2">
      <c r="A33" t="s">
        <v>619</v>
      </c>
      <c r="B33" t="s">
        <v>554</v>
      </c>
    </row>
    <row r="34" spans="1:2">
      <c r="A34" t="s">
        <v>620</v>
      </c>
      <c r="B34" t="s">
        <v>3</v>
      </c>
    </row>
    <row r="35" spans="1:2">
      <c r="A35" t="s">
        <v>621</v>
      </c>
      <c r="B35" t="s">
        <v>559</v>
      </c>
    </row>
    <row r="36" spans="1:2">
      <c r="A36" t="s">
        <v>641</v>
      </c>
      <c r="B36" t="s">
        <v>61</v>
      </c>
    </row>
    <row r="37" spans="1:2">
      <c r="A37" t="s">
        <v>642</v>
      </c>
      <c r="B37" t="s">
        <v>538</v>
      </c>
    </row>
    <row r="38" spans="1:2">
      <c r="A38" t="s">
        <v>622</v>
      </c>
      <c r="B38" t="s">
        <v>537</v>
      </c>
    </row>
    <row r="39" spans="1:2">
      <c r="A39" t="s">
        <v>643</v>
      </c>
      <c r="B39" t="s">
        <v>554</v>
      </c>
    </row>
    <row r="40" spans="1:2">
      <c r="A40" t="s">
        <v>358</v>
      </c>
      <c r="B40" t="s">
        <v>536</v>
      </c>
    </row>
    <row r="41" spans="1:2">
      <c r="A41" t="s">
        <v>623</v>
      </c>
      <c r="B41" t="s">
        <v>544</v>
      </c>
    </row>
    <row r="42" spans="1:2">
      <c r="A42" t="s">
        <v>649</v>
      </c>
      <c r="B42" t="s">
        <v>1</v>
      </c>
    </row>
    <row r="43" spans="1:2">
      <c r="A43" t="s">
        <v>624</v>
      </c>
      <c r="B43" t="s">
        <v>545</v>
      </c>
    </row>
    <row r="44" spans="1:2">
      <c r="A44" t="s">
        <v>625</v>
      </c>
      <c r="B44" t="s">
        <v>535</v>
      </c>
    </row>
    <row r="45" spans="1:2">
      <c r="A45" t="s">
        <v>626</v>
      </c>
      <c r="B45" t="s">
        <v>541</v>
      </c>
    </row>
    <row r="46" spans="1:2">
      <c r="A46" t="s">
        <v>627</v>
      </c>
      <c r="B46" t="s">
        <v>555</v>
      </c>
    </row>
    <row r="47" spans="1:2">
      <c r="A47" t="s">
        <v>628</v>
      </c>
      <c r="B47" t="s">
        <v>536</v>
      </c>
    </row>
    <row r="48" spans="1:2">
      <c r="A48" t="s">
        <v>644</v>
      </c>
      <c r="B48" t="s">
        <v>547</v>
      </c>
    </row>
    <row r="49" spans="1:2">
      <c r="A49" t="s">
        <v>629</v>
      </c>
      <c r="B49" t="s">
        <v>541</v>
      </c>
    </row>
    <row r="50" spans="1:2">
      <c r="A50" t="s">
        <v>605</v>
      </c>
      <c r="B50" t="s">
        <v>549</v>
      </c>
    </row>
  </sheetData>
  <autoFilter ref="A1:B50"/>
  <conditionalFormatting sqref="A1:A1048576">
    <cfRule type="duplicateValues" dxfId="3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9">
    <tabColor theme="9" tint="0.59999389629810485"/>
  </sheetPr>
  <dimension ref="A1:S200"/>
  <sheetViews>
    <sheetView zoomScale="70" zoomScaleNormal="70" workbookViewId="0">
      <pane xSplit="3" ySplit="1" topLeftCell="D74" activePane="bottomRight" state="frozen"/>
      <selection pane="topRight" activeCell="D1" sqref="D1"/>
      <selection pane="bottomLeft" activeCell="A2" sqref="A2"/>
      <selection pane="bottomRight" activeCell="B74" sqref="B74"/>
    </sheetView>
  </sheetViews>
  <sheetFormatPr defaultColWidth="9" defaultRowHeight="15"/>
  <cols>
    <col min="1" max="1" width="9" style="12"/>
    <col min="2" max="2" width="14.5" style="12" customWidth="1"/>
    <col min="3" max="3" width="11.75" style="12" bestFit="1" customWidth="1"/>
    <col min="4" max="4" width="16.625" style="12" bestFit="1" customWidth="1"/>
    <col min="5" max="5" width="53.75" style="32" bestFit="1" customWidth="1"/>
    <col min="6" max="6" width="9.375" style="12" bestFit="1" customWidth="1"/>
    <col min="7" max="7" width="8.125" style="12" customWidth="1"/>
    <col min="8" max="8" width="18.375" style="12" bestFit="1" customWidth="1"/>
    <col min="9" max="9" width="31.375" style="12" customWidth="1"/>
    <col min="10" max="10" width="18.375" style="12" customWidth="1"/>
    <col min="11" max="11" width="28.5" style="12" customWidth="1"/>
    <col min="12" max="12" width="23.875" style="12" bestFit="1" customWidth="1"/>
    <col min="13" max="15" width="8.125" style="12" customWidth="1"/>
    <col min="16" max="16" width="27.125" style="12" bestFit="1" customWidth="1"/>
    <col min="17" max="17" width="8.125" style="12" customWidth="1"/>
    <col min="18" max="18" width="34.25" style="12" bestFit="1" customWidth="1"/>
    <col min="19" max="16384" width="9" style="12"/>
  </cols>
  <sheetData>
    <row r="1" spans="1:19">
      <c r="A1" s="12" t="s">
        <v>47</v>
      </c>
      <c r="B1" s="12" t="s">
        <v>5</v>
      </c>
      <c r="C1" s="12" t="s">
        <v>6</v>
      </c>
      <c r="D1" s="12" t="s">
        <v>7</v>
      </c>
      <c r="E1" s="32" t="s">
        <v>8</v>
      </c>
      <c r="G1" t="s">
        <v>12</v>
      </c>
      <c r="H1" s="131" t="s">
        <v>13</v>
      </c>
      <c r="I1" s="131" t="s">
        <v>490</v>
      </c>
      <c r="J1" s="131" t="s">
        <v>530</v>
      </c>
      <c r="K1" s="12" t="s">
        <v>48</v>
      </c>
      <c r="L1" s="12" t="s">
        <v>8</v>
      </c>
      <c r="M1" s="12" t="s">
        <v>7</v>
      </c>
      <c r="N1" s="12" t="s">
        <v>49</v>
      </c>
      <c r="O1" s="12" t="s">
        <v>50</v>
      </c>
      <c r="Q1" s="12" t="s">
        <v>51</v>
      </c>
      <c r="R1" s="311" t="s">
        <v>939</v>
      </c>
    </row>
    <row r="2" spans="1:19">
      <c r="A2" s="63" t="s">
        <v>57</v>
      </c>
      <c r="B2" s="12" t="s">
        <v>58</v>
      </c>
      <c r="C2" s="12" t="s">
        <v>59</v>
      </c>
      <c r="D2" s="12" t="s">
        <v>605</v>
      </c>
      <c r="E2" s="32" t="s">
        <v>588</v>
      </c>
      <c r="F2" s="12" t="s">
        <v>55</v>
      </c>
      <c r="G2" s="12">
        <v>321</v>
      </c>
      <c r="H2" s="129" t="str">
        <f t="shared" ref="H2:H32" si="0">LEFT(C2,1)&amp;"."&amp;B2</f>
        <v>P.ABUCKI</v>
      </c>
      <c r="I2" s="129"/>
      <c r="J2" s="129" t="str">
        <f>VLOOKUP(D2,legend!$A$2:$B$148,2,FALSE)</f>
        <v>Maintenance (ASSY)</v>
      </c>
      <c r="K2" s="12" t="s">
        <v>61</v>
      </c>
      <c r="L2" s="12" t="s">
        <v>61</v>
      </c>
      <c r="O2" s="12" t="s">
        <v>62</v>
      </c>
      <c r="P2" s="12" t="str">
        <f t="shared" ref="P2:P12" si="1">C2&amp;" "&amp;B2</f>
        <v>PRZEMYSŁAW ABUCKI</v>
      </c>
      <c r="Q2" s="12">
        <f t="shared" ref="Q2:Q12" si="2">LEN(E2)</f>
        <v>36</v>
      </c>
      <c r="R2" s="12" t="str">
        <f>B2&amp;" "&amp;C2&amp;" "&amp;D2</f>
        <v>ABUCKI PRZEMYSŁAW PEPMAS</v>
      </c>
      <c r="S2" s="12" t="str">
        <f>A2</f>
        <v>00917</v>
      </c>
    </row>
    <row r="3" spans="1:19">
      <c r="A3" s="84" t="s">
        <v>497</v>
      </c>
      <c r="B3" s="93" t="s">
        <v>491</v>
      </c>
      <c r="C3" s="52" t="s">
        <v>64</v>
      </c>
      <c r="D3" s="52" t="s">
        <v>0</v>
      </c>
      <c r="E3" s="134" t="s">
        <v>508</v>
      </c>
      <c r="F3" s="54" t="s">
        <v>55</v>
      </c>
      <c r="G3" s="53">
        <v>151</v>
      </c>
      <c r="H3" s="129" t="str">
        <f t="shared" si="0"/>
        <v>M.ANKUTOWICZ</v>
      </c>
      <c r="I3" s="129"/>
      <c r="J3" s="129" t="str">
        <f>VLOOKUP(D3,legend!$A$2:$B$148,2,FALSE)</f>
        <v>IT</v>
      </c>
      <c r="O3" s="12" t="s">
        <v>106</v>
      </c>
      <c r="P3" s="12" t="str">
        <f t="shared" si="1"/>
        <v>MARCIN ANKUTOWICZ</v>
      </c>
      <c r="Q3" s="12">
        <f t="shared" si="2"/>
        <v>22</v>
      </c>
      <c r="R3" s="12" t="str">
        <f t="shared" ref="R3:R65" si="3">B3&amp;" "&amp;C3&amp;" "&amp;D3</f>
        <v>ANKUTOWICZ MARCIN IT</v>
      </c>
      <c r="S3" s="12" t="str">
        <f t="shared" ref="S3:S65" si="4">A3</f>
        <v>00625</v>
      </c>
    </row>
    <row r="4" spans="1:19">
      <c r="A4" s="84" t="s">
        <v>496</v>
      </c>
      <c r="B4" s="44" t="s">
        <v>52</v>
      </c>
      <c r="C4" s="12" t="s">
        <v>53</v>
      </c>
      <c r="D4" s="12" t="s">
        <v>940</v>
      </c>
      <c r="E4" s="32" t="s">
        <v>54</v>
      </c>
      <c r="F4" s="12" t="s">
        <v>55</v>
      </c>
      <c r="H4" s="129" t="str">
        <f t="shared" si="0"/>
        <v>T.ASANO</v>
      </c>
      <c r="I4" s="129"/>
      <c r="J4" s="129" t="str">
        <f>VLOOKUP(D4,legend!$A$2:$B$148,2,FALSE)</f>
        <v>Board member</v>
      </c>
      <c r="K4" s="12" t="s">
        <v>56</v>
      </c>
      <c r="L4" s="12" t="s">
        <v>56</v>
      </c>
      <c r="P4" s="12" t="str">
        <f t="shared" si="1"/>
        <v>TOMOHIRO ASANO</v>
      </c>
      <c r="Q4" s="12">
        <f t="shared" si="2"/>
        <v>6</v>
      </c>
      <c r="R4" s="12" t="str">
        <f t="shared" si="3"/>
        <v>ASANO TOMOHIRO AMB</v>
      </c>
      <c r="S4" s="12" t="str">
        <f t="shared" si="4"/>
        <v>01083</v>
      </c>
    </row>
    <row r="5" spans="1:19">
      <c r="A5" s="44" t="s">
        <v>44</v>
      </c>
      <c r="B5" s="12" t="s">
        <v>63</v>
      </c>
      <c r="C5" s="12" t="s">
        <v>64</v>
      </c>
      <c r="D5" s="12" t="s">
        <v>606</v>
      </c>
      <c r="E5" s="32" t="s">
        <v>66</v>
      </c>
      <c r="F5" s="12" t="s">
        <v>55</v>
      </c>
      <c r="G5" s="12">
        <v>344</v>
      </c>
      <c r="H5" s="129" t="str">
        <f t="shared" si="0"/>
        <v>M.BABUŚKA</v>
      </c>
      <c r="I5" s="129"/>
      <c r="J5" s="129" t="str">
        <f>VLOOKUP(D5,legend!$A$2:$B$148,2,FALSE)</f>
        <v>Production (ASSY)</v>
      </c>
      <c r="K5" s="12" t="s">
        <v>67</v>
      </c>
      <c r="L5" s="12" t="s">
        <v>68</v>
      </c>
      <c r="O5" s="12" t="s">
        <v>62</v>
      </c>
      <c r="P5" s="12" t="str">
        <f t="shared" si="1"/>
        <v>MARCIN BABUŚKA</v>
      </c>
      <c r="Q5" s="12">
        <f t="shared" si="2"/>
        <v>33</v>
      </c>
      <c r="R5" s="12" t="str">
        <f t="shared" si="3"/>
        <v>BABUŚKA MARCIN HVAC_PEPRAS</v>
      </c>
      <c r="S5" s="12" t="str">
        <f t="shared" si="4"/>
        <v>00003</v>
      </c>
    </row>
    <row r="6" spans="1:19">
      <c r="A6" s="44" t="s">
        <v>43</v>
      </c>
      <c r="B6" s="12" t="s">
        <v>69</v>
      </c>
      <c r="C6" s="12" t="s">
        <v>70</v>
      </c>
      <c r="D6" s="12" t="s">
        <v>630</v>
      </c>
      <c r="E6" s="32" t="s">
        <v>572</v>
      </c>
      <c r="F6" s="12" t="s">
        <v>55</v>
      </c>
      <c r="G6" s="12">
        <v>464</v>
      </c>
      <c r="H6" s="129" t="str">
        <f t="shared" si="0"/>
        <v>B.BADACH-ROGOWSKI</v>
      </c>
      <c r="I6" s="129"/>
      <c r="J6" s="129" t="str">
        <f>VLOOKUP(D6,legend!$A$2:$B$148,2,FALSE)</f>
        <v>Quality Assuarance (Quality Control)</v>
      </c>
      <c r="K6" s="12" t="s">
        <v>71</v>
      </c>
      <c r="O6" s="12" t="s">
        <v>62</v>
      </c>
      <c r="P6" s="12" t="str">
        <f t="shared" si="1"/>
        <v>BARTŁOMIEJ BADACH-ROGOWSKI</v>
      </c>
      <c r="Q6" s="12">
        <f t="shared" si="2"/>
        <v>17</v>
      </c>
      <c r="R6" s="12" t="str">
        <f t="shared" si="3"/>
        <v>BADACH-ROGOWSKI BARTŁOMIEJ QAQCAS</v>
      </c>
      <c r="S6" s="12" t="str">
        <f t="shared" si="4"/>
        <v>01003</v>
      </c>
    </row>
    <row r="7" spans="1:19">
      <c r="A7" s="44" t="s">
        <v>72</v>
      </c>
      <c r="B7" s="44" t="s">
        <v>73</v>
      </c>
      <c r="C7" s="12" t="s">
        <v>74</v>
      </c>
      <c r="D7" s="12" t="s">
        <v>607</v>
      </c>
      <c r="E7" s="32" t="s">
        <v>579</v>
      </c>
      <c r="F7" s="12" t="s">
        <v>55</v>
      </c>
      <c r="G7" s="12">
        <v>444</v>
      </c>
      <c r="H7" s="129" t="str">
        <f t="shared" si="0"/>
        <v>D.BASISTA</v>
      </c>
      <c r="I7" s="129"/>
      <c r="J7" s="129" t="str">
        <f>VLOOKUP(D7,legend!$A$2:$B$148,2,FALSE)</f>
        <v>Logistic(CR)</v>
      </c>
      <c r="K7" s="12" t="s">
        <v>76</v>
      </c>
      <c r="L7" s="12" t="s">
        <v>77</v>
      </c>
      <c r="O7" s="12" t="s">
        <v>78</v>
      </c>
      <c r="P7" s="12" t="str">
        <f t="shared" si="1"/>
        <v>DOROTA BASISTA</v>
      </c>
      <c r="Q7" s="12">
        <f t="shared" si="2"/>
        <v>24</v>
      </c>
      <c r="R7" s="12" t="str">
        <f t="shared" si="3"/>
        <v>BASISTA DOROTA PPLO</v>
      </c>
      <c r="S7" s="12" t="str">
        <f t="shared" si="4"/>
        <v>01719</v>
      </c>
    </row>
    <row r="8" spans="1:19">
      <c r="A8" s="44" t="s">
        <v>79</v>
      </c>
      <c r="B8" s="44" t="s">
        <v>80</v>
      </c>
      <c r="C8" s="12" t="s">
        <v>81</v>
      </c>
      <c r="D8" s="12" t="s">
        <v>0</v>
      </c>
      <c r="E8" s="342" t="s">
        <v>573</v>
      </c>
      <c r="F8" s="12" t="s">
        <v>55</v>
      </c>
      <c r="G8" s="12">
        <v>152</v>
      </c>
      <c r="H8" s="129" t="str">
        <f t="shared" si="0"/>
        <v>P.BASZCZYN</v>
      </c>
      <c r="I8" s="129"/>
      <c r="J8" s="129" t="str">
        <f>VLOOKUP(D8,legend!$A$2:$B$148,2,FALSE)</f>
        <v>IT</v>
      </c>
      <c r="K8" s="12" t="s">
        <v>76</v>
      </c>
      <c r="L8" s="12" t="s">
        <v>83</v>
      </c>
      <c r="O8" s="12" t="s">
        <v>78</v>
      </c>
      <c r="P8" s="12" t="str">
        <f t="shared" si="1"/>
        <v>PIOTR BASZCZYN</v>
      </c>
      <c r="Q8" s="12">
        <f t="shared" si="2"/>
        <v>23</v>
      </c>
      <c r="R8" s="12" t="str">
        <f t="shared" si="3"/>
        <v>BASZCZYN PIOTR IT</v>
      </c>
      <c r="S8" s="12" t="str">
        <f t="shared" si="4"/>
        <v>01186</v>
      </c>
    </row>
    <row r="9" spans="1:19">
      <c r="A9" s="44" t="s">
        <v>32</v>
      </c>
      <c r="B9" s="12" t="s">
        <v>84</v>
      </c>
      <c r="C9" s="12" t="s">
        <v>85</v>
      </c>
      <c r="D9" s="12" t="s">
        <v>631</v>
      </c>
      <c r="E9" s="32" t="s">
        <v>572</v>
      </c>
      <c r="F9" s="12" t="s">
        <v>55</v>
      </c>
      <c r="G9" s="12">
        <v>390</v>
      </c>
      <c r="H9" s="129" t="str">
        <f t="shared" si="0"/>
        <v>A.BEDNAREK</v>
      </c>
      <c r="I9" s="129"/>
      <c r="J9" s="129" t="str">
        <f>VLOOKUP(D9,legend!$A$2:$B$148,2,FALSE)</f>
        <v>Quality Assuarance (Quality Control)</v>
      </c>
      <c r="K9" s="12" t="s">
        <v>76</v>
      </c>
      <c r="O9" s="12" t="s">
        <v>62</v>
      </c>
      <c r="P9" s="12" t="str">
        <f t="shared" si="1"/>
        <v>ARTUR BEDNAREK</v>
      </c>
      <c r="Q9" s="12">
        <f t="shared" si="2"/>
        <v>17</v>
      </c>
      <c r="R9" s="12" t="str">
        <f t="shared" si="3"/>
        <v>BEDNAREK ARTUR QAQCMC</v>
      </c>
      <c r="S9" s="12" t="str">
        <f t="shared" si="4"/>
        <v>00247</v>
      </c>
    </row>
    <row r="10" spans="1:19">
      <c r="A10" s="44" t="s">
        <v>86</v>
      </c>
      <c r="B10" s="44" t="s">
        <v>87</v>
      </c>
      <c r="C10" s="12" t="s">
        <v>88</v>
      </c>
      <c r="D10" s="12" t="s">
        <v>608</v>
      </c>
      <c r="E10" s="32" t="s">
        <v>90</v>
      </c>
      <c r="F10" s="12" t="s">
        <v>55</v>
      </c>
      <c r="H10" s="129" t="str">
        <f t="shared" si="0"/>
        <v>P.BERNACKA</v>
      </c>
      <c r="I10" s="129"/>
      <c r="J10" s="129" t="str">
        <f>VLOOKUP(D10,legend!$A$2:$B$148,2,FALSE)</f>
        <v>Production Planning</v>
      </c>
      <c r="K10" s="12" t="s">
        <v>91</v>
      </c>
      <c r="L10" s="12" t="s">
        <v>92</v>
      </c>
      <c r="O10" s="12" t="s">
        <v>78</v>
      </c>
      <c r="P10" s="12" t="str">
        <f t="shared" si="1"/>
        <v>PAULINA BERNACKA</v>
      </c>
      <c r="Q10" s="12">
        <f t="shared" si="2"/>
        <v>47</v>
      </c>
      <c r="R10" s="12" t="str">
        <f t="shared" si="3"/>
        <v>BERNACKA PAULINA PPPP</v>
      </c>
      <c r="S10" s="12" t="str">
        <f t="shared" si="4"/>
        <v>01093</v>
      </c>
    </row>
    <row r="11" spans="1:19">
      <c r="A11" s="44" t="s">
        <v>93</v>
      </c>
      <c r="B11" s="44" t="s">
        <v>94</v>
      </c>
      <c r="C11" s="12" t="s">
        <v>81</v>
      </c>
      <c r="D11" s="12" t="s">
        <v>0</v>
      </c>
      <c r="E11" s="32" t="s">
        <v>573</v>
      </c>
      <c r="F11" s="12" t="s">
        <v>55</v>
      </c>
      <c r="G11" s="12">
        <v>153</v>
      </c>
      <c r="H11" s="129" t="str">
        <f t="shared" si="0"/>
        <v>P.BERNACKI</v>
      </c>
      <c r="I11" s="129"/>
      <c r="J11" s="129" t="str">
        <f>VLOOKUP(D11,legend!$A$2:$B$148,2,FALSE)</f>
        <v>IT</v>
      </c>
      <c r="K11" s="12" t="s">
        <v>91</v>
      </c>
      <c r="L11" s="12" t="s">
        <v>95</v>
      </c>
      <c r="O11" s="12" t="s">
        <v>78</v>
      </c>
      <c r="P11" s="12" t="str">
        <f t="shared" si="1"/>
        <v>PIOTR BERNACKI</v>
      </c>
      <c r="Q11" s="12">
        <f t="shared" si="2"/>
        <v>23</v>
      </c>
      <c r="R11" s="12" t="str">
        <f t="shared" si="3"/>
        <v>BERNACKI PIOTR IT</v>
      </c>
      <c r="S11" s="12" t="str">
        <f t="shared" si="4"/>
        <v>00718</v>
      </c>
    </row>
    <row r="12" spans="1:19">
      <c r="A12" s="44" t="s">
        <v>96</v>
      </c>
      <c r="B12" s="44" t="s">
        <v>97</v>
      </c>
      <c r="C12" s="12" t="s">
        <v>98</v>
      </c>
      <c r="D12" s="12" t="s">
        <v>609</v>
      </c>
      <c r="E12" s="32" t="s">
        <v>574</v>
      </c>
      <c r="F12" s="12" t="s">
        <v>55</v>
      </c>
      <c r="H12" s="129" t="str">
        <f t="shared" si="0"/>
        <v>O.BIEDRZYCKA</v>
      </c>
      <c r="I12" s="129"/>
      <c r="J12" s="129" t="str">
        <f>VLOOKUP(D12,legend!$A$2:$B$148,2,FALSE)</f>
        <v>Quality Assuarance (QMS/TS)</v>
      </c>
      <c r="O12" s="12" t="s">
        <v>78</v>
      </c>
      <c r="P12" s="12" t="str">
        <f t="shared" si="1"/>
        <v>OLGA BIEDRZYCKA</v>
      </c>
      <c r="Q12" s="12">
        <f t="shared" si="2"/>
        <v>45</v>
      </c>
      <c r="R12" s="12" t="str">
        <f t="shared" si="3"/>
        <v>BIEDRZYCKA OLGA QATS</v>
      </c>
      <c r="S12" s="12" t="str">
        <f t="shared" si="4"/>
        <v>00855</v>
      </c>
    </row>
    <row r="13" spans="1:19">
      <c r="A13" s="146" t="s">
        <v>562</v>
      </c>
      <c r="B13" s="12" t="s">
        <v>563</v>
      </c>
      <c r="C13" s="12" t="s">
        <v>564</v>
      </c>
      <c r="D13" s="12" t="s">
        <v>645</v>
      </c>
      <c r="E13" s="32" t="s">
        <v>277</v>
      </c>
      <c r="F13" s="12" t="s">
        <v>55</v>
      </c>
      <c r="G13" s="44">
        <v>117</v>
      </c>
      <c r="H13" s="129" t="str">
        <f t="shared" si="0"/>
        <v>J.BIEGACZ</v>
      </c>
      <c r="I13" s="164" t="s">
        <v>659</v>
      </c>
      <c r="J13" s="129" t="str">
        <f>VLOOKUP(D13,legend!$A$2:$B$148,2,FALSE)</f>
        <v>Human Resources</v>
      </c>
      <c r="R13" s="12" t="str">
        <f t="shared" si="3"/>
        <v>BIEGACZ JULIA AGHHR</v>
      </c>
      <c r="S13" s="12" t="str">
        <f t="shared" si="4"/>
        <v>01769</v>
      </c>
    </row>
    <row r="14" spans="1:19">
      <c r="A14" s="44" t="s">
        <v>100</v>
      </c>
      <c r="B14" s="44" t="s">
        <v>101</v>
      </c>
      <c r="C14" s="12" t="s">
        <v>102</v>
      </c>
      <c r="D14" s="12" t="s">
        <v>608</v>
      </c>
      <c r="E14" s="342" t="s">
        <v>978</v>
      </c>
      <c r="F14" s="12" t="s">
        <v>55</v>
      </c>
      <c r="G14" s="12">
        <v>190</v>
      </c>
      <c r="H14" s="129" t="str">
        <f t="shared" si="0"/>
        <v>B.BIERNACKA</v>
      </c>
      <c r="I14" s="129"/>
      <c r="J14" s="129" t="str">
        <f>VLOOKUP(D14,legend!$A$2:$B$148,2,FALSE)</f>
        <v>Production Planning</v>
      </c>
      <c r="O14" s="12" t="s">
        <v>78</v>
      </c>
      <c r="P14" s="12" t="str">
        <f t="shared" ref="P14:P20" si="5">C14&amp;" "&amp;B14</f>
        <v>BEATA BIERNACKA</v>
      </c>
      <c r="Q14" s="12">
        <f t="shared" ref="Q14:Q20" si="6">LEN(E14)</f>
        <v>49</v>
      </c>
      <c r="R14" s="12" t="str">
        <f t="shared" si="3"/>
        <v>BIERNACKA BEATA PPPP</v>
      </c>
      <c r="S14" s="12" t="str">
        <f t="shared" si="4"/>
        <v>00948</v>
      </c>
    </row>
    <row r="15" spans="1:19">
      <c r="A15" s="44" t="s">
        <v>103</v>
      </c>
      <c r="B15" s="44" t="s">
        <v>104</v>
      </c>
      <c r="C15" s="12" t="s">
        <v>105</v>
      </c>
      <c r="D15" s="12" t="s">
        <v>632</v>
      </c>
      <c r="E15" s="32" t="s">
        <v>589</v>
      </c>
      <c r="F15" s="12" t="s">
        <v>55</v>
      </c>
      <c r="G15" s="12">
        <v>109</v>
      </c>
      <c r="H15" s="129" t="str">
        <f t="shared" si="0"/>
        <v>P.BORKOWSKI</v>
      </c>
      <c r="I15" s="129"/>
      <c r="J15" s="129" t="str">
        <f>VLOOKUP(D15,legend!$A$2:$B$148,2,FALSE)</f>
        <v>Production Engineering (ASSY)</v>
      </c>
      <c r="O15" s="12" t="s">
        <v>106</v>
      </c>
      <c r="P15" s="12" t="str">
        <f t="shared" si="5"/>
        <v>PAWEŁ BORKOWSKI</v>
      </c>
      <c r="Q15" s="12">
        <f t="shared" si="6"/>
        <v>19</v>
      </c>
      <c r="R15" s="12" t="str">
        <f t="shared" si="3"/>
        <v>BORKOWSKI PAWEŁ PEPEAS</v>
      </c>
      <c r="S15" s="12" t="str">
        <f t="shared" si="4"/>
        <v>01213</v>
      </c>
    </row>
    <row r="16" spans="1:19">
      <c r="A16" s="44" t="s">
        <v>107</v>
      </c>
      <c r="B16" s="44" t="s">
        <v>108</v>
      </c>
      <c r="C16" s="12" t="s">
        <v>109</v>
      </c>
      <c r="D16" s="12" t="s">
        <v>633</v>
      </c>
      <c r="E16" s="32" t="s">
        <v>590</v>
      </c>
      <c r="F16" s="12" t="s">
        <v>55</v>
      </c>
      <c r="G16" s="12">
        <v>211</v>
      </c>
      <c r="H16" s="129" t="str">
        <f t="shared" si="0"/>
        <v>K.BULIK</v>
      </c>
      <c r="I16" s="129"/>
      <c r="J16" s="129" t="str">
        <f>VLOOKUP(D16,legend!$A$2:$B$148,2,FALSE)</f>
        <v>Production Engineering (Die Casting)</v>
      </c>
      <c r="O16" s="12" t="s">
        <v>106</v>
      </c>
      <c r="P16" s="12" t="str">
        <f t="shared" si="5"/>
        <v>KRZYSZTOF BULIK</v>
      </c>
      <c r="Q16" s="12">
        <f t="shared" si="6"/>
        <v>30</v>
      </c>
      <c r="R16" s="12" t="str">
        <f t="shared" si="3"/>
        <v>BULIK KRZYSZTOF PEPEDC</v>
      </c>
      <c r="S16" s="12" t="str">
        <f t="shared" si="4"/>
        <v>00810</v>
      </c>
    </row>
    <row r="17" spans="1:19">
      <c r="A17" s="44" t="s">
        <v>110</v>
      </c>
      <c r="B17" s="44" t="s">
        <v>111</v>
      </c>
      <c r="C17" s="12" t="s">
        <v>112</v>
      </c>
      <c r="D17" s="12" t="s">
        <v>610</v>
      </c>
      <c r="E17" s="32" t="s">
        <v>587</v>
      </c>
      <c r="F17" s="12" t="s">
        <v>55</v>
      </c>
      <c r="G17" s="12">
        <v>173</v>
      </c>
      <c r="H17" s="129" t="str">
        <f t="shared" si="0"/>
        <v>M.CERKOWNIAK</v>
      </c>
      <c r="I17" s="129"/>
      <c r="J17" s="129" t="str">
        <f>VLOOKUP(D17,legend!$A$2:$B$148,2,FALSE)</f>
        <v>Materials &amp; Part. Supply</v>
      </c>
      <c r="O17" s="12" t="s">
        <v>114</v>
      </c>
      <c r="P17" s="12" t="str">
        <f t="shared" si="5"/>
        <v>MONIKA CERKOWNIAK</v>
      </c>
      <c r="Q17" s="12">
        <f t="shared" si="6"/>
        <v>24</v>
      </c>
      <c r="R17" s="12" t="str">
        <f t="shared" si="3"/>
        <v>CERKOWNIAK MONIKA HVAC_PEDPMPS</v>
      </c>
      <c r="S17" s="12" t="str">
        <f t="shared" si="4"/>
        <v>00098</v>
      </c>
    </row>
    <row r="18" spans="1:19">
      <c r="A18" s="44" t="s">
        <v>40</v>
      </c>
      <c r="B18" s="12" t="s">
        <v>115</v>
      </c>
      <c r="C18" s="12" t="s">
        <v>74</v>
      </c>
      <c r="D18" s="12" t="s">
        <v>634</v>
      </c>
      <c r="E18" s="342" t="s">
        <v>977</v>
      </c>
      <c r="F18" s="12" t="s">
        <v>55</v>
      </c>
      <c r="G18" s="12">
        <v>194</v>
      </c>
      <c r="H18" s="129" t="str">
        <f t="shared" si="0"/>
        <v>D.CHMIELEWSKA</v>
      </c>
      <c r="I18" s="129"/>
      <c r="J18" s="129" t="str">
        <f>VLOOKUP(D18,legend!$A$2:$B$148,2,FALSE)</f>
        <v>Production (ASSY)</v>
      </c>
      <c r="O18" s="12" t="s">
        <v>62</v>
      </c>
      <c r="P18" s="12" t="str">
        <f t="shared" si="5"/>
        <v>DOROTA CHMIELEWSKA</v>
      </c>
      <c r="Q18" s="12">
        <f t="shared" si="6"/>
        <v>37</v>
      </c>
      <c r="R18" s="12" t="str">
        <f t="shared" si="3"/>
        <v>CHMIELEWSKA DOROTA PEPRAS</v>
      </c>
      <c r="S18" s="12" t="str">
        <f t="shared" si="4"/>
        <v>00776</v>
      </c>
    </row>
    <row r="19" spans="1:19">
      <c r="A19" s="44" t="s">
        <v>118</v>
      </c>
      <c r="B19" s="12" t="s">
        <v>119</v>
      </c>
      <c r="C19" s="12" t="s">
        <v>120</v>
      </c>
      <c r="D19" s="12" t="s">
        <v>611</v>
      </c>
      <c r="E19" s="32" t="s">
        <v>122</v>
      </c>
      <c r="F19" s="12" t="s">
        <v>55</v>
      </c>
      <c r="G19" s="12">
        <v>119</v>
      </c>
      <c r="H19" s="129" t="str">
        <f t="shared" si="0"/>
        <v>R.CYBIŃSKI</v>
      </c>
      <c r="I19" s="129"/>
      <c r="J19" s="129" t="str">
        <f>VLOOKUP(D19,legend!$A$2:$B$148,2,FALSE)</f>
        <v>STQM Office / Industrial Engineering</v>
      </c>
      <c r="O19" s="12" t="s">
        <v>123</v>
      </c>
      <c r="P19" s="12" t="str">
        <f t="shared" si="5"/>
        <v>RAJMUND CYBIŃSKI</v>
      </c>
      <c r="Q19" s="12">
        <f t="shared" si="6"/>
        <v>16</v>
      </c>
      <c r="R19" s="12" t="str">
        <f t="shared" si="3"/>
        <v>CYBIŃSKI RAJMUND STQM</v>
      </c>
      <c r="S19" s="12" t="str">
        <f t="shared" si="4"/>
        <v>00117</v>
      </c>
    </row>
    <row r="20" spans="1:19">
      <c r="A20" s="84" t="s">
        <v>500</v>
      </c>
      <c r="B20" s="93" t="s">
        <v>494</v>
      </c>
      <c r="C20" s="52" t="s">
        <v>167</v>
      </c>
      <c r="D20" s="52" t="s">
        <v>615</v>
      </c>
      <c r="E20" s="134" t="s">
        <v>511</v>
      </c>
      <c r="F20" s="54" t="s">
        <v>55</v>
      </c>
      <c r="G20" s="53">
        <v>378</v>
      </c>
      <c r="H20" s="129" t="str">
        <f t="shared" si="0"/>
        <v>K.CZAJA</v>
      </c>
      <c r="I20" s="129"/>
      <c r="J20" s="129" t="str">
        <f>VLOOKUP(D20,legend!$A$2:$B$148,2,FALSE)</f>
        <v>Quality Assuarance (Product)</v>
      </c>
      <c r="P20" s="12" t="str">
        <f t="shared" si="5"/>
        <v>KATARZYNA CZAJA</v>
      </c>
      <c r="Q20" s="12">
        <f t="shared" si="6"/>
        <v>16</v>
      </c>
      <c r="R20" s="12" t="str">
        <f t="shared" si="3"/>
        <v>CZAJA KATARZYNA QAPR</v>
      </c>
      <c r="S20" s="12" t="str">
        <f t="shared" si="4"/>
        <v>01767</v>
      </c>
    </row>
    <row r="21" spans="1:19">
      <c r="A21" s="44" t="s">
        <v>124</v>
      </c>
      <c r="B21" s="44" t="s">
        <v>125</v>
      </c>
      <c r="C21" s="12" t="s">
        <v>126</v>
      </c>
      <c r="D21" s="12" t="s">
        <v>635</v>
      </c>
      <c r="E21" s="32" t="s">
        <v>589</v>
      </c>
      <c r="F21" s="12" t="s">
        <v>55</v>
      </c>
      <c r="G21" s="12">
        <v>234</v>
      </c>
      <c r="H21" s="129" t="str">
        <f t="shared" si="0"/>
        <v>A.CZAJEWSKI</v>
      </c>
      <c r="I21" s="129"/>
      <c r="J21" s="129" t="str">
        <f>VLOOKUP(D21,legend!$A$2:$B$148,2,FALSE)</f>
        <v>Production Engineering (Machining)</v>
      </c>
      <c r="O21" s="12" t="s">
        <v>106</v>
      </c>
      <c r="P21" s="12" t="str">
        <f t="shared" ref="P21:P54" si="7">C21&amp;" "&amp;B21</f>
        <v>ADAM CZAJEWSKI</v>
      </c>
      <c r="Q21" s="12">
        <f t="shared" ref="Q21:Q54" si="8">LEN(E21)</f>
        <v>19</v>
      </c>
      <c r="R21" s="12" t="str">
        <f t="shared" si="3"/>
        <v>CZAJEWSKI ADAM PEPEMC</v>
      </c>
      <c r="S21" s="12" t="str">
        <f t="shared" si="4"/>
        <v>01247</v>
      </c>
    </row>
    <row r="22" spans="1:19">
      <c r="A22" s="44" t="s">
        <v>127</v>
      </c>
      <c r="B22" s="44" t="s">
        <v>128</v>
      </c>
      <c r="C22" s="12" t="s">
        <v>129</v>
      </c>
      <c r="D22" s="12" t="s">
        <v>612</v>
      </c>
      <c r="E22" s="342" t="s">
        <v>977</v>
      </c>
      <c r="F22" s="12" t="s">
        <v>55</v>
      </c>
      <c r="G22" s="12">
        <v>222</v>
      </c>
      <c r="H22" s="129" t="str">
        <f t="shared" si="0"/>
        <v>R.CZEKALSKI</v>
      </c>
      <c r="I22" s="129"/>
      <c r="J22" s="129" t="str">
        <f>VLOOKUP(D22,legend!$A$2:$B$148,2,FALSE)</f>
        <v>Production Engineering - Industrial Engineering</v>
      </c>
      <c r="O22" s="12" t="s">
        <v>62</v>
      </c>
      <c r="P22" s="12" t="str">
        <f t="shared" si="7"/>
        <v>RAFAŁ CZEKALSKI</v>
      </c>
      <c r="Q22" s="12">
        <f t="shared" si="8"/>
        <v>37</v>
      </c>
      <c r="R22" s="12" t="str">
        <f t="shared" si="3"/>
        <v>CZEKALSKI RAFAŁ PEPEIE</v>
      </c>
      <c r="S22" s="12" t="str">
        <f t="shared" si="4"/>
        <v>00649</v>
      </c>
    </row>
    <row r="23" spans="1:19">
      <c r="A23" s="44" t="s">
        <v>42</v>
      </c>
      <c r="B23" s="12" t="s">
        <v>131</v>
      </c>
      <c r="C23" s="12" t="s">
        <v>132</v>
      </c>
      <c r="D23" s="12" t="s">
        <v>630</v>
      </c>
      <c r="E23" s="32" t="s">
        <v>572</v>
      </c>
      <c r="F23" s="12" t="s">
        <v>55</v>
      </c>
      <c r="G23" s="12">
        <v>356</v>
      </c>
      <c r="H23" s="129" t="str">
        <f t="shared" si="0"/>
        <v>J.CZEREP</v>
      </c>
      <c r="I23" s="129"/>
      <c r="J23" s="129" t="str">
        <f>VLOOKUP(D23,legend!$A$2:$B$148,2,FALSE)</f>
        <v>Quality Assuarance (Quality Control)</v>
      </c>
      <c r="O23" s="12" t="s">
        <v>62</v>
      </c>
      <c r="P23" s="12" t="str">
        <f t="shared" si="7"/>
        <v>JAROSŁAW CZEREP</v>
      </c>
      <c r="Q23" s="12">
        <f t="shared" si="8"/>
        <v>17</v>
      </c>
      <c r="R23" s="12" t="str">
        <f t="shared" si="3"/>
        <v>CZEREP JAROSŁAW QAQCAS</v>
      </c>
      <c r="S23" s="12" t="str">
        <f t="shared" si="4"/>
        <v>00707</v>
      </c>
    </row>
    <row r="24" spans="1:19">
      <c r="A24" s="90" t="s">
        <v>133</v>
      </c>
      <c r="B24" s="12" t="s">
        <v>134</v>
      </c>
      <c r="C24" s="12" t="s">
        <v>135</v>
      </c>
      <c r="D24" s="12" t="s">
        <v>645</v>
      </c>
      <c r="E24" s="32" t="s">
        <v>575</v>
      </c>
      <c r="F24" s="12" t="s">
        <v>55</v>
      </c>
      <c r="G24" s="12">
        <v>118</v>
      </c>
      <c r="H24" s="129" t="str">
        <f t="shared" si="0"/>
        <v>M.CZYKIRSKA</v>
      </c>
      <c r="I24" s="129"/>
      <c r="J24" s="129" t="str">
        <f>VLOOKUP(D24,legend!$A$2:$B$148,2,FALSE)</f>
        <v>Human Resources</v>
      </c>
      <c r="O24" s="12" t="s">
        <v>123</v>
      </c>
      <c r="P24" s="12" t="str">
        <f t="shared" si="7"/>
        <v>MAGDALENA CZYKIRSKA</v>
      </c>
      <c r="Q24" s="12">
        <f t="shared" si="8"/>
        <v>29</v>
      </c>
      <c r="R24" s="12" t="str">
        <f t="shared" si="3"/>
        <v>CZYKIRSKA MAGDALENA AGHHR</v>
      </c>
      <c r="S24" s="12" t="str">
        <f t="shared" si="4"/>
        <v>01609</v>
      </c>
    </row>
    <row r="25" spans="1:19">
      <c r="A25" s="44" t="s">
        <v>23</v>
      </c>
      <c r="B25" s="12" t="s">
        <v>137</v>
      </c>
      <c r="C25" s="12" t="s">
        <v>138</v>
      </c>
      <c r="D25" s="12" t="s">
        <v>636</v>
      </c>
      <c r="E25" s="32" t="s">
        <v>591</v>
      </c>
      <c r="F25" s="12" t="s">
        <v>139</v>
      </c>
      <c r="G25" s="12">
        <v>103</v>
      </c>
      <c r="H25" s="129" t="str">
        <f t="shared" si="0"/>
        <v>D.DĄBROWSKI</v>
      </c>
      <c r="I25" s="129"/>
      <c r="J25" s="129" t="str">
        <f>VLOOKUP(D25,legend!$A$2:$B$148,2,FALSE)</f>
        <v>Production (Die Casting)</v>
      </c>
      <c r="O25" s="12" t="s">
        <v>62</v>
      </c>
      <c r="P25" s="12" t="str">
        <f t="shared" si="7"/>
        <v>DARIUSZ DĄBROWSKI</v>
      </c>
      <c r="Q25" s="12">
        <f t="shared" si="8"/>
        <v>22</v>
      </c>
      <c r="R25" s="12" t="str">
        <f t="shared" si="3"/>
        <v>DĄBROWSKI DARIUSZ PEPRDC</v>
      </c>
      <c r="S25" s="12" t="str">
        <f t="shared" si="4"/>
        <v>01192</v>
      </c>
    </row>
    <row r="26" spans="1:19">
      <c r="A26" s="44" t="s">
        <v>140</v>
      </c>
      <c r="B26" s="44" t="s">
        <v>137</v>
      </c>
      <c r="C26" s="12" t="s">
        <v>129</v>
      </c>
      <c r="D26" s="12" t="s">
        <v>622</v>
      </c>
      <c r="E26" s="32" t="s">
        <v>587</v>
      </c>
      <c r="F26" s="12" t="s">
        <v>55</v>
      </c>
      <c r="G26" s="12">
        <v>106</v>
      </c>
      <c r="H26" s="129" t="str">
        <f t="shared" si="0"/>
        <v>R.DĄBROWSKI</v>
      </c>
      <c r="I26" s="129"/>
      <c r="J26" s="129" t="str">
        <f>VLOOKUP(D26,legend!$A$2:$B$148,2,FALSE)</f>
        <v>Materials &amp; Part. Supply</v>
      </c>
      <c r="O26" s="12" t="s">
        <v>114</v>
      </c>
      <c r="P26" s="12" t="str">
        <f t="shared" si="7"/>
        <v>RAFAŁ DĄBROWSKI</v>
      </c>
      <c r="Q26" s="12">
        <f t="shared" si="8"/>
        <v>24</v>
      </c>
      <c r="R26" s="12" t="str">
        <f t="shared" si="3"/>
        <v>DĄBROWSKI RAFAŁ PEDPMPS</v>
      </c>
      <c r="S26" s="12" t="str">
        <f t="shared" si="4"/>
        <v>01189</v>
      </c>
    </row>
    <row r="27" spans="1:19">
      <c r="A27" s="44" t="s">
        <v>141</v>
      </c>
      <c r="B27" s="44" t="s">
        <v>142</v>
      </c>
      <c r="C27" s="12" t="s">
        <v>143</v>
      </c>
      <c r="D27" s="12" t="s">
        <v>608</v>
      </c>
      <c r="E27" s="32" t="s">
        <v>576</v>
      </c>
      <c r="F27" s="12" t="s">
        <v>55</v>
      </c>
      <c r="G27" s="12">
        <v>488</v>
      </c>
      <c r="H27" s="129" t="str">
        <f t="shared" si="0"/>
        <v>E.DEMIAŃCZUK</v>
      </c>
      <c r="I27" s="129"/>
      <c r="J27" s="129" t="str">
        <f>VLOOKUP(D27,legend!$A$2:$B$148,2,FALSE)</f>
        <v>Production Planning</v>
      </c>
      <c r="O27" s="12" t="s">
        <v>78</v>
      </c>
      <c r="P27" s="12" t="str">
        <f t="shared" si="7"/>
        <v>EWELINA DEMIAŃCZUK</v>
      </c>
      <c r="Q27" s="12">
        <f t="shared" si="8"/>
        <v>35</v>
      </c>
      <c r="R27" s="12" t="str">
        <f t="shared" si="3"/>
        <v>DEMIAŃCZUK EWELINA PPPP</v>
      </c>
      <c r="S27" s="12" t="str">
        <f t="shared" si="4"/>
        <v>00194</v>
      </c>
    </row>
    <row r="28" spans="1:19">
      <c r="A28" s="44" t="s">
        <v>144</v>
      </c>
      <c r="B28" s="44" t="s">
        <v>142</v>
      </c>
      <c r="C28" s="12" t="s">
        <v>145</v>
      </c>
      <c r="D28" s="12" t="s">
        <v>613</v>
      </c>
      <c r="E28" s="32" t="s">
        <v>572</v>
      </c>
      <c r="F28" s="12" t="s">
        <v>55</v>
      </c>
      <c r="G28" s="12">
        <v>195</v>
      </c>
      <c r="H28" s="129" t="str">
        <f t="shared" si="0"/>
        <v>I.DEMIAŃCZUK</v>
      </c>
      <c r="I28" s="129"/>
      <c r="J28" s="129" t="str">
        <f>VLOOKUP(D28,legend!$A$2:$B$148,2,FALSE)</f>
        <v>Quality Assuarance (Parts)</v>
      </c>
      <c r="O28" s="12" t="s">
        <v>146</v>
      </c>
      <c r="P28" s="12" t="str">
        <f t="shared" si="7"/>
        <v>IRENEUSZ DEMIAŃCZUK</v>
      </c>
      <c r="Q28" s="12">
        <f t="shared" si="8"/>
        <v>17</v>
      </c>
      <c r="R28" s="12" t="str">
        <f t="shared" si="3"/>
        <v>DEMIAŃCZUK IRENEUSZ QAPA</v>
      </c>
      <c r="S28" s="12" t="str">
        <f t="shared" si="4"/>
        <v>00261</v>
      </c>
    </row>
    <row r="29" spans="1:19">
      <c r="A29" s="44" t="s">
        <v>147</v>
      </c>
      <c r="B29" s="44" t="s">
        <v>148</v>
      </c>
      <c r="C29" s="12" t="s">
        <v>64</v>
      </c>
      <c r="D29" s="12" t="s">
        <v>637</v>
      </c>
      <c r="E29" s="32" t="s">
        <v>592</v>
      </c>
      <c r="F29" s="12" t="s">
        <v>55</v>
      </c>
      <c r="G29" s="12">
        <v>434</v>
      </c>
      <c r="H29" s="129" t="str">
        <f t="shared" si="0"/>
        <v>M.DZIEWIENIS</v>
      </c>
      <c r="I29" s="129"/>
      <c r="J29" s="129" t="str">
        <f>VLOOKUP(D29,legend!$A$2:$B$148,2,FALSE)</f>
        <v>Maintenance (Die Casting)</v>
      </c>
      <c r="O29" s="12" t="s">
        <v>106</v>
      </c>
      <c r="P29" s="12" t="str">
        <f t="shared" si="7"/>
        <v>MARCIN DZIEWIENIS</v>
      </c>
      <c r="Q29" s="12">
        <f t="shared" si="8"/>
        <v>35</v>
      </c>
      <c r="R29" s="12" t="str">
        <f t="shared" si="3"/>
        <v>DZIEWIENIS MARCIN PEPMDD</v>
      </c>
      <c r="S29" s="12" t="str">
        <f t="shared" si="4"/>
        <v>00814</v>
      </c>
    </row>
    <row r="30" spans="1:19">
      <c r="A30" s="44" t="s">
        <v>29</v>
      </c>
      <c r="B30" s="12" t="s">
        <v>150</v>
      </c>
      <c r="C30" s="12" t="s">
        <v>64</v>
      </c>
      <c r="D30" s="12" t="s">
        <v>638</v>
      </c>
      <c r="E30" s="32" t="s">
        <v>152</v>
      </c>
      <c r="F30" s="12" t="s">
        <v>55</v>
      </c>
      <c r="G30" s="12">
        <v>303</v>
      </c>
      <c r="H30" s="129" t="str">
        <f t="shared" si="0"/>
        <v>M.DZIUBEK</v>
      </c>
      <c r="I30" s="129"/>
      <c r="J30" s="129" t="str">
        <f>VLOOKUP(D30,legend!$A$2:$B$148,2,FALSE)</f>
        <v>Production (Machining)</v>
      </c>
      <c r="O30" s="12" t="s">
        <v>62</v>
      </c>
      <c r="P30" s="12" t="str">
        <f t="shared" si="7"/>
        <v>MARCIN DZIUBEK</v>
      </c>
      <c r="Q30" s="12">
        <f t="shared" si="8"/>
        <v>49</v>
      </c>
      <c r="R30" s="12" t="str">
        <f t="shared" si="3"/>
        <v>DZIUBEK MARCIN PEPRMC</v>
      </c>
      <c r="S30" s="12" t="str">
        <f t="shared" si="4"/>
        <v>00016</v>
      </c>
    </row>
    <row r="31" spans="1:19">
      <c r="A31" s="44" t="s">
        <v>153</v>
      </c>
      <c r="B31" s="110" t="s">
        <v>154</v>
      </c>
      <c r="C31" s="12" t="s">
        <v>155</v>
      </c>
      <c r="D31" s="12" t="s">
        <v>614</v>
      </c>
      <c r="E31" s="32" t="s">
        <v>572</v>
      </c>
      <c r="F31" s="12" t="s">
        <v>55</v>
      </c>
      <c r="G31" s="12">
        <v>374</v>
      </c>
      <c r="H31" s="129" t="str">
        <f t="shared" si="0"/>
        <v>B.FEŁEŃCZAK</v>
      </c>
      <c r="I31" s="129"/>
      <c r="J31" s="129" t="str">
        <f>VLOOKUP(D31,legend!$A$2:$B$148,2,FALSE)</f>
        <v>Quality Assuarance (Parts)</v>
      </c>
      <c r="O31" s="12" t="s">
        <v>146</v>
      </c>
      <c r="P31" s="12" t="str">
        <f t="shared" si="7"/>
        <v>BOGDAN FEŁEŃCZAK</v>
      </c>
      <c r="Q31" s="12">
        <f t="shared" si="8"/>
        <v>17</v>
      </c>
      <c r="R31" s="12" t="str">
        <f t="shared" si="3"/>
        <v>FEŁEŃCZAK BOGDAN HVAC_QAPA</v>
      </c>
      <c r="S31" s="12" t="str">
        <f t="shared" si="4"/>
        <v>00168</v>
      </c>
    </row>
    <row r="32" spans="1:19">
      <c r="A32" s="44" t="s">
        <v>35</v>
      </c>
      <c r="B32" s="12" t="s">
        <v>156</v>
      </c>
      <c r="C32" s="12" t="s">
        <v>59</v>
      </c>
      <c r="D32" s="12" t="s">
        <v>631</v>
      </c>
      <c r="E32" s="32" t="s">
        <v>577</v>
      </c>
      <c r="F32" s="12" t="s">
        <v>55</v>
      </c>
      <c r="G32" s="12">
        <v>480</v>
      </c>
      <c r="H32" s="129" t="str">
        <f t="shared" si="0"/>
        <v>P.FIJAŁKOWSKI</v>
      </c>
      <c r="I32" s="129"/>
      <c r="J32" s="129" t="str">
        <f>VLOOKUP(D32,legend!$A$2:$B$148,2,FALSE)</f>
        <v>Quality Assuarance (Quality Control)</v>
      </c>
      <c r="O32" s="12" t="s">
        <v>62</v>
      </c>
      <c r="P32" s="12" t="str">
        <f t="shared" si="7"/>
        <v>PRZEMYSŁAW FIJAŁKOWSKI</v>
      </c>
      <c r="Q32" s="12">
        <f t="shared" si="8"/>
        <v>20</v>
      </c>
      <c r="R32" s="12" t="str">
        <f t="shared" si="3"/>
        <v>FIJAŁKOWSKI PRZEMYSŁAW QAQCMC</v>
      </c>
      <c r="S32" s="12" t="str">
        <f t="shared" si="4"/>
        <v>00921</v>
      </c>
    </row>
    <row r="33" spans="1:19">
      <c r="A33" s="44" t="s">
        <v>157</v>
      </c>
      <c r="B33" s="44" t="s">
        <v>158</v>
      </c>
      <c r="C33" s="12" t="s">
        <v>109</v>
      </c>
      <c r="D33" s="12" t="s">
        <v>607</v>
      </c>
      <c r="E33" s="32" t="s">
        <v>580</v>
      </c>
      <c r="F33" s="12" t="s">
        <v>55</v>
      </c>
      <c r="G33" s="12">
        <v>203</v>
      </c>
      <c r="H33" s="129" t="str">
        <f t="shared" ref="H33:H64" si="9">LEFT(C33,1)&amp;"."&amp;B33</f>
        <v>K.FORNAL</v>
      </c>
      <c r="I33" s="129"/>
      <c r="J33" s="129" t="str">
        <f>VLOOKUP(D33,legend!$A$2:$B$148,2,FALSE)</f>
        <v>Logistic(CR)</v>
      </c>
      <c r="O33" s="12" t="s">
        <v>78</v>
      </c>
      <c r="P33" s="12" t="str">
        <f t="shared" si="7"/>
        <v>KRZYSZTOF FORNAL</v>
      </c>
      <c r="Q33" s="12">
        <f t="shared" si="8"/>
        <v>26</v>
      </c>
      <c r="R33" s="12" t="str">
        <f t="shared" si="3"/>
        <v>FORNAL KRZYSZTOF PPLO</v>
      </c>
      <c r="S33" s="12" t="str">
        <f t="shared" si="4"/>
        <v>01224</v>
      </c>
    </row>
    <row r="34" spans="1:19">
      <c r="A34" s="44" t="s">
        <v>159</v>
      </c>
      <c r="B34" s="44" t="s">
        <v>160</v>
      </c>
      <c r="C34" s="12" t="s">
        <v>109</v>
      </c>
      <c r="D34" s="12" t="s">
        <v>622</v>
      </c>
      <c r="E34" s="32" t="s">
        <v>587</v>
      </c>
      <c r="F34" s="12" t="s">
        <v>55</v>
      </c>
      <c r="G34" s="12">
        <v>387</v>
      </c>
      <c r="H34" s="129" t="str">
        <f t="shared" si="9"/>
        <v>K.FRITSCHE</v>
      </c>
      <c r="I34" s="129"/>
      <c r="J34" s="129" t="str">
        <f>VLOOKUP(D34,legend!$A$2:$B$148,2,FALSE)</f>
        <v>Materials &amp; Part. Supply</v>
      </c>
      <c r="O34" s="12" t="s">
        <v>114</v>
      </c>
      <c r="P34" s="12" t="str">
        <f t="shared" si="7"/>
        <v>KRZYSZTOF FRITSCHE</v>
      </c>
      <c r="Q34" s="12">
        <f t="shared" si="8"/>
        <v>24</v>
      </c>
      <c r="R34" s="12" t="str">
        <f t="shared" si="3"/>
        <v>FRITSCHE KRZYSZTOF PEDPMPS</v>
      </c>
      <c r="S34" s="12" t="str">
        <f t="shared" si="4"/>
        <v>01730</v>
      </c>
    </row>
    <row r="35" spans="1:19">
      <c r="A35" s="44" t="s">
        <v>161</v>
      </c>
      <c r="B35" s="44" t="s">
        <v>162</v>
      </c>
      <c r="C35" s="12" t="s">
        <v>163</v>
      </c>
      <c r="D35" s="12" t="s">
        <v>632</v>
      </c>
      <c r="E35" s="32" t="s">
        <v>589</v>
      </c>
      <c r="F35" s="12" t="s">
        <v>55</v>
      </c>
      <c r="G35" s="12">
        <v>126</v>
      </c>
      <c r="H35" s="129" t="str">
        <f t="shared" si="9"/>
        <v>M.FUCZYŁO</v>
      </c>
      <c r="I35" s="129"/>
      <c r="J35" s="129" t="str">
        <f>VLOOKUP(D35,legend!$A$2:$B$148,2,FALSE)</f>
        <v>Production Engineering (ASSY)</v>
      </c>
      <c r="O35" s="12" t="s">
        <v>106</v>
      </c>
      <c r="P35" s="12" t="str">
        <f t="shared" si="7"/>
        <v>MARIUSZ FUCZYŁO</v>
      </c>
      <c r="Q35" s="12">
        <f t="shared" si="8"/>
        <v>19</v>
      </c>
      <c r="R35" s="12" t="str">
        <f t="shared" si="3"/>
        <v>FUCZYŁO MARIUSZ PEPEAS</v>
      </c>
      <c r="S35" s="12" t="str">
        <f t="shared" si="4"/>
        <v>00651</v>
      </c>
    </row>
    <row r="36" spans="1:19">
      <c r="A36" s="44" t="s">
        <v>31</v>
      </c>
      <c r="B36" s="12" t="s">
        <v>164</v>
      </c>
      <c r="C36" s="12" t="s">
        <v>64</v>
      </c>
      <c r="D36" s="12" t="s">
        <v>631</v>
      </c>
      <c r="E36" s="32" t="s">
        <v>165</v>
      </c>
      <c r="F36" s="12" t="s">
        <v>55</v>
      </c>
      <c r="G36" s="12">
        <v>305</v>
      </c>
      <c r="H36" s="129" t="str">
        <f t="shared" si="9"/>
        <v>M.GAJDZIŃSKI</v>
      </c>
      <c r="I36" s="129"/>
      <c r="J36" s="129" t="str">
        <f>VLOOKUP(D36,legend!$A$2:$B$148,2,FALSE)</f>
        <v>Quality Assuarance (Quality Control)</v>
      </c>
      <c r="O36" s="12" t="s">
        <v>62</v>
      </c>
      <c r="P36" s="12" t="str">
        <f t="shared" si="7"/>
        <v>MARCIN GAJDZIŃSKI</v>
      </c>
      <c r="Q36" s="12">
        <f t="shared" si="8"/>
        <v>23</v>
      </c>
      <c r="R36" s="12" t="str">
        <f t="shared" si="3"/>
        <v>GAJDZIŃSKI MARCIN QAQCMC</v>
      </c>
      <c r="S36" s="12" t="str">
        <f t="shared" si="4"/>
        <v>00626</v>
      </c>
    </row>
    <row r="37" spans="1:19">
      <c r="A37" s="44" t="s">
        <v>22</v>
      </c>
      <c r="B37" s="12" t="s">
        <v>166</v>
      </c>
      <c r="C37" s="12" t="s">
        <v>167</v>
      </c>
      <c r="D37" s="12" t="s">
        <v>646</v>
      </c>
      <c r="E37" s="32" t="s">
        <v>169</v>
      </c>
      <c r="F37" s="12" t="s">
        <v>55</v>
      </c>
      <c r="G37" s="12">
        <v>146</v>
      </c>
      <c r="H37" s="129" t="str">
        <f t="shared" si="9"/>
        <v>K.GAWRZOŁ</v>
      </c>
      <c r="I37" s="129"/>
      <c r="J37" s="129" t="str">
        <f>VLOOKUP(D37,legend!$A$2:$B$148,2,FALSE)</f>
        <v>Accounting &amp; Finance</v>
      </c>
      <c r="O37" s="12" t="s">
        <v>4</v>
      </c>
      <c r="P37" s="12" t="str">
        <f t="shared" si="7"/>
        <v>KATARZYNA GAWRZOŁ</v>
      </c>
      <c r="Q37" s="12">
        <f t="shared" si="8"/>
        <v>22</v>
      </c>
      <c r="R37" s="12" t="str">
        <f t="shared" si="3"/>
        <v>GAWRZOŁ KATARZYNA AFAAC</v>
      </c>
      <c r="S37" s="12" t="str">
        <f t="shared" si="4"/>
        <v>00828</v>
      </c>
    </row>
    <row r="38" spans="1:19">
      <c r="A38" s="44" t="s">
        <v>170</v>
      </c>
      <c r="B38" s="44" t="s">
        <v>171</v>
      </c>
      <c r="C38" s="12" t="s">
        <v>135</v>
      </c>
      <c r="D38" s="91" t="s">
        <v>646</v>
      </c>
      <c r="E38" s="32" t="s">
        <v>578</v>
      </c>
      <c r="F38" s="12" t="s">
        <v>55</v>
      </c>
      <c r="G38" s="12">
        <v>268</v>
      </c>
      <c r="H38" s="129" t="str">
        <f t="shared" si="9"/>
        <v>M.GIERLAK</v>
      </c>
      <c r="I38" s="129"/>
      <c r="J38" s="129" t="str">
        <f>VLOOKUP(D38,legend!$A$2:$B$148,2,FALSE)</f>
        <v>Accounting &amp; Finance</v>
      </c>
      <c r="O38" s="12" t="s">
        <v>123</v>
      </c>
      <c r="P38" s="12" t="str">
        <f t="shared" si="7"/>
        <v>MAGDALENA GIERLAK</v>
      </c>
      <c r="Q38" s="12">
        <f t="shared" si="8"/>
        <v>21</v>
      </c>
      <c r="R38" s="12" t="str">
        <f t="shared" si="3"/>
        <v>GIERLAK MAGDALENA AFAAC</v>
      </c>
      <c r="S38" s="12" t="str">
        <f t="shared" si="4"/>
        <v>00748</v>
      </c>
    </row>
    <row r="39" spans="1:19">
      <c r="A39" s="63" t="s">
        <v>172</v>
      </c>
      <c r="B39" s="63" t="s">
        <v>171</v>
      </c>
      <c r="C39" s="12" t="s">
        <v>81</v>
      </c>
      <c r="D39" s="12" t="s">
        <v>605</v>
      </c>
      <c r="E39" s="32" t="s">
        <v>173</v>
      </c>
      <c r="F39" s="12" t="s">
        <v>55</v>
      </c>
      <c r="G39" s="12">
        <v>335</v>
      </c>
      <c r="H39" s="129" t="str">
        <f t="shared" si="9"/>
        <v>P.GIERLAK</v>
      </c>
      <c r="I39" s="129"/>
      <c r="J39" s="129" t="str">
        <f>VLOOKUP(D39,legend!$A$2:$B$148,2,FALSE)</f>
        <v>Maintenance (ASSY)</v>
      </c>
      <c r="O39" s="12" t="s">
        <v>62</v>
      </c>
      <c r="P39" s="12" t="str">
        <f t="shared" si="7"/>
        <v>PIOTR GIERLAK</v>
      </c>
      <c r="Q39" s="12">
        <f t="shared" si="8"/>
        <v>26</v>
      </c>
      <c r="R39" s="12" t="str">
        <f t="shared" si="3"/>
        <v>GIERLAK PIOTR PEPMAS</v>
      </c>
      <c r="S39" s="12" t="str">
        <f t="shared" si="4"/>
        <v>00020</v>
      </c>
    </row>
    <row r="40" spans="1:19">
      <c r="A40" s="63" t="s">
        <v>174</v>
      </c>
      <c r="B40" s="12" t="s">
        <v>175</v>
      </c>
      <c r="C40" s="12" t="s">
        <v>176</v>
      </c>
      <c r="D40" s="12" t="s">
        <v>645</v>
      </c>
      <c r="E40" s="32" t="s">
        <v>177</v>
      </c>
      <c r="F40" s="12" t="s">
        <v>55</v>
      </c>
      <c r="G40" s="12">
        <v>131</v>
      </c>
      <c r="H40" s="129" t="str">
        <f t="shared" si="9"/>
        <v>A.GLISZCZYŃSKA</v>
      </c>
      <c r="I40" s="129"/>
      <c r="J40" s="129" t="str">
        <f>VLOOKUP(D40,legend!$A$2:$B$148,2,FALSE)</f>
        <v>Human Resources</v>
      </c>
      <c r="O40" s="12" t="s">
        <v>123</v>
      </c>
      <c r="P40" s="12" t="str">
        <f t="shared" si="7"/>
        <v>ANNA GLISZCZYŃSKA</v>
      </c>
      <c r="Q40" s="12">
        <f t="shared" si="8"/>
        <v>46</v>
      </c>
      <c r="R40" s="330" t="str">
        <f t="shared" si="3"/>
        <v>GLISZCZYŃSKA ANNA AGHHR</v>
      </c>
      <c r="S40" s="12" t="str">
        <f t="shared" si="4"/>
        <v>00053</v>
      </c>
    </row>
    <row r="41" spans="1:19">
      <c r="A41" s="44" t="s">
        <v>178</v>
      </c>
      <c r="B41" s="44" t="s">
        <v>179</v>
      </c>
      <c r="C41" s="12" t="s">
        <v>180</v>
      </c>
      <c r="D41" s="12" t="s">
        <v>615</v>
      </c>
      <c r="E41" s="32" t="s">
        <v>577</v>
      </c>
      <c r="F41" s="12" t="s">
        <v>139</v>
      </c>
      <c r="G41" s="12">
        <v>111</v>
      </c>
      <c r="H41" s="129" t="str">
        <f t="shared" si="9"/>
        <v>W.GOFRAN</v>
      </c>
      <c r="I41" s="129"/>
      <c r="J41" s="129" t="str">
        <f>VLOOKUP(D41,legend!$A$2:$B$148,2,FALSE)</f>
        <v>Quality Assuarance (Product)</v>
      </c>
      <c r="O41" s="12" t="s">
        <v>146</v>
      </c>
      <c r="P41" s="12" t="str">
        <f t="shared" si="7"/>
        <v>WOJCIECH GOFRAN</v>
      </c>
      <c r="Q41" s="12">
        <f t="shared" si="8"/>
        <v>20</v>
      </c>
      <c r="R41" s="12" t="str">
        <f t="shared" si="3"/>
        <v>GOFRAN WOJCIECH QAPR</v>
      </c>
      <c r="S41" s="12" t="str">
        <f t="shared" si="4"/>
        <v>01184</v>
      </c>
    </row>
    <row r="42" spans="1:19">
      <c r="A42" s="44" t="s">
        <v>182</v>
      </c>
      <c r="B42" s="44" t="s">
        <v>183</v>
      </c>
      <c r="C42" s="12" t="s">
        <v>81</v>
      </c>
      <c r="D42" s="12" t="s">
        <v>608</v>
      </c>
      <c r="E42" s="32" t="s">
        <v>90</v>
      </c>
      <c r="F42" s="12" t="s">
        <v>55</v>
      </c>
      <c r="G42" s="12">
        <v>272</v>
      </c>
      <c r="H42" s="129" t="str">
        <f t="shared" si="9"/>
        <v>P.GOLIŃSKI</v>
      </c>
      <c r="I42" s="129"/>
      <c r="J42" s="129" t="str">
        <f>VLOOKUP(D42,legend!$A$2:$B$148,2,FALSE)</f>
        <v>Production Planning</v>
      </c>
      <c r="O42" s="12" t="s">
        <v>78</v>
      </c>
      <c r="P42" s="12" t="str">
        <f t="shared" si="7"/>
        <v>PIOTR GOLIŃSKI</v>
      </c>
      <c r="Q42" s="12">
        <f t="shared" si="8"/>
        <v>47</v>
      </c>
      <c r="R42" s="12" t="str">
        <f t="shared" si="3"/>
        <v>GOLIŃSKI PIOTR PPPP</v>
      </c>
      <c r="S42" s="12" t="str">
        <f t="shared" si="4"/>
        <v>01522</v>
      </c>
    </row>
    <row r="43" spans="1:19">
      <c r="A43" s="44" t="s">
        <v>184</v>
      </c>
      <c r="B43" s="44" t="s">
        <v>185</v>
      </c>
      <c r="C43" s="12" t="s">
        <v>186</v>
      </c>
      <c r="D43" s="12" t="s">
        <v>639</v>
      </c>
      <c r="E43" s="32" t="s">
        <v>188</v>
      </c>
      <c r="F43" s="12" t="s">
        <v>55</v>
      </c>
      <c r="G43" s="12">
        <v>171</v>
      </c>
      <c r="H43" s="129" t="str">
        <f t="shared" si="9"/>
        <v>M.GOUADEC</v>
      </c>
      <c r="I43" s="129"/>
      <c r="J43" s="129" t="str">
        <f>VLOOKUP(D43,legend!$A$2:$B$148,2,FALSE)</f>
        <v xml:space="preserve">Research &amp; Development </v>
      </c>
      <c r="O43" s="12" t="s">
        <v>189</v>
      </c>
      <c r="P43" s="12" t="str">
        <f t="shared" si="7"/>
        <v>MIKAEL GOUADEC</v>
      </c>
      <c r="Q43" s="12">
        <f t="shared" si="8"/>
        <v>30</v>
      </c>
      <c r="R43" s="12" t="str">
        <f t="shared" si="3"/>
        <v>GOUADEC MIKAEL PEDPRD</v>
      </c>
      <c r="S43" s="12" t="str">
        <f t="shared" si="4"/>
        <v>00958</v>
      </c>
    </row>
    <row r="44" spans="1:19">
      <c r="A44" s="44" t="s">
        <v>11</v>
      </c>
      <c r="B44" s="330" t="s">
        <v>190</v>
      </c>
      <c r="C44" s="12" t="s">
        <v>191</v>
      </c>
      <c r="D44" s="12" t="s">
        <v>647</v>
      </c>
      <c r="E44" s="32" t="s">
        <v>593</v>
      </c>
      <c r="F44" s="12" t="s">
        <v>55</v>
      </c>
      <c r="G44" s="12">
        <v>383</v>
      </c>
      <c r="H44" s="330" t="str">
        <f t="shared" si="9"/>
        <v>J.GRABOWSKA</v>
      </c>
      <c r="I44" s="130"/>
      <c r="J44" s="129" t="str">
        <f>VLOOKUP(D44,legend!$A$2:$B$148,2,FALSE)</f>
        <v>Corporate Planning</v>
      </c>
      <c r="O44" s="12" t="s">
        <v>193</v>
      </c>
      <c r="P44" s="330" t="str">
        <f t="shared" si="7"/>
        <v>JOANNA GRABOWSKA</v>
      </c>
      <c r="Q44" s="12">
        <f t="shared" si="8"/>
        <v>42</v>
      </c>
      <c r="R44" s="12" t="str">
        <f t="shared" si="3"/>
        <v>GRABOWSKA JOANNA AFACP</v>
      </c>
      <c r="S44" s="12" t="str">
        <f t="shared" si="4"/>
        <v>01504</v>
      </c>
    </row>
    <row r="45" spans="1:19">
      <c r="A45" s="44" t="s">
        <v>194</v>
      </c>
      <c r="B45" s="44" t="s">
        <v>195</v>
      </c>
      <c r="C45" s="12" t="s">
        <v>145</v>
      </c>
      <c r="D45" s="12" t="s">
        <v>607</v>
      </c>
      <c r="E45" s="32" t="s">
        <v>196</v>
      </c>
      <c r="F45" s="12" t="s">
        <v>55</v>
      </c>
      <c r="G45" s="12">
        <v>255</v>
      </c>
      <c r="H45" s="129" t="str">
        <f t="shared" si="9"/>
        <v>I.GRYGAJTIS</v>
      </c>
      <c r="I45" s="129"/>
      <c r="J45" s="129" t="str">
        <f>VLOOKUP(D45,legend!$A$2:$B$148,2,FALSE)</f>
        <v>Logistic(CR)</v>
      </c>
      <c r="O45" s="12" t="s">
        <v>78</v>
      </c>
      <c r="P45" s="12" t="str">
        <f t="shared" si="7"/>
        <v>IRENEUSZ GRYGAJTIS</v>
      </c>
      <c r="Q45" s="12">
        <f t="shared" si="8"/>
        <v>31</v>
      </c>
      <c r="R45" s="12" t="str">
        <f t="shared" si="3"/>
        <v>GRYGAJTIS IRENEUSZ PPLO</v>
      </c>
      <c r="S45" s="12" t="str">
        <f t="shared" si="4"/>
        <v>00143</v>
      </c>
    </row>
    <row r="46" spans="1:19">
      <c r="A46" s="44" t="s">
        <v>197</v>
      </c>
      <c r="B46" s="44" t="s">
        <v>198</v>
      </c>
      <c r="C46" s="12" t="s">
        <v>167</v>
      </c>
      <c r="D46" s="91" t="s">
        <v>648</v>
      </c>
      <c r="E46" s="32" t="s">
        <v>580</v>
      </c>
      <c r="F46" s="12" t="s">
        <v>55</v>
      </c>
      <c r="G46" s="12">
        <v>604</v>
      </c>
      <c r="H46" s="129" t="str">
        <f t="shared" si="9"/>
        <v>K.GRZEŚKO</v>
      </c>
      <c r="I46" s="129"/>
      <c r="J46" s="129" t="str">
        <f>VLOOKUP(D46,legend!$A$2:$B$148,2,FALSE)</f>
        <v>Logistic Center</v>
      </c>
      <c r="O46" s="12" t="s">
        <v>78</v>
      </c>
      <c r="P46" s="12" t="str">
        <f t="shared" si="7"/>
        <v>KATARZYNA GRZEŚKO</v>
      </c>
      <c r="Q46" s="12">
        <f t="shared" si="8"/>
        <v>26</v>
      </c>
      <c r="R46" s="12" t="str">
        <f t="shared" si="3"/>
        <v>GRZEŚKO KATARZYNA LogC</v>
      </c>
      <c r="S46" s="12" t="str">
        <f t="shared" si="4"/>
        <v>00190</v>
      </c>
    </row>
    <row r="47" spans="1:19">
      <c r="A47" s="44" t="s">
        <v>199</v>
      </c>
      <c r="B47" s="12" t="s">
        <v>200</v>
      </c>
      <c r="C47" s="12" t="s">
        <v>176</v>
      </c>
      <c r="D47" s="12" t="s">
        <v>646</v>
      </c>
      <c r="E47" s="32" t="s">
        <v>584</v>
      </c>
      <c r="F47" s="12" t="s">
        <v>55</v>
      </c>
      <c r="G47" s="12">
        <v>137</v>
      </c>
      <c r="H47" s="129" t="str">
        <f t="shared" si="9"/>
        <v>A.GUTKNECHT</v>
      </c>
      <c r="I47" s="129"/>
      <c r="J47" s="129" t="str">
        <f>VLOOKUP(D47,legend!$A$2:$B$148,2,FALSE)</f>
        <v>Accounting &amp; Finance</v>
      </c>
      <c r="O47" s="12" t="s">
        <v>4</v>
      </c>
      <c r="P47" s="12" t="str">
        <f t="shared" si="7"/>
        <v>ANNA GUTKNECHT</v>
      </c>
      <c r="Q47" s="12">
        <f t="shared" si="8"/>
        <v>28</v>
      </c>
      <c r="R47" s="12" t="str">
        <f t="shared" si="3"/>
        <v>GUTKNECHT ANNA AFAAC</v>
      </c>
      <c r="S47" s="12" t="str">
        <f t="shared" si="4"/>
        <v>00698</v>
      </c>
    </row>
    <row r="48" spans="1:19">
      <c r="A48" s="44" t="s">
        <v>201</v>
      </c>
      <c r="B48" s="12" t="s">
        <v>202</v>
      </c>
      <c r="C48" s="12" t="s">
        <v>203</v>
      </c>
      <c r="D48" s="12" t="s">
        <v>645</v>
      </c>
      <c r="E48" s="342" t="s">
        <v>980</v>
      </c>
      <c r="F48" s="12" t="s">
        <v>55</v>
      </c>
      <c r="G48" s="12">
        <v>134</v>
      </c>
      <c r="H48" s="129" t="str">
        <f t="shared" si="9"/>
        <v>A.HOFMAN</v>
      </c>
      <c r="I48" s="129"/>
      <c r="J48" s="129" t="str">
        <f>VLOOKUP(D48,legend!$A$2:$B$148,2,FALSE)</f>
        <v>Human Resources</v>
      </c>
      <c r="O48" s="12" t="s">
        <v>123</v>
      </c>
      <c r="P48" s="12" t="str">
        <f t="shared" si="7"/>
        <v>AGNIESZKA HOFMAN</v>
      </c>
      <c r="Q48" s="12">
        <f t="shared" si="8"/>
        <v>28</v>
      </c>
      <c r="R48" s="12" t="str">
        <f t="shared" si="3"/>
        <v>HOFMAN AGNIESZKA AGHHR</v>
      </c>
      <c r="S48" s="12" t="str">
        <f t="shared" si="4"/>
        <v>00026</v>
      </c>
    </row>
    <row r="49" spans="1:19">
      <c r="A49" s="44" t="s">
        <v>204</v>
      </c>
      <c r="B49" s="44" t="s">
        <v>205</v>
      </c>
      <c r="C49" s="12" t="s">
        <v>206</v>
      </c>
      <c r="D49" s="12" t="s">
        <v>639</v>
      </c>
      <c r="E49" s="32" t="s">
        <v>207</v>
      </c>
      <c r="F49" s="12" t="s">
        <v>55</v>
      </c>
      <c r="G49" s="12">
        <v>215</v>
      </c>
      <c r="H49" s="129" t="str">
        <f t="shared" si="9"/>
        <v>A.IWANIEC</v>
      </c>
      <c r="I49" s="129"/>
      <c r="J49" s="129" t="str">
        <f>VLOOKUP(D49,legend!$A$2:$B$148,2,FALSE)</f>
        <v xml:space="preserve">Research &amp; Development </v>
      </c>
      <c r="O49" s="12" t="s">
        <v>114</v>
      </c>
      <c r="P49" s="12" t="str">
        <f t="shared" si="7"/>
        <v>ANITA IWANIEC</v>
      </c>
      <c r="Q49" s="12">
        <f t="shared" si="8"/>
        <v>31</v>
      </c>
      <c r="R49" s="12" t="str">
        <f t="shared" si="3"/>
        <v>IWANIEC ANITA PEDPRD</v>
      </c>
      <c r="S49" s="12" t="str">
        <f t="shared" si="4"/>
        <v>01021</v>
      </c>
    </row>
    <row r="50" spans="1:19">
      <c r="A50" s="44" t="s">
        <v>208</v>
      </c>
      <c r="B50" s="44" t="s">
        <v>209</v>
      </c>
      <c r="C50" s="12" t="s">
        <v>210</v>
      </c>
      <c r="D50" s="12" t="s">
        <v>0</v>
      </c>
      <c r="E50" s="342" t="s">
        <v>573</v>
      </c>
      <c r="F50" s="12" t="s">
        <v>55</v>
      </c>
      <c r="G50" s="12">
        <v>150</v>
      </c>
      <c r="H50" s="129" t="str">
        <f t="shared" si="9"/>
        <v>Ł.JAKUBOWSKI</v>
      </c>
      <c r="I50" s="129"/>
      <c r="J50" s="129" t="str">
        <f>VLOOKUP(D50,legend!$A$2:$B$148,2,FALSE)</f>
        <v>IT</v>
      </c>
      <c r="O50" s="12" t="s">
        <v>78</v>
      </c>
      <c r="P50" s="12" t="str">
        <f t="shared" si="7"/>
        <v>ŁUKASZ JAKUBOWSKI</v>
      </c>
      <c r="Q50" s="12">
        <f t="shared" si="8"/>
        <v>23</v>
      </c>
      <c r="R50" s="12" t="str">
        <f t="shared" si="3"/>
        <v>JAKUBOWSKI ŁUKASZ IT</v>
      </c>
      <c r="S50" s="12" t="str">
        <f t="shared" si="4"/>
        <v>01480</v>
      </c>
    </row>
    <row r="51" spans="1:19">
      <c r="A51" s="44" t="s">
        <v>41</v>
      </c>
      <c r="B51" s="12" t="s">
        <v>211</v>
      </c>
      <c r="C51" s="12" t="s">
        <v>81</v>
      </c>
      <c r="D51" s="12" t="s">
        <v>630</v>
      </c>
      <c r="E51" s="32" t="s">
        <v>165</v>
      </c>
      <c r="F51" s="12" t="s">
        <v>55</v>
      </c>
      <c r="G51" s="12">
        <v>375</v>
      </c>
      <c r="H51" s="129" t="str">
        <f t="shared" si="9"/>
        <v>P.JANISZEWSKI</v>
      </c>
      <c r="I51" s="129"/>
      <c r="J51" s="129" t="str">
        <f>VLOOKUP(D51,legend!$A$2:$B$148,2,FALSE)</f>
        <v>Quality Assuarance (Quality Control)</v>
      </c>
      <c r="O51" s="12" t="s">
        <v>62</v>
      </c>
      <c r="P51" s="12" t="str">
        <f t="shared" si="7"/>
        <v>PIOTR JANISZEWSKI</v>
      </c>
      <c r="Q51" s="12">
        <f t="shared" si="8"/>
        <v>23</v>
      </c>
      <c r="R51" s="12" t="str">
        <f t="shared" si="3"/>
        <v>JANISZEWSKI PIOTR QAQCAS</v>
      </c>
      <c r="S51" s="12" t="str">
        <f t="shared" si="4"/>
        <v>00634</v>
      </c>
    </row>
    <row r="52" spans="1:19">
      <c r="A52" s="44" t="s">
        <v>26</v>
      </c>
      <c r="B52" s="12" t="s">
        <v>212</v>
      </c>
      <c r="C52" s="12" t="s">
        <v>213</v>
      </c>
      <c r="D52" s="12" t="s">
        <v>646</v>
      </c>
      <c r="E52" s="308" t="s">
        <v>935</v>
      </c>
      <c r="F52" s="12" t="s">
        <v>55</v>
      </c>
      <c r="G52" s="12">
        <v>198</v>
      </c>
      <c r="H52" s="129" t="str">
        <f t="shared" si="9"/>
        <v>M.JANKOWSKA</v>
      </c>
      <c r="I52" s="129"/>
      <c r="J52" s="129" t="str">
        <f>VLOOKUP(D52,legend!$A$2:$B$148,2,FALSE)</f>
        <v>Accounting &amp; Finance</v>
      </c>
      <c r="O52" s="12" t="s">
        <v>4</v>
      </c>
      <c r="P52" s="12" t="str">
        <f t="shared" si="7"/>
        <v>MARIA JANKOWSKA</v>
      </c>
      <c r="Q52" s="12">
        <f t="shared" si="8"/>
        <v>27</v>
      </c>
      <c r="R52" s="12" t="str">
        <f t="shared" si="3"/>
        <v>JANKOWSKA MARIA AFAAC</v>
      </c>
      <c r="S52" s="12" t="str">
        <f t="shared" si="4"/>
        <v>00322</v>
      </c>
    </row>
    <row r="53" spans="1:19">
      <c r="A53" s="44" t="s">
        <v>214</v>
      </c>
      <c r="B53" s="44" t="s">
        <v>215</v>
      </c>
      <c r="C53" s="12" t="s">
        <v>163</v>
      </c>
      <c r="D53" s="12" t="s">
        <v>615</v>
      </c>
      <c r="E53" s="32" t="s">
        <v>216</v>
      </c>
      <c r="F53" s="12" t="s">
        <v>55</v>
      </c>
      <c r="G53" s="12">
        <v>328</v>
      </c>
      <c r="H53" s="129" t="str">
        <f t="shared" si="9"/>
        <v>M.JANKOWSKI</v>
      </c>
      <c r="I53" s="129"/>
      <c r="J53" s="129" t="str">
        <f>VLOOKUP(D53,legend!$A$2:$B$148,2,FALSE)</f>
        <v>Quality Assuarance (Product)</v>
      </c>
      <c r="O53" s="12" t="s">
        <v>146</v>
      </c>
      <c r="P53" s="12" t="str">
        <f t="shared" si="7"/>
        <v>MARIUSZ JANKOWSKI</v>
      </c>
      <c r="Q53" s="12">
        <f t="shared" si="8"/>
        <v>33</v>
      </c>
      <c r="R53" s="12" t="str">
        <f t="shared" si="3"/>
        <v>JANKOWSKI MARIUSZ QAPR</v>
      </c>
      <c r="S53" s="12" t="str">
        <f t="shared" si="4"/>
        <v>00163</v>
      </c>
    </row>
    <row r="54" spans="1:19">
      <c r="A54" s="44" t="s">
        <v>217</v>
      </c>
      <c r="B54" s="44" t="s">
        <v>218</v>
      </c>
      <c r="C54" s="12" t="s">
        <v>206</v>
      </c>
      <c r="D54" s="12" t="s">
        <v>614</v>
      </c>
      <c r="E54" s="32" t="s">
        <v>572</v>
      </c>
      <c r="F54" s="12" t="s">
        <v>55</v>
      </c>
      <c r="G54" s="12">
        <v>371</v>
      </c>
      <c r="H54" s="129" t="str">
        <f t="shared" si="9"/>
        <v>A.JAROSZ</v>
      </c>
      <c r="I54" s="129"/>
      <c r="J54" s="129" t="str">
        <f>VLOOKUP(D54,legend!$A$2:$B$148,2,FALSE)</f>
        <v>Quality Assuarance (Parts)</v>
      </c>
      <c r="O54" s="12" t="s">
        <v>146</v>
      </c>
      <c r="P54" s="12" t="str">
        <f t="shared" si="7"/>
        <v>ANITA JAROSZ</v>
      </c>
      <c r="Q54" s="12">
        <f t="shared" si="8"/>
        <v>17</v>
      </c>
      <c r="R54" s="12" t="str">
        <f t="shared" si="3"/>
        <v>JAROSZ ANITA HVAC_QAPA</v>
      </c>
      <c r="S54" s="12" t="str">
        <f t="shared" si="4"/>
        <v>01244</v>
      </c>
    </row>
    <row r="55" spans="1:19">
      <c r="A55" s="44" t="s">
        <v>219</v>
      </c>
      <c r="B55" s="12" t="s">
        <v>220</v>
      </c>
      <c r="C55" s="12" t="s">
        <v>221</v>
      </c>
      <c r="D55" s="322" t="s">
        <v>648</v>
      </c>
      <c r="E55" s="32" t="s">
        <v>565</v>
      </c>
      <c r="F55" s="12" t="s">
        <v>55</v>
      </c>
      <c r="G55" s="44">
        <v>606</v>
      </c>
      <c r="H55" s="129" t="str">
        <f t="shared" si="9"/>
        <v>S.JASTRZĘBSKA</v>
      </c>
      <c r="I55" s="129"/>
      <c r="J55" s="129" t="str">
        <f>VLOOKUP(D55,legend!$A$2:$B$148,2,FALSE)</f>
        <v>Logistic Center</v>
      </c>
      <c r="R55" s="12" t="str">
        <f t="shared" si="3"/>
        <v>JASTRZĘBSKA SYLWIA LogC</v>
      </c>
      <c r="S55" s="12" t="str">
        <f t="shared" si="4"/>
        <v>01753</v>
      </c>
    </row>
    <row r="56" spans="1:19">
      <c r="A56" s="44" t="s">
        <v>222</v>
      </c>
      <c r="B56" s="44" t="s">
        <v>223</v>
      </c>
      <c r="C56" s="12" t="s">
        <v>224</v>
      </c>
      <c r="D56" s="12" t="s">
        <v>607</v>
      </c>
      <c r="E56" s="32" t="s">
        <v>579</v>
      </c>
      <c r="F56" s="12" t="s">
        <v>55</v>
      </c>
      <c r="G56" s="12">
        <v>609</v>
      </c>
      <c r="H56" s="129" t="str">
        <f t="shared" si="9"/>
        <v>J.JÓZEFCZAK</v>
      </c>
      <c r="I56" s="129"/>
      <c r="J56" s="129" t="str">
        <f>VLOOKUP(D56,legend!$A$2:$B$148,2,FALSE)</f>
        <v>Logistic(CR)</v>
      </c>
      <c r="O56" s="12" t="s">
        <v>78</v>
      </c>
      <c r="P56" s="12" t="str">
        <f t="shared" ref="P56:P73" si="10">C56&amp;" "&amp;B56</f>
        <v>JULITA JÓZEFCZAK</v>
      </c>
      <c r="Q56" s="12">
        <f t="shared" ref="Q56:Q73" si="11">LEN(E56)</f>
        <v>24</v>
      </c>
      <c r="R56" s="12" t="str">
        <f t="shared" si="3"/>
        <v>JÓZEFCZAK JULITA PPLO</v>
      </c>
      <c r="S56" s="12" t="str">
        <f t="shared" si="4"/>
        <v>01031</v>
      </c>
    </row>
    <row r="57" spans="1:19">
      <c r="A57" s="44" t="s">
        <v>225</v>
      </c>
      <c r="B57" s="12" t="s">
        <v>226</v>
      </c>
      <c r="C57" s="12" t="s">
        <v>227</v>
      </c>
      <c r="D57" s="12" t="s">
        <v>616</v>
      </c>
      <c r="E57" s="32" t="s">
        <v>594</v>
      </c>
      <c r="F57" s="12" t="s">
        <v>55</v>
      </c>
      <c r="G57" s="12">
        <v>202</v>
      </c>
      <c r="H57" s="129" t="str">
        <f t="shared" si="9"/>
        <v>M.JURCZYK</v>
      </c>
      <c r="I57" s="129"/>
      <c r="J57" s="129" t="str">
        <f>VLOOKUP(D57,legend!$A$2:$B$148,2,FALSE)</f>
        <v>Production Engineering - New Project Introduction</v>
      </c>
      <c r="O57" s="12" t="s">
        <v>189</v>
      </c>
      <c r="P57" s="12" t="str">
        <f t="shared" si="10"/>
        <v>MARTA JURCZYK</v>
      </c>
      <c r="Q57" s="12">
        <f t="shared" si="11"/>
        <v>39</v>
      </c>
      <c r="R57" s="12" t="str">
        <f t="shared" si="3"/>
        <v>JURCZYK MARTA PEPENPI</v>
      </c>
      <c r="S57" s="12" t="str">
        <f t="shared" si="4"/>
        <v>00033</v>
      </c>
    </row>
    <row r="58" spans="1:19">
      <c r="A58" s="44" t="s">
        <v>228</v>
      </c>
      <c r="B58" s="44" t="s">
        <v>229</v>
      </c>
      <c r="C58" s="12" t="s">
        <v>230</v>
      </c>
      <c r="D58" s="12" t="s">
        <v>613</v>
      </c>
      <c r="E58" s="32" t="s">
        <v>572</v>
      </c>
      <c r="F58" s="12" t="s">
        <v>55</v>
      </c>
      <c r="G58" s="12">
        <v>135</v>
      </c>
      <c r="H58" s="129" t="str">
        <f t="shared" si="9"/>
        <v>M.JUST</v>
      </c>
      <c r="I58" s="129"/>
      <c r="J58" s="129" t="str">
        <f>VLOOKUP(D58,legend!$A$2:$B$148,2,FALSE)</f>
        <v>Quality Assuarance (Parts)</v>
      </c>
      <c r="O58" s="12" t="s">
        <v>146</v>
      </c>
      <c r="P58" s="12" t="str">
        <f t="shared" si="10"/>
        <v>MICHAŁ JUST</v>
      </c>
      <c r="Q58" s="12">
        <f t="shared" si="11"/>
        <v>17</v>
      </c>
      <c r="R58" s="12" t="str">
        <f t="shared" si="3"/>
        <v>JUST MICHAŁ QAPA</v>
      </c>
      <c r="S58" s="12" t="str">
        <f t="shared" si="4"/>
        <v>01096</v>
      </c>
    </row>
    <row r="59" spans="1:19">
      <c r="A59" s="44" t="s">
        <v>231</v>
      </c>
      <c r="B59" s="44" t="s">
        <v>232</v>
      </c>
      <c r="C59" s="12" t="s">
        <v>167</v>
      </c>
      <c r="D59" s="12" t="s">
        <v>648</v>
      </c>
      <c r="E59" s="32" t="s">
        <v>580</v>
      </c>
      <c r="F59" s="12" t="s">
        <v>55</v>
      </c>
      <c r="G59" s="12">
        <v>602</v>
      </c>
      <c r="H59" s="129" t="str">
        <f t="shared" si="9"/>
        <v>K.KADŁUBICKA</v>
      </c>
      <c r="I59" s="129"/>
      <c r="J59" s="129" t="str">
        <f>VLOOKUP(D59,legend!$A$2:$B$148,2,FALSE)</f>
        <v>Logistic Center</v>
      </c>
      <c r="O59" s="12" t="s">
        <v>78</v>
      </c>
      <c r="P59" s="12" t="str">
        <f t="shared" si="10"/>
        <v>KATARZYNA KADŁUBICKA</v>
      </c>
      <c r="Q59" s="12">
        <f t="shared" si="11"/>
        <v>26</v>
      </c>
      <c r="R59" s="12" t="str">
        <f t="shared" si="3"/>
        <v>KADŁUBICKA KATARZYNA LogC</v>
      </c>
      <c r="S59" s="12" t="str">
        <f t="shared" si="4"/>
        <v>00510</v>
      </c>
    </row>
    <row r="60" spans="1:19">
      <c r="A60" s="44" t="s">
        <v>233</v>
      </c>
      <c r="B60" s="44" t="s">
        <v>234</v>
      </c>
      <c r="C60" s="12" t="s">
        <v>235</v>
      </c>
      <c r="D60" s="12" t="s">
        <v>635</v>
      </c>
      <c r="E60" s="32" t="s">
        <v>595</v>
      </c>
      <c r="F60" s="12" t="s">
        <v>55</v>
      </c>
      <c r="G60" s="12">
        <v>304</v>
      </c>
      <c r="H60" s="129" t="str">
        <f t="shared" si="9"/>
        <v>K.KAMIŃSKI</v>
      </c>
      <c r="I60" s="129"/>
      <c r="J60" s="129" t="str">
        <f>VLOOKUP(D60,legend!$A$2:$B$148,2,FALSE)</f>
        <v>Production Engineering (Machining)</v>
      </c>
      <c r="O60" s="12" t="s">
        <v>106</v>
      </c>
      <c r="P60" s="12" t="str">
        <f t="shared" si="10"/>
        <v>KAMIL KAMIŃSKI</v>
      </c>
      <c r="Q60" s="12">
        <f t="shared" si="11"/>
        <v>33</v>
      </c>
      <c r="R60" s="12" t="str">
        <f t="shared" si="3"/>
        <v>KAMIŃSKI KAMIL PEPEMC</v>
      </c>
      <c r="S60" s="12" t="str">
        <f t="shared" si="4"/>
        <v>00131</v>
      </c>
    </row>
    <row r="61" spans="1:19">
      <c r="A61" s="44" t="s">
        <v>15</v>
      </c>
      <c r="B61" s="12" t="s">
        <v>236</v>
      </c>
      <c r="C61" s="12" t="s">
        <v>237</v>
      </c>
      <c r="D61" s="12" t="s">
        <v>646</v>
      </c>
      <c r="E61" s="32" t="s">
        <v>238</v>
      </c>
      <c r="F61" s="12" t="s">
        <v>55</v>
      </c>
      <c r="G61" s="12">
        <v>138</v>
      </c>
      <c r="H61" s="129" t="str">
        <f t="shared" si="9"/>
        <v>T.KARWATKA</v>
      </c>
      <c r="I61" s="129"/>
      <c r="J61" s="129" t="str">
        <f>VLOOKUP(D61,legend!$A$2:$B$148,2,FALSE)</f>
        <v>Accounting &amp; Finance</v>
      </c>
      <c r="O61" s="12" t="s">
        <v>189</v>
      </c>
      <c r="P61" s="12" t="str">
        <f t="shared" si="10"/>
        <v>TOMASZ KARWATKA</v>
      </c>
      <c r="Q61" s="12">
        <f t="shared" si="11"/>
        <v>20</v>
      </c>
      <c r="R61" s="12" t="str">
        <f t="shared" si="3"/>
        <v>KARWATKA TOMASZ AFAAC</v>
      </c>
      <c r="S61" s="12" t="str">
        <f t="shared" si="4"/>
        <v>00778</v>
      </c>
    </row>
    <row r="62" spans="1:19">
      <c r="A62" s="44" t="s">
        <v>239</v>
      </c>
      <c r="B62" s="44" t="s">
        <v>240</v>
      </c>
      <c r="C62" s="12" t="s">
        <v>241</v>
      </c>
      <c r="D62" s="12" t="s">
        <v>608</v>
      </c>
      <c r="E62" s="32" t="s">
        <v>582</v>
      </c>
      <c r="F62" s="12" t="s">
        <v>55</v>
      </c>
      <c r="G62" s="12">
        <v>192</v>
      </c>
      <c r="H62" s="129" t="str">
        <f t="shared" si="9"/>
        <v>M.KIEREPKA</v>
      </c>
      <c r="I62" s="129"/>
      <c r="J62" s="129" t="str">
        <f>VLOOKUP(D62,legend!$A$2:$B$148,2,FALSE)</f>
        <v>Production Planning</v>
      </c>
      <c r="O62" s="12" t="s">
        <v>78</v>
      </c>
      <c r="P62" s="12" t="str">
        <f t="shared" si="10"/>
        <v>MACIEJ KIEREPKA</v>
      </c>
      <c r="Q62" s="12">
        <f t="shared" si="11"/>
        <v>46</v>
      </c>
      <c r="R62" s="12" t="str">
        <f t="shared" si="3"/>
        <v>KIEREPKA MACIEJ PPPP</v>
      </c>
      <c r="S62" s="12" t="str">
        <f t="shared" si="4"/>
        <v>00493</v>
      </c>
    </row>
    <row r="63" spans="1:19">
      <c r="A63" s="44" t="s">
        <v>242</v>
      </c>
      <c r="B63" s="44" t="s">
        <v>243</v>
      </c>
      <c r="C63" s="12" t="s">
        <v>244</v>
      </c>
      <c r="D63" s="12" t="s">
        <v>640</v>
      </c>
      <c r="E63" s="342" t="s">
        <v>1020</v>
      </c>
      <c r="F63" s="12" t="s">
        <v>55</v>
      </c>
      <c r="G63" s="12">
        <v>347</v>
      </c>
      <c r="H63" s="129" t="str">
        <f t="shared" si="9"/>
        <v>A.KINDRA</v>
      </c>
      <c r="I63" s="343" t="s">
        <v>1013</v>
      </c>
      <c r="J63" s="129" t="str">
        <f>VLOOKUP(D63,legend!$A$2:$B$148,2,FALSE)</f>
        <v>Maintenance (Machining)</v>
      </c>
      <c r="O63" s="12" t="s">
        <v>106</v>
      </c>
      <c r="P63" s="12" t="str">
        <f t="shared" si="10"/>
        <v>ANDRZEJ KINDRA</v>
      </c>
      <c r="Q63" s="12">
        <f t="shared" si="11"/>
        <v>27</v>
      </c>
      <c r="R63" s="12" t="str">
        <f t="shared" si="3"/>
        <v>KINDRA ANDRZEJ PEPMMC</v>
      </c>
      <c r="S63" s="12" t="str">
        <f t="shared" si="4"/>
        <v>00811</v>
      </c>
    </row>
    <row r="64" spans="1:19">
      <c r="A64" s="44" t="s">
        <v>245</v>
      </c>
      <c r="B64" s="44" t="s">
        <v>246</v>
      </c>
      <c r="C64" s="12" t="s">
        <v>237</v>
      </c>
      <c r="D64" s="12" t="s">
        <v>637</v>
      </c>
      <c r="E64" s="342" t="s">
        <v>1019</v>
      </c>
      <c r="F64" s="12" t="s">
        <v>55</v>
      </c>
      <c r="G64" s="12">
        <v>346</v>
      </c>
      <c r="H64" s="129" t="str">
        <f t="shared" si="9"/>
        <v>T.KOKOSZANEK</v>
      </c>
      <c r="I64" s="343" t="s">
        <v>1014</v>
      </c>
      <c r="J64" s="129" t="str">
        <f>VLOOKUP(D64,legend!$A$2:$B$148,2,FALSE)</f>
        <v>Maintenance (Die Casting)</v>
      </c>
      <c r="O64" s="12" t="s">
        <v>106</v>
      </c>
      <c r="P64" s="12" t="str">
        <f t="shared" si="10"/>
        <v>TOMASZ KOKOSZANEK</v>
      </c>
      <c r="Q64" s="12">
        <f t="shared" si="11"/>
        <v>27</v>
      </c>
      <c r="R64" s="12" t="str">
        <f t="shared" si="3"/>
        <v>KOKOSZANEK TOMASZ PEPMDD</v>
      </c>
      <c r="S64" s="12" t="str">
        <f t="shared" si="4"/>
        <v>00264</v>
      </c>
    </row>
    <row r="65" spans="1:19">
      <c r="A65" s="44" t="s">
        <v>247</v>
      </c>
      <c r="B65" s="44" t="s">
        <v>248</v>
      </c>
      <c r="C65" s="12" t="s">
        <v>109</v>
      </c>
      <c r="D65" s="12" t="s">
        <v>633</v>
      </c>
      <c r="E65" s="32" t="s">
        <v>589</v>
      </c>
      <c r="F65" s="12" t="s">
        <v>55</v>
      </c>
      <c r="G65" s="12">
        <v>205</v>
      </c>
      <c r="H65" s="129" t="str">
        <f t="shared" ref="H65:H95" si="12">LEFT(C65,1)&amp;"."&amp;B65</f>
        <v>K.KOLEŚNIK</v>
      </c>
      <c r="I65" s="129"/>
      <c r="J65" s="129" t="str">
        <f>VLOOKUP(D65,legend!$A$2:$B$148,2,FALSE)</f>
        <v>Production Engineering (Die Casting)</v>
      </c>
      <c r="O65" s="12" t="s">
        <v>106</v>
      </c>
      <c r="P65" s="12" t="str">
        <f t="shared" si="10"/>
        <v>KRZYSZTOF KOLEŚNIK</v>
      </c>
      <c r="Q65" s="12">
        <f t="shared" si="11"/>
        <v>19</v>
      </c>
      <c r="R65" s="12" t="str">
        <f t="shared" si="3"/>
        <v>KOLEŚNIK KRZYSZTOF PEPEDC</v>
      </c>
      <c r="S65" s="12" t="str">
        <f t="shared" si="4"/>
        <v>00687</v>
      </c>
    </row>
    <row r="66" spans="1:19">
      <c r="A66" s="63" t="s">
        <v>249</v>
      </c>
      <c r="B66" s="12" t="s">
        <v>250</v>
      </c>
      <c r="C66" s="12" t="s">
        <v>241</v>
      </c>
      <c r="D66" s="12" t="s">
        <v>605</v>
      </c>
      <c r="E66" s="32" t="s">
        <v>596</v>
      </c>
      <c r="F66" s="12" t="s">
        <v>55</v>
      </c>
      <c r="G66" s="12">
        <v>345</v>
      </c>
      <c r="H66" s="129" t="str">
        <f t="shared" si="12"/>
        <v>M.KOMARNICKI</v>
      </c>
      <c r="I66" s="129"/>
      <c r="J66" s="129" t="str">
        <f>VLOOKUP(D66,legend!$A$2:$B$148,2,FALSE)</f>
        <v>Maintenance (ASSY)</v>
      </c>
      <c r="O66" s="12" t="s">
        <v>62</v>
      </c>
      <c r="P66" s="12" t="str">
        <f t="shared" si="10"/>
        <v>MACIEJ KOMARNICKI</v>
      </c>
      <c r="Q66" s="12">
        <f t="shared" si="11"/>
        <v>39</v>
      </c>
      <c r="R66" s="12" t="str">
        <f t="shared" ref="R66:R128" si="13">B66&amp;" "&amp;C66&amp;" "&amp;D66</f>
        <v>KOMARNICKI MACIEJ PEPMAS</v>
      </c>
      <c r="S66" s="12" t="str">
        <f t="shared" ref="S66:S128" si="14">A66</f>
        <v>00036</v>
      </c>
    </row>
    <row r="67" spans="1:19">
      <c r="A67" s="44" t="s">
        <v>251</v>
      </c>
      <c r="B67" s="44" t="s">
        <v>252</v>
      </c>
      <c r="C67" s="12" t="s">
        <v>132</v>
      </c>
      <c r="D67" s="12" t="s">
        <v>635</v>
      </c>
      <c r="E67" s="32" t="s">
        <v>589</v>
      </c>
      <c r="F67" s="12" t="s">
        <v>55</v>
      </c>
      <c r="G67" s="12">
        <v>207</v>
      </c>
      <c r="H67" s="129" t="str">
        <f t="shared" si="12"/>
        <v>J.KONEFAŁ</v>
      </c>
      <c r="I67" s="129"/>
      <c r="J67" s="129" t="str">
        <f>VLOOKUP(D67,legend!$A$2:$B$148,2,FALSE)</f>
        <v>Production Engineering (Machining)</v>
      </c>
      <c r="O67" s="12" t="s">
        <v>106</v>
      </c>
      <c r="P67" s="12" t="str">
        <f t="shared" si="10"/>
        <v>JAROSŁAW KONEFAŁ</v>
      </c>
      <c r="Q67" s="12">
        <f t="shared" si="11"/>
        <v>19</v>
      </c>
      <c r="R67" s="12" t="str">
        <f t="shared" si="13"/>
        <v>KONEFAŁ JAROSŁAW PEPEMC</v>
      </c>
      <c r="S67" s="12" t="str">
        <f t="shared" si="14"/>
        <v>00245</v>
      </c>
    </row>
    <row r="68" spans="1:19">
      <c r="A68" s="44" t="s">
        <v>253</v>
      </c>
      <c r="B68" s="44" t="s">
        <v>254</v>
      </c>
      <c r="C68" s="12" t="s">
        <v>255</v>
      </c>
      <c r="D68" s="12" t="s">
        <v>0</v>
      </c>
      <c r="E68" s="342" t="s">
        <v>979</v>
      </c>
      <c r="F68" s="12" t="s">
        <v>55</v>
      </c>
      <c r="G68" s="12">
        <v>156</v>
      </c>
      <c r="H68" s="129" t="str">
        <f t="shared" si="12"/>
        <v>M.KORYCZAN</v>
      </c>
      <c r="I68" s="129"/>
      <c r="J68" s="129" t="str">
        <f>VLOOKUP(D68,legend!$A$2:$B$148,2,FALSE)</f>
        <v>IT</v>
      </c>
      <c r="O68" s="12" t="s">
        <v>78</v>
      </c>
      <c r="P68" s="12" t="str">
        <f t="shared" si="10"/>
        <v>MATEUSZ KORYCZAN</v>
      </c>
      <c r="Q68" s="12">
        <f t="shared" si="11"/>
        <v>27</v>
      </c>
      <c r="R68" s="12" t="str">
        <f t="shared" si="13"/>
        <v>KORYCZAN MATEUSZ IT</v>
      </c>
      <c r="S68" s="12" t="str">
        <f t="shared" si="14"/>
        <v>01036</v>
      </c>
    </row>
    <row r="69" spans="1:19">
      <c r="A69" s="44" t="s">
        <v>257</v>
      </c>
      <c r="B69" s="44" t="s">
        <v>258</v>
      </c>
      <c r="C69" s="12" t="s">
        <v>206</v>
      </c>
      <c r="D69" s="12" t="s">
        <v>607</v>
      </c>
      <c r="E69" s="32" t="s">
        <v>580</v>
      </c>
      <c r="F69" s="12" t="s">
        <v>55</v>
      </c>
      <c r="G69" s="12">
        <v>256</v>
      </c>
      <c r="H69" s="129" t="str">
        <f t="shared" si="12"/>
        <v>A.KOWALSKA</v>
      </c>
      <c r="I69" s="129"/>
      <c r="J69" s="129" t="str">
        <f>VLOOKUP(D69,legend!$A$2:$B$148,2,FALSE)</f>
        <v>Logistic(CR)</v>
      </c>
      <c r="O69" s="12" t="s">
        <v>78</v>
      </c>
      <c r="P69" s="12" t="str">
        <f t="shared" si="10"/>
        <v>ANITA KOWALSKA</v>
      </c>
      <c r="Q69" s="12">
        <f t="shared" si="11"/>
        <v>26</v>
      </c>
      <c r="R69" s="12" t="str">
        <f t="shared" si="13"/>
        <v>KOWALSKA ANITA PPLO</v>
      </c>
      <c r="S69" s="12" t="str">
        <f t="shared" si="14"/>
        <v>00223</v>
      </c>
    </row>
    <row r="70" spans="1:19">
      <c r="A70" s="44" t="s">
        <v>259</v>
      </c>
      <c r="B70" s="44" t="s">
        <v>260</v>
      </c>
      <c r="C70" s="12" t="s">
        <v>261</v>
      </c>
      <c r="D70" s="12" t="s">
        <v>615</v>
      </c>
      <c r="E70" s="32" t="s">
        <v>572</v>
      </c>
      <c r="F70" s="12" t="s">
        <v>55</v>
      </c>
      <c r="G70" s="12">
        <v>412</v>
      </c>
      <c r="H70" s="129" t="str">
        <f t="shared" si="12"/>
        <v>S.KOZIOŁ</v>
      </c>
      <c r="I70" s="129"/>
      <c r="J70" s="129" t="str">
        <f>VLOOKUP(D70,legend!$A$2:$B$148,2,FALSE)</f>
        <v>Quality Assuarance (Product)</v>
      </c>
      <c r="O70" s="12" t="s">
        <v>146</v>
      </c>
      <c r="P70" s="12" t="str">
        <f t="shared" si="10"/>
        <v>STANISŁAW KOZIOŁ</v>
      </c>
      <c r="Q70" s="12">
        <f t="shared" si="11"/>
        <v>17</v>
      </c>
      <c r="R70" s="12" t="str">
        <f t="shared" si="13"/>
        <v>KOZIOŁ STANISŁAW QAPR</v>
      </c>
      <c r="S70" s="12" t="str">
        <f t="shared" si="14"/>
        <v>01537</v>
      </c>
    </row>
    <row r="71" spans="1:19">
      <c r="A71" s="44" t="s">
        <v>262</v>
      </c>
      <c r="B71" s="44" t="s">
        <v>263</v>
      </c>
      <c r="C71" s="12" t="s">
        <v>264</v>
      </c>
      <c r="D71" s="12" t="s">
        <v>607</v>
      </c>
      <c r="E71" s="32" t="s">
        <v>265</v>
      </c>
      <c r="F71" s="12" t="s">
        <v>55</v>
      </c>
      <c r="G71" s="12">
        <v>262</v>
      </c>
      <c r="H71" s="129" t="str">
        <f t="shared" si="12"/>
        <v>B.KOZŁOWSKA</v>
      </c>
      <c r="I71" s="129"/>
      <c r="J71" s="129" t="str">
        <f>VLOOKUP(D71,legend!$A$2:$B$148,2,FALSE)</f>
        <v>Logistic(CR)</v>
      </c>
      <c r="O71" s="12" t="s">
        <v>78</v>
      </c>
      <c r="P71" s="12" t="str">
        <f t="shared" si="10"/>
        <v>BARBARA KOZŁOWSKA</v>
      </c>
      <c r="Q71" s="12">
        <f t="shared" si="11"/>
        <v>23</v>
      </c>
      <c r="R71" s="330" t="str">
        <f t="shared" si="13"/>
        <v>KOZŁOWSKA BARBARA PPLO</v>
      </c>
      <c r="S71" s="12" t="str">
        <f t="shared" si="14"/>
        <v>00595</v>
      </c>
    </row>
    <row r="72" spans="1:19">
      <c r="A72" s="44" t="s">
        <v>46</v>
      </c>
      <c r="B72" s="12" t="s">
        <v>266</v>
      </c>
      <c r="C72" s="12" t="s">
        <v>237</v>
      </c>
      <c r="D72" s="12" t="s">
        <v>619</v>
      </c>
      <c r="E72" s="32" t="s">
        <v>572</v>
      </c>
      <c r="F72" s="12" t="s">
        <v>55</v>
      </c>
      <c r="G72" s="12">
        <v>235</v>
      </c>
      <c r="H72" s="129" t="str">
        <f t="shared" si="12"/>
        <v>T.KRAJEWSKI</v>
      </c>
      <c r="I72" s="129"/>
      <c r="J72" s="129" t="str">
        <f>VLOOKUP(D72,legend!$A$2:$B$148,2,FALSE)</f>
        <v>Quality Assuarance (Quality Control)</v>
      </c>
      <c r="O72" s="12" t="s">
        <v>62</v>
      </c>
      <c r="P72" s="12" t="str">
        <f t="shared" si="10"/>
        <v>TOMASZ KRAJEWSKI</v>
      </c>
      <c r="Q72" s="12">
        <f t="shared" si="11"/>
        <v>17</v>
      </c>
      <c r="R72" s="12" t="str">
        <f t="shared" si="13"/>
        <v>KRAJEWSKI TOMASZ HVAC_QAQCAS</v>
      </c>
      <c r="S72" s="12" t="str">
        <f t="shared" si="14"/>
        <v>00112</v>
      </c>
    </row>
    <row r="73" spans="1:19">
      <c r="A73" s="44" t="s">
        <v>268</v>
      </c>
      <c r="B73" s="44" t="s">
        <v>269</v>
      </c>
      <c r="C73" s="12" t="s">
        <v>237</v>
      </c>
      <c r="D73" s="12" t="s">
        <v>640</v>
      </c>
      <c r="E73" s="32" t="s">
        <v>581</v>
      </c>
      <c r="F73" s="12" t="s">
        <v>55</v>
      </c>
      <c r="G73" s="12">
        <v>442</v>
      </c>
      <c r="H73" s="129" t="str">
        <f t="shared" si="12"/>
        <v>T.KRAWCZYK</v>
      </c>
      <c r="I73" s="129"/>
      <c r="J73" s="129" t="str">
        <f>VLOOKUP(D73,legend!$A$2:$B$148,2,FALSE)</f>
        <v>Maintenance (Machining)</v>
      </c>
      <c r="O73" s="12" t="s">
        <v>106</v>
      </c>
      <c r="P73" s="12" t="str">
        <f t="shared" si="10"/>
        <v>TOMASZ KRAWCZYK</v>
      </c>
      <c r="Q73" s="12">
        <f t="shared" si="11"/>
        <v>38</v>
      </c>
      <c r="R73" s="330" t="str">
        <f t="shared" si="13"/>
        <v>KRAWCZYK TOMASZ PEPMMC</v>
      </c>
      <c r="S73" s="12" t="str">
        <f t="shared" si="14"/>
        <v>01652</v>
      </c>
    </row>
    <row r="74" spans="1:19">
      <c r="A74" s="44" t="s">
        <v>34</v>
      </c>
      <c r="B74" s="12" t="s">
        <v>270</v>
      </c>
      <c r="C74" s="12" t="s">
        <v>271</v>
      </c>
      <c r="D74" s="12" t="s">
        <v>631</v>
      </c>
      <c r="E74" s="32" t="s">
        <v>572</v>
      </c>
      <c r="F74" s="12" t="s">
        <v>55</v>
      </c>
      <c r="G74" s="12">
        <v>110</v>
      </c>
      <c r="H74" s="129" t="str">
        <f t="shared" si="12"/>
        <v>K.LECH</v>
      </c>
      <c r="I74" s="129"/>
      <c r="J74" s="129" t="str">
        <f>VLOOKUP(D74,legend!$A$2:$B$148,2,FALSE)</f>
        <v>Quality Assuarance (Quality Control)</v>
      </c>
      <c r="O74" s="12" t="s">
        <v>62</v>
      </c>
      <c r="P74" s="12" t="str">
        <f t="shared" ref="P74:P95" si="15">C74&amp;" "&amp;B74</f>
        <v>KAROLINA LECH</v>
      </c>
      <c r="Q74" s="12">
        <f t="shared" ref="Q74:Q95" si="16">LEN(E74)</f>
        <v>17</v>
      </c>
      <c r="R74" s="12" t="str">
        <f t="shared" si="13"/>
        <v>LECH KAROLINA QAQCMC</v>
      </c>
      <c r="S74" s="12" t="str">
        <f t="shared" si="14"/>
        <v>00916</v>
      </c>
    </row>
    <row r="75" spans="1:19">
      <c r="A75" s="44" t="s">
        <v>272</v>
      </c>
      <c r="B75" s="44" t="s">
        <v>273</v>
      </c>
      <c r="C75" s="12" t="s">
        <v>213</v>
      </c>
      <c r="D75" s="12" t="s">
        <v>620</v>
      </c>
      <c r="E75" s="32" t="s">
        <v>582</v>
      </c>
      <c r="F75" s="12" t="s">
        <v>55</v>
      </c>
      <c r="G75" s="12">
        <v>181</v>
      </c>
      <c r="H75" s="129" t="str">
        <f t="shared" si="12"/>
        <v>M.LIBERSKA</v>
      </c>
      <c r="I75" s="129"/>
      <c r="J75" s="129" t="str">
        <f>VLOOKUP(D75,legend!$A$2:$B$148,2,FALSE)</f>
        <v>Production Planning</v>
      </c>
      <c r="O75" s="12" t="s">
        <v>78</v>
      </c>
      <c r="P75" s="12" t="str">
        <f t="shared" si="15"/>
        <v>MARIA LIBERSKA</v>
      </c>
      <c r="Q75" s="12">
        <f t="shared" si="16"/>
        <v>46</v>
      </c>
      <c r="R75" s="12" t="str">
        <f t="shared" si="13"/>
        <v>LIBERSKA MARIA HVAC_PPPP</v>
      </c>
      <c r="S75" s="12" t="str">
        <f t="shared" si="14"/>
        <v>01711</v>
      </c>
    </row>
    <row r="76" spans="1:19">
      <c r="A76" s="49" t="s">
        <v>20</v>
      </c>
      <c r="B76" s="330" t="s">
        <v>274</v>
      </c>
      <c r="C76" s="12" t="s">
        <v>271</v>
      </c>
      <c r="D76" s="12" t="s">
        <v>646</v>
      </c>
      <c r="E76" s="342" t="s">
        <v>1012</v>
      </c>
      <c r="F76" s="12" t="s">
        <v>55</v>
      </c>
      <c r="G76" s="12">
        <v>148</v>
      </c>
      <c r="H76" s="330" t="str">
        <f t="shared" si="12"/>
        <v>K.LIPIŃSKA-SKIBA</v>
      </c>
      <c r="I76" s="129"/>
      <c r="J76" s="129" t="str">
        <f>VLOOKUP(D76,legend!$A$2:$B$148,2,FALSE)</f>
        <v>Accounting &amp; Finance</v>
      </c>
      <c r="O76" s="12" t="s">
        <v>4</v>
      </c>
      <c r="P76" s="330" t="str">
        <f t="shared" si="15"/>
        <v>KAROLINA LIPIŃSKA-SKIBA</v>
      </c>
      <c r="Q76" s="12">
        <f t="shared" si="16"/>
        <v>49</v>
      </c>
      <c r="R76" s="12" t="str">
        <f t="shared" si="13"/>
        <v>LIPIŃSKA-SKIBA KAROLINA AFAAC</v>
      </c>
      <c r="S76" s="12" t="str">
        <f t="shared" si="14"/>
        <v>00169</v>
      </c>
    </row>
    <row r="77" spans="1:19">
      <c r="A77" s="44" t="s">
        <v>275</v>
      </c>
      <c r="B77" s="12" t="s">
        <v>276</v>
      </c>
      <c r="C77" s="12" t="s">
        <v>167</v>
      </c>
      <c r="D77" s="12" t="s">
        <v>645</v>
      </c>
      <c r="E77" s="32" t="s">
        <v>277</v>
      </c>
      <c r="F77" s="12" t="s">
        <v>55</v>
      </c>
      <c r="G77" s="12">
        <v>180</v>
      </c>
      <c r="H77" s="129" t="str">
        <f t="shared" si="12"/>
        <v>K.LISOWSKA</v>
      </c>
      <c r="I77" s="129"/>
      <c r="J77" s="129" t="str">
        <f>VLOOKUP(D77,legend!$A$2:$B$148,2,FALSE)</f>
        <v>Human Resources</v>
      </c>
      <c r="O77" s="12" t="s">
        <v>123</v>
      </c>
      <c r="P77" s="12" t="str">
        <f t="shared" si="15"/>
        <v>KATARZYNA LISOWSKA</v>
      </c>
      <c r="Q77" s="12">
        <f t="shared" si="16"/>
        <v>26</v>
      </c>
      <c r="R77" s="12" t="str">
        <f t="shared" si="13"/>
        <v>LISOWSKA KATARZYNA AGHHR</v>
      </c>
      <c r="S77" s="12" t="str">
        <f t="shared" si="14"/>
        <v>00409</v>
      </c>
    </row>
    <row r="78" spans="1:19">
      <c r="A78" s="44" t="s">
        <v>278</v>
      </c>
      <c r="B78" s="330" t="s">
        <v>279</v>
      </c>
      <c r="C78" s="12" t="s">
        <v>280</v>
      </c>
      <c r="D78" s="12" t="s">
        <v>608</v>
      </c>
      <c r="E78" s="32" t="s">
        <v>576</v>
      </c>
      <c r="F78" s="12" t="s">
        <v>55</v>
      </c>
      <c r="G78" s="12">
        <v>143</v>
      </c>
      <c r="H78" s="330" t="str">
        <f t="shared" si="12"/>
        <v>M.LUPA</v>
      </c>
      <c r="I78" s="129"/>
      <c r="J78" s="129" t="str">
        <f>VLOOKUP(D78,legend!$A$2:$B$148,2,FALSE)</f>
        <v>Production Planning</v>
      </c>
      <c r="O78" s="12" t="s">
        <v>193</v>
      </c>
      <c r="P78" s="330" t="str">
        <f t="shared" si="15"/>
        <v>MAŁGORZATA LUPA</v>
      </c>
      <c r="Q78" s="12">
        <f t="shared" si="16"/>
        <v>35</v>
      </c>
      <c r="R78" s="12" t="str">
        <f t="shared" si="13"/>
        <v>LUPA MAŁGORZATA PPPP</v>
      </c>
      <c r="S78" s="12" t="str">
        <f t="shared" si="14"/>
        <v>00045</v>
      </c>
    </row>
    <row r="79" spans="1:19">
      <c r="A79" s="44" t="s">
        <v>281</v>
      </c>
      <c r="B79" s="44" t="s">
        <v>282</v>
      </c>
      <c r="C79" s="12" t="s">
        <v>81</v>
      </c>
      <c r="D79" s="12" t="s">
        <v>621</v>
      </c>
      <c r="E79" s="32" t="s">
        <v>284</v>
      </c>
      <c r="F79" s="12" t="s">
        <v>55</v>
      </c>
      <c r="G79" s="12">
        <v>233</v>
      </c>
      <c r="H79" s="129" t="str">
        <f t="shared" si="12"/>
        <v>P.ŁAKOMIAK</v>
      </c>
      <c r="I79" s="129"/>
      <c r="J79" s="129" t="str">
        <f>VLOOKUP(D79,legend!$A$2:$B$148,2,FALSE)</f>
        <v>Quality Assuarance (CLM)</v>
      </c>
      <c r="O79" s="12" t="s">
        <v>146</v>
      </c>
      <c r="P79" s="12" t="str">
        <f t="shared" si="15"/>
        <v>PIOTR ŁAKOMIAK</v>
      </c>
      <c r="Q79" s="12">
        <f t="shared" si="16"/>
        <v>43</v>
      </c>
      <c r="R79" s="12" t="str">
        <f t="shared" si="13"/>
        <v>ŁAKOMIAK PIOTR QACL</v>
      </c>
      <c r="S79" s="12" t="str">
        <f t="shared" si="14"/>
        <v>00273</v>
      </c>
    </row>
    <row r="80" spans="1:19">
      <c r="A80" s="44" t="s">
        <v>285</v>
      </c>
      <c r="B80" s="44" t="s">
        <v>286</v>
      </c>
      <c r="C80" s="12" t="s">
        <v>287</v>
      </c>
      <c r="D80" s="12" t="s">
        <v>635</v>
      </c>
      <c r="E80" s="32" t="s">
        <v>589</v>
      </c>
      <c r="F80" s="12" t="s">
        <v>55</v>
      </c>
      <c r="G80" s="12">
        <v>184</v>
      </c>
      <c r="H80" s="129" t="str">
        <f t="shared" si="12"/>
        <v>D.MARAS</v>
      </c>
      <c r="I80" s="129"/>
      <c r="J80" s="129" t="str">
        <f>VLOOKUP(D80,legend!$A$2:$B$148,2,FALSE)</f>
        <v>Production Engineering (Machining)</v>
      </c>
      <c r="O80" s="12" t="s">
        <v>106</v>
      </c>
      <c r="P80" s="12" t="str">
        <f t="shared" si="15"/>
        <v>DAWID MARAS</v>
      </c>
      <c r="Q80" s="12">
        <f t="shared" si="16"/>
        <v>19</v>
      </c>
      <c r="R80" s="12" t="str">
        <f t="shared" si="13"/>
        <v>MARAS DAWID PEPEMC</v>
      </c>
      <c r="S80" s="12" t="str">
        <f t="shared" si="14"/>
        <v>01001</v>
      </c>
    </row>
    <row r="81" spans="1:19">
      <c r="A81" s="44" t="s">
        <v>288</v>
      </c>
      <c r="B81" s="44" t="s">
        <v>289</v>
      </c>
      <c r="C81" s="12" t="s">
        <v>290</v>
      </c>
      <c r="D81" s="12" t="s">
        <v>639</v>
      </c>
      <c r="E81" s="32" t="s">
        <v>597</v>
      </c>
      <c r="F81" s="12" t="s">
        <v>55</v>
      </c>
      <c r="G81" s="12">
        <v>279</v>
      </c>
      <c r="H81" s="129" t="str">
        <f t="shared" si="12"/>
        <v>B.MARCINIAK</v>
      </c>
      <c r="I81" s="129"/>
      <c r="J81" s="129" t="str">
        <f>VLOOKUP(D81,legend!$A$2:$B$148,2,FALSE)</f>
        <v xml:space="preserve">Research &amp; Development </v>
      </c>
      <c r="O81" s="12" t="s">
        <v>114</v>
      </c>
      <c r="P81" s="12" t="str">
        <f t="shared" si="15"/>
        <v>BARTOSZ MARCINIAK</v>
      </c>
      <c r="Q81" s="12">
        <f t="shared" si="16"/>
        <v>26</v>
      </c>
      <c r="R81" s="12" t="str">
        <f t="shared" si="13"/>
        <v>MARCINIAK BARTOSZ PEDPRD</v>
      </c>
      <c r="S81" s="12" t="str">
        <f t="shared" si="14"/>
        <v>01214</v>
      </c>
    </row>
    <row r="82" spans="1:19">
      <c r="A82" s="44" t="s">
        <v>291</v>
      </c>
      <c r="B82" s="44" t="s">
        <v>292</v>
      </c>
      <c r="C82" s="12" t="s">
        <v>163</v>
      </c>
      <c r="D82" s="12" t="s">
        <v>608</v>
      </c>
      <c r="E82" s="32" t="s">
        <v>293</v>
      </c>
      <c r="F82" s="12" t="s">
        <v>55</v>
      </c>
      <c r="G82" s="12">
        <v>172</v>
      </c>
      <c r="H82" s="129" t="str">
        <f t="shared" si="12"/>
        <v>M.MAZUR</v>
      </c>
      <c r="I82" s="129"/>
      <c r="J82" s="129" t="str">
        <f>VLOOKUP(D82,legend!$A$2:$B$148,2,FALSE)</f>
        <v>Production Planning</v>
      </c>
      <c r="O82" s="12" t="s">
        <v>78</v>
      </c>
      <c r="P82" s="12" t="str">
        <f t="shared" si="15"/>
        <v>MARIUSZ MAZUR</v>
      </c>
      <c r="Q82" s="12">
        <f t="shared" si="16"/>
        <v>40</v>
      </c>
      <c r="R82" s="12" t="str">
        <f t="shared" si="13"/>
        <v>MAZUR MARIUSZ PPPP</v>
      </c>
      <c r="S82" s="12" t="str">
        <f t="shared" si="14"/>
        <v>00596</v>
      </c>
    </row>
    <row r="83" spans="1:19">
      <c r="A83" s="44" t="s">
        <v>294</v>
      </c>
      <c r="B83" s="44" t="s">
        <v>295</v>
      </c>
      <c r="C83" s="12" t="s">
        <v>241</v>
      </c>
      <c r="D83" s="12" t="s">
        <v>608</v>
      </c>
      <c r="E83" s="32" t="s">
        <v>296</v>
      </c>
      <c r="F83" s="12" t="s">
        <v>55</v>
      </c>
      <c r="G83" s="12">
        <v>196</v>
      </c>
      <c r="H83" s="129" t="str">
        <f t="shared" si="12"/>
        <v>M.MAZUREK</v>
      </c>
      <c r="I83" s="129"/>
      <c r="J83" s="129" t="str">
        <f>VLOOKUP(D83,legend!$A$2:$B$148,2,FALSE)</f>
        <v>Production Planning</v>
      </c>
      <c r="O83" s="12" t="s">
        <v>78</v>
      </c>
      <c r="P83" s="12" t="str">
        <f t="shared" si="15"/>
        <v>MACIEJ MAZUREK</v>
      </c>
      <c r="Q83" s="12">
        <f t="shared" si="16"/>
        <v>34</v>
      </c>
      <c r="R83" s="12" t="str">
        <f t="shared" si="13"/>
        <v>MAZUREK MACIEJ PPPP</v>
      </c>
      <c r="S83" s="12" t="str">
        <f t="shared" si="14"/>
        <v>01199</v>
      </c>
    </row>
    <row r="84" spans="1:19">
      <c r="A84" s="44" t="s">
        <v>297</v>
      </c>
      <c r="B84" s="44" t="s">
        <v>295</v>
      </c>
      <c r="C84" s="12" t="s">
        <v>298</v>
      </c>
      <c r="D84" s="12" t="s">
        <v>613</v>
      </c>
      <c r="E84" s="32" t="s">
        <v>577</v>
      </c>
      <c r="F84" s="12" t="s">
        <v>55</v>
      </c>
      <c r="G84" s="12">
        <v>196</v>
      </c>
      <c r="H84" s="129" t="str">
        <f t="shared" si="12"/>
        <v>R.MAZUREK</v>
      </c>
      <c r="I84" s="129"/>
      <c r="J84" s="129" t="str">
        <f>VLOOKUP(D84,legend!$A$2:$B$148,2,FALSE)</f>
        <v>Quality Assuarance (Parts)</v>
      </c>
      <c r="O84" s="12" t="s">
        <v>146</v>
      </c>
      <c r="P84" s="12" t="str">
        <f t="shared" si="15"/>
        <v>RENATA MAZUREK</v>
      </c>
      <c r="Q84" s="12">
        <f t="shared" si="16"/>
        <v>20</v>
      </c>
      <c r="R84" s="12" t="str">
        <f t="shared" si="13"/>
        <v>MAZUREK RENATA QAPA</v>
      </c>
      <c r="S84" s="12" t="str">
        <f t="shared" si="14"/>
        <v>00795</v>
      </c>
    </row>
    <row r="85" spans="1:19">
      <c r="A85" s="44" t="s">
        <v>299</v>
      </c>
      <c r="B85" s="44" t="s">
        <v>300</v>
      </c>
      <c r="C85" s="12" t="s">
        <v>301</v>
      </c>
      <c r="D85" s="12" t="s">
        <v>613</v>
      </c>
      <c r="E85" s="32" t="s">
        <v>572</v>
      </c>
      <c r="F85" s="12" t="s">
        <v>55</v>
      </c>
      <c r="G85" s="12">
        <v>430</v>
      </c>
      <c r="H85" s="129" t="str">
        <f t="shared" si="12"/>
        <v>M.MAZURKIEWICZ</v>
      </c>
      <c r="I85" s="129"/>
      <c r="J85" s="129" t="str">
        <f>VLOOKUP(D85,legend!$A$2:$B$148,2,FALSE)</f>
        <v>Quality Assuarance (Parts)</v>
      </c>
      <c r="O85" s="12" t="s">
        <v>146</v>
      </c>
      <c r="P85" s="12" t="str">
        <f t="shared" si="15"/>
        <v>MIŁOSZ MAZURKIEWICZ</v>
      </c>
      <c r="Q85" s="12">
        <f t="shared" si="16"/>
        <v>17</v>
      </c>
      <c r="R85" s="12" t="str">
        <f t="shared" si="13"/>
        <v>MAZURKIEWICZ MIŁOSZ QAPA</v>
      </c>
      <c r="S85" s="12" t="str">
        <f t="shared" si="14"/>
        <v>01393</v>
      </c>
    </row>
    <row r="86" spans="1:19">
      <c r="A86" s="44" t="s">
        <v>302</v>
      </c>
      <c r="B86" s="44" t="s">
        <v>303</v>
      </c>
      <c r="C86" s="12" t="s">
        <v>304</v>
      </c>
      <c r="D86" s="12" t="s">
        <v>648</v>
      </c>
      <c r="E86" s="32" t="s">
        <v>580</v>
      </c>
      <c r="F86" s="12" t="s">
        <v>55</v>
      </c>
      <c r="G86" s="12">
        <v>605</v>
      </c>
      <c r="H86" s="129" t="str">
        <f t="shared" si="12"/>
        <v>G.MECH</v>
      </c>
      <c r="I86" s="129"/>
      <c r="J86" s="129" t="str">
        <f>VLOOKUP(D86,legend!$A$2:$B$148,2,FALSE)</f>
        <v>Logistic Center</v>
      </c>
      <c r="O86" s="12" t="s">
        <v>78</v>
      </c>
      <c r="P86" s="12" t="str">
        <f t="shared" si="15"/>
        <v>GRZEGORZ MECH</v>
      </c>
      <c r="Q86" s="12">
        <f t="shared" si="16"/>
        <v>26</v>
      </c>
      <c r="R86" s="12" t="str">
        <f t="shared" si="13"/>
        <v>MECH GRZEGORZ LogC</v>
      </c>
      <c r="S86" s="12" t="str">
        <f t="shared" si="14"/>
        <v>01718</v>
      </c>
    </row>
    <row r="87" spans="1:19">
      <c r="A87" s="146" t="s">
        <v>305</v>
      </c>
      <c r="B87" s="12" t="s">
        <v>306</v>
      </c>
      <c r="C87" s="12" t="s">
        <v>307</v>
      </c>
      <c r="D87" s="12" t="s">
        <v>645</v>
      </c>
      <c r="E87" s="32" t="s">
        <v>575</v>
      </c>
      <c r="F87" s="12" t="s">
        <v>55</v>
      </c>
      <c r="G87" s="12">
        <v>133</v>
      </c>
      <c r="H87" s="129" t="str">
        <f t="shared" si="12"/>
        <v>A.METYK</v>
      </c>
      <c r="I87" s="129"/>
      <c r="J87" s="129" t="str">
        <f>VLOOKUP(D87,legend!$A$2:$B$148,2,FALSE)</f>
        <v>Human Resources</v>
      </c>
      <c r="O87" s="12" t="s">
        <v>123</v>
      </c>
      <c r="P87" s="12" t="str">
        <f t="shared" si="15"/>
        <v>ALICJA METYK</v>
      </c>
      <c r="Q87" s="12">
        <f t="shared" si="16"/>
        <v>29</v>
      </c>
      <c r="R87" s="12" t="str">
        <f t="shared" si="13"/>
        <v>METYK ALICJA AGHHR</v>
      </c>
      <c r="S87" s="12" t="str">
        <f t="shared" si="14"/>
        <v>00076</v>
      </c>
    </row>
    <row r="88" spans="1:19">
      <c r="A88" s="44" t="s">
        <v>14</v>
      </c>
      <c r="B88" s="12" t="s">
        <v>308</v>
      </c>
      <c r="C88" s="12" t="s">
        <v>244</v>
      </c>
      <c r="D88" s="12" t="s">
        <v>641</v>
      </c>
      <c r="E88" s="32" t="s">
        <v>309</v>
      </c>
      <c r="F88" s="12" t="s">
        <v>55</v>
      </c>
      <c r="G88" s="12">
        <v>372</v>
      </c>
      <c r="H88" s="129" t="str">
        <f t="shared" si="12"/>
        <v>A.MICHALSKI</v>
      </c>
      <c r="I88" s="129"/>
      <c r="J88" s="129" t="str">
        <f>VLOOKUP(D88,legend!$A$2:$B$148,2,FALSE)</f>
        <v>Plant Manager</v>
      </c>
      <c r="P88" s="12" t="str">
        <f t="shared" si="15"/>
        <v>ANDRZEJ MICHALSKI</v>
      </c>
      <c r="Q88" s="12">
        <f t="shared" si="16"/>
        <v>16</v>
      </c>
      <c r="R88" s="12" t="str">
        <f t="shared" si="13"/>
        <v>MICHALSKI ANDRZEJ PLANTM</v>
      </c>
      <c r="S88" s="12" t="str">
        <f t="shared" si="14"/>
        <v>00051</v>
      </c>
    </row>
    <row r="89" spans="1:19">
      <c r="A89" s="44" t="s">
        <v>310</v>
      </c>
      <c r="B89" s="44" t="s">
        <v>311</v>
      </c>
      <c r="C89" s="12" t="s">
        <v>191</v>
      </c>
      <c r="D89" s="12" t="s">
        <v>642</v>
      </c>
      <c r="E89" s="342" t="s">
        <v>1018</v>
      </c>
      <c r="F89" s="12" t="s">
        <v>55</v>
      </c>
      <c r="G89" s="12">
        <v>159</v>
      </c>
      <c r="H89" s="129" t="str">
        <f t="shared" si="12"/>
        <v>J.MICHUŁKA</v>
      </c>
      <c r="I89" s="129"/>
      <c r="J89" s="129" t="str">
        <f>VLOOKUP(D89,legend!$A$2:$B$148,2,FALSE)</f>
        <v xml:space="preserve">General Purchase </v>
      </c>
      <c r="O89" s="12" t="s">
        <v>114</v>
      </c>
      <c r="P89" s="12" t="str">
        <f t="shared" si="15"/>
        <v>JOANNA MICHUŁKA</v>
      </c>
      <c r="Q89" s="12">
        <f t="shared" si="16"/>
        <v>34</v>
      </c>
      <c r="R89" s="12" t="str">
        <f t="shared" si="13"/>
        <v>MICHUŁKA JOANNA PEDPGP</v>
      </c>
      <c r="S89" s="12" t="str">
        <f t="shared" si="14"/>
        <v>00647</v>
      </c>
    </row>
    <row r="90" spans="1:19">
      <c r="A90" s="44" t="s">
        <v>30</v>
      </c>
      <c r="B90" s="12" t="s">
        <v>313</v>
      </c>
      <c r="C90" s="12" t="s">
        <v>287</v>
      </c>
      <c r="D90" s="12" t="s">
        <v>638</v>
      </c>
      <c r="E90" s="32" t="s">
        <v>314</v>
      </c>
      <c r="F90" s="12" t="s">
        <v>55</v>
      </c>
      <c r="G90" s="12">
        <v>176</v>
      </c>
      <c r="H90" s="129" t="str">
        <f t="shared" si="12"/>
        <v>D.MIERZWIAK</v>
      </c>
      <c r="I90" s="129"/>
      <c r="J90" s="129" t="str">
        <f>VLOOKUP(D90,legend!$A$2:$B$148,2,FALSE)</f>
        <v>Production (Machining)</v>
      </c>
      <c r="O90" s="12" t="s">
        <v>62</v>
      </c>
      <c r="P90" s="12" t="str">
        <f t="shared" si="15"/>
        <v>DAWID MIERZWIAK</v>
      </c>
      <c r="Q90" s="12">
        <f t="shared" si="16"/>
        <v>18</v>
      </c>
      <c r="R90" s="12" t="str">
        <f t="shared" si="13"/>
        <v>MIERZWIAK DAWID PEPRMC</v>
      </c>
      <c r="S90" s="12" t="str">
        <f t="shared" si="14"/>
        <v>00791</v>
      </c>
    </row>
    <row r="91" spans="1:19">
      <c r="A91" s="44" t="s">
        <v>315</v>
      </c>
      <c r="B91" s="44" t="s">
        <v>316</v>
      </c>
      <c r="C91" s="12" t="s">
        <v>255</v>
      </c>
      <c r="D91" s="12" t="s">
        <v>609</v>
      </c>
      <c r="E91" s="32" t="s">
        <v>317</v>
      </c>
      <c r="F91" s="12" t="s">
        <v>55</v>
      </c>
      <c r="G91" s="12">
        <v>489</v>
      </c>
      <c r="H91" s="129" t="str">
        <f t="shared" si="12"/>
        <v>M.MILA</v>
      </c>
      <c r="I91" s="129"/>
      <c r="J91" s="129" t="str">
        <f>VLOOKUP(D91,legend!$A$2:$B$148,2,FALSE)</f>
        <v>Quality Assuarance (QMS/TS)</v>
      </c>
      <c r="O91" s="12" t="s">
        <v>146</v>
      </c>
      <c r="P91" s="12" t="str">
        <f t="shared" si="15"/>
        <v>MATEUSZ MILA</v>
      </c>
      <c r="Q91" s="12">
        <f t="shared" si="16"/>
        <v>42</v>
      </c>
      <c r="R91" s="12" t="str">
        <f t="shared" si="13"/>
        <v>MILA MATEUSZ QATS</v>
      </c>
      <c r="S91" s="12" t="str">
        <f t="shared" si="14"/>
        <v>01089</v>
      </c>
    </row>
    <row r="92" spans="1:19">
      <c r="A92" s="44" t="s">
        <v>318</v>
      </c>
      <c r="B92" s="44" t="s">
        <v>319</v>
      </c>
      <c r="C92" s="12" t="s">
        <v>109</v>
      </c>
      <c r="D92" s="91" t="s">
        <v>622</v>
      </c>
      <c r="E92" s="32" t="s">
        <v>320</v>
      </c>
      <c r="F92" s="12" t="s">
        <v>55</v>
      </c>
      <c r="G92" s="12">
        <v>188</v>
      </c>
      <c r="H92" s="129" t="str">
        <f t="shared" si="12"/>
        <v>K.MIŁOŚ</v>
      </c>
      <c r="I92" s="129"/>
      <c r="J92" s="129" t="str">
        <f>VLOOKUP(D92,legend!$A$2:$B$148,2,FALSE)</f>
        <v>Materials &amp; Part. Supply</v>
      </c>
      <c r="O92" s="12" t="s">
        <v>114</v>
      </c>
      <c r="P92" s="12" t="str">
        <f t="shared" si="15"/>
        <v>KRZYSZTOF MIŁOŚ</v>
      </c>
      <c r="Q92" s="12">
        <f t="shared" si="16"/>
        <v>20</v>
      </c>
      <c r="R92" s="12" t="str">
        <f t="shared" si="13"/>
        <v>MIŁOŚ KRZYSZTOF PEDPMPS</v>
      </c>
      <c r="S92" s="12" t="str">
        <f t="shared" si="14"/>
        <v>00993</v>
      </c>
    </row>
    <row r="93" spans="1:19">
      <c r="A93" s="44" t="s">
        <v>321</v>
      </c>
      <c r="B93" s="44" t="s">
        <v>322</v>
      </c>
      <c r="C93" s="12" t="s">
        <v>323</v>
      </c>
      <c r="D93" s="12" t="s">
        <v>642</v>
      </c>
      <c r="E93" s="32" t="s">
        <v>598</v>
      </c>
      <c r="F93" s="12" t="s">
        <v>55</v>
      </c>
      <c r="G93" s="12">
        <v>217</v>
      </c>
      <c r="H93" s="129" t="str">
        <f t="shared" si="12"/>
        <v>M.MIŁUCH</v>
      </c>
      <c r="I93" s="129"/>
      <c r="J93" s="129" t="str">
        <f>VLOOKUP(D93,legend!$A$2:$B$148,2,FALSE)</f>
        <v xml:space="preserve">General Purchase </v>
      </c>
      <c r="O93" s="12" t="s">
        <v>114</v>
      </c>
      <c r="P93" s="12" t="str">
        <f t="shared" si="15"/>
        <v>MARLENA MIŁUCH</v>
      </c>
      <c r="Q93" s="12">
        <f t="shared" si="16"/>
        <v>39</v>
      </c>
      <c r="R93" s="12" t="str">
        <f t="shared" si="13"/>
        <v>MIŁUCH MARLENA PEDPGP</v>
      </c>
      <c r="S93" s="12" t="str">
        <f t="shared" si="14"/>
        <v>00643</v>
      </c>
    </row>
    <row r="94" spans="1:19">
      <c r="A94" s="44" t="s">
        <v>324</v>
      </c>
      <c r="B94" s="44" t="s">
        <v>325</v>
      </c>
      <c r="C94" s="12" t="s">
        <v>191</v>
      </c>
      <c r="D94" s="12" t="s">
        <v>607</v>
      </c>
      <c r="E94" s="32" t="s">
        <v>579</v>
      </c>
      <c r="F94" s="12" t="s">
        <v>55</v>
      </c>
      <c r="G94" s="12">
        <v>252</v>
      </c>
      <c r="H94" s="129" t="str">
        <f t="shared" si="12"/>
        <v>J.MINKOWSKA</v>
      </c>
      <c r="I94" s="129"/>
      <c r="J94" s="129" t="str">
        <f>VLOOKUP(D94,legend!$A$2:$B$148,2,FALSE)</f>
        <v>Logistic(CR)</v>
      </c>
      <c r="O94" s="12" t="s">
        <v>78</v>
      </c>
      <c r="P94" s="12" t="str">
        <f t="shared" si="15"/>
        <v>JOANNA MINKOWSKA</v>
      </c>
      <c r="Q94" s="12">
        <f t="shared" si="16"/>
        <v>24</v>
      </c>
      <c r="R94" s="12" t="str">
        <f t="shared" si="13"/>
        <v>MINKOWSKA JOANNA PPLO</v>
      </c>
      <c r="S94" s="12" t="str">
        <f t="shared" si="14"/>
        <v>00635</v>
      </c>
    </row>
    <row r="95" spans="1:19">
      <c r="A95" s="357" t="s">
        <v>326</v>
      </c>
      <c r="B95" s="44" t="s">
        <v>327</v>
      </c>
      <c r="C95" s="12" t="s">
        <v>328</v>
      </c>
      <c r="D95" s="12" t="s">
        <v>649</v>
      </c>
      <c r="E95" s="355" t="s">
        <v>1023</v>
      </c>
      <c r="F95" s="12" t="s">
        <v>55</v>
      </c>
      <c r="G95" s="12">
        <v>266</v>
      </c>
      <c r="H95" s="129" t="str">
        <f t="shared" si="12"/>
        <v>A.MISZCZYK</v>
      </c>
      <c r="I95" s="129"/>
      <c r="J95" s="129" t="str">
        <f>VLOOKUP(D95,legend!$A$2:$B$148,2,FALSE)</f>
        <v>General Affairs</v>
      </c>
      <c r="O95" s="12" t="s">
        <v>78</v>
      </c>
      <c r="P95" s="12" t="str">
        <f t="shared" si="15"/>
        <v>ANGELIKA MISZCZYK</v>
      </c>
      <c r="Q95" s="12">
        <f t="shared" si="16"/>
        <v>31</v>
      </c>
      <c r="R95" s="12" t="str">
        <f t="shared" si="13"/>
        <v>MISZCZYK ANGELIKA AGHGA</v>
      </c>
      <c r="S95" s="12" t="str">
        <f t="shared" si="14"/>
        <v>00760</v>
      </c>
    </row>
    <row r="96" spans="1:19">
      <c r="A96" s="146" t="s">
        <v>657</v>
      </c>
      <c r="B96" s="375" t="s">
        <v>568</v>
      </c>
      <c r="C96" s="12" t="s">
        <v>569</v>
      </c>
      <c r="D96" s="12" t="s">
        <v>607</v>
      </c>
      <c r="E96" s="32" t="s">
        <v>565</v>
      </c>
      <c r="F96" s="12" t="s">
        <v>55</v>
      </c>
      <c r="G96" s="44">
        <v>266</v>
      </c>
      <c r="H96" s="129" t="str">
        <f t="shared" ref="H96:H127" si="17">LEFT(C96,1)&amp;"."&amp;B96</f>
        <v>U.MŁOTKOWSKA</v>
      </c>
      <c r="I96" s="129"/>
      <c r="J96" s="129" t="str">
        <f>VLOOKUP(D96,legend!$A$2:$B$148,2,FALSE)</f>
        <v>Logistic(CR)</v>
      </c>
      <c r="R96" s="12" t="str">
        <f t="shared" si="13"/>
        <v>MŁOTKOWSKA URSZULA PPLO</v>
      </c>
      <c r="S96" s="12" t="str">
        <f t="shared" si="14"/>
        <v>01770</v>
      </c>
    </row>
    <row r="97" spans="1:19">
      <c r="A97" s="44" t="s">
        <v>37</v>
      </c>
      <c r="B97" s="12" t="s">
        <v>329</v>
      </c>
      <c r="C97" s="12" t="s">
        <v>330</v>
      </c>
      <c r="D97" s="12" t="s">
        <v>634</v>
      </c>
      <c r="E97" s="342" t="s">
        <v>983</v>
      </c>
      <c r="F97" s="12" t="s">
        <v>55</v>
      </c>
      <c r="G97" s="12">
        <v>300</v>
      </c>
      <c r="H97" s="129" t="str">
        <f t="shared" si="17"/>
        <v>K.MOLKA</v>
      </c>
      <c r="I97" s="129"/>
      <c r="J97" s="129" t="str">
        <f>VLOOKUP(D97,legend!$A$2:$B$148,2,FALSE)</f>
        <v>Production (ASSY)</v>
      </c>
      <c r="O97" s="12" t="s">
        <v>62</v>
      </c>
      <c r="P97" s="12" t="str">
        <f t="shared" ref="P97:P107" si="18">C97&amp;" "&amp;B97</f>
        <v>KAROL MOLKA</v>
      </c>
      <c r="Q97" s="12">
        <f t="shared" ref="Q97:Q107" si="19">LEN(E97)</f>
        <v>26</v>
      </c>
      <c r="R97" s="12" t="str">
        <f t="shared" si="13"/>
        <v>MOLKA KAROL PEPRAS</v>
      </c>
      <c r="S97" s="12" t="str">
        <f t="shared" si="14"/>
        <v>00057</v>
      </c>
    </row>
    <row r="98" spans="1:19">
      <c r="A98" s="44" t="s">
        <v>33</v>
      </c>
      <c r="B98" s="12" t="s">
        <v>331</v>
      </c>
      <c r="C98" s="12" t="s">
        <v>235</v>
      </c>
      <c r="D98" s="12" t="s">
        <v>631</v>
      </c>
      <c r="E98" s="32" t="s">
        <v>572</v>
      </c>
      <c r="F98" s="12" t="s">
        <v>55</v>
      </c>
      <c r="G98" s="12">
        <v>377</v>
      </c>
      <c r="H98" s="129" t="str">
        <f t="shared" si="17"/>
        <v>K.MURZYN</v>
      </c>
      <c r="I98" s="129"/>
      <c r="J98" s="129" t="str">
        <f>VLOOKUP(D98,legend!$A$2:$B$148,2,FALSE)</f>
        <v>Quality Assuarance (Quality Control)</v>
      </c>
      <c r="O98" s="12" t="s">
        <v>62</v>
      </c>
      <c r="P98" s="12" t="str">
        <f t="shared" si="18"/>
        <v>KAMIL MURZYN</v>
      </c>
      <c r="Q98" s="12">
        <f t="shared" si="19"/>
        <v>17</v>
      </c>
      <c r="R98" s="12" t="str">
        <f t="shared" si="13"/>
        <v>MURZYN KAMIL QAQCMC</v>
      </c>
      <c r="S98" s="12" t="str">
        <f t="shared" si="14"/>
        <v>00676</v>
      </c>
    </row>
    <row r="99" spans="1:19">
      <c r="A99" s="44" t="s">
        <v>332</v>
      </c>
      <c r="B99" s="44" t="s">
        <v>333</v>
      </c>
      <c r="C99" s="12" t="s">
        <v>334</v>
      </c>
      <c r="D99" s="12" t="s">
        <v>640</v>
      </c>
      <c r="E99" s="32" t="s">
        <v>588</v>
      </c>
      <c r="F99" s="12" t="s">
        <v>55</v>
      </c>
      <c r="G99" s="12">
        <v>339</v>
      </c>
      <c r="H99" s="129" t="str">
        <f t="shared" si="17"/>
        <v>R.NAUMOWICZ</v>
      </c>
      <c r="I99" s="129"/>
      <c r="J99" s="129" t="str">
        <f>VLOOKUP(D99,legend!$A$2:$B$148,2,FALSE)</f>
        <v>Maintenance (Machining)</v>
      </c>
      <c r="O99" s="12" t="s">
        <v>106</v>
      </c>
      <c r="P99" s="12" t="str">
        <f t="shared" si="18"/>
        <v>ROBERT NAUMOWICZ</v>
      </c>
      <c r="Q99" s="12">
        <f t="shared" si="19"/>
        <v>36</v>
      </c>
      <c r="R99" s="12" t="str">
        <f t="shared" si="13"/>
        <v>NAUMOWICZ ROBERT PEPMMC</v>
      </c>
      <c r="S99" s="12" t="str">
        <f t="shared" si="14"/>
        <v>00263</v>
      </c>
    </row>
    <row r="100" spans="1:19">
      <c r="A100" s="44" t="s">
        <v>335</v>
      </c>
      <c r="B100" s="12" t="s">
        <v>336</v>
      </c>
      <c r="C100" s="12" t="s">
        <v>337</v>
      </c>
      <c r="D100" s="12" t="s">
        <v>645</v>
      </c>
      <c r="E100" s="32" t="s">
        <v>277</v>
      </c>
      <c r="F100" s="12" t="s">
        <v>55</v>
      </c>
      <c r="G100" s="12">
        <v>115</v>
      </c>
      <c r="H100" s="129" t="str">
        <f t="shared" si="17"/>
        <v>W.ORZECH</v>
      </c>
      <c r="I100" s="129"/>
      <c r="J100" s="129" t="str">
        <f>VLOOKUP(D100,legend!$A$2:$B$148,2,FALSE)</f>
        <v>Human Resources</v>
      </c>
      <c r="O100" s="12" t="s">
        <v>123</v>
      </c>
      <c r="P100" s="12" t="str">
        <f t="shared" si="18"/>
        <v>WERONIKA ORZECH</v>
      </c>
      <c r="Q100" s="12">
        <f t="shared" si="19"/>
        <v>26</v>
      </c>
      <c r="R100" s="12" t="str">
        <f t="shared" si="13"/>
        <v>ORZECH WERONIKA AGHHR</v>
      </c>
      <c r="S100" s="12" t="str">
        <f t="shared" si="14"/>
        <v>01103</v>
      </c>
    </row>
    <row r="101" spans="1:19">
      <c r="A101" s="44" t="s">
        <v>338</v>
      </c>
      <c r="B101" s="44" t="s">
        <v>339</v>
      </c>
      <c r="C101" s="12" t="s">
        <v>340</v>
      </c>
      <c r="D101" s="12" t="s">
        <v>639</v>
      </c>
      <c r="E101" s="32" t="s">
        <v>597</v>
      </c>
      <c r="F101" s="12" t="s">
        <v>55</v>
      </c>
      <c r="G101" s="12">
        <v>437</v>
      </c>
      <c r="H101" s="129" t="str">
        <f t="shared" si="17"/>
        <v>A.OSSOWSKA</v>
      </c>
      <c r="I101" s="129"/>
      <c r="J101" s="129" t="str">
        <f>VLOOKUP(D101,legend!$A$2:$B$148,2,FALSE)</f>
        <v xml:space="preserve">Research &amp; Development </v>
      </c>
      <c r="O101" s="12" t="s">
        <v>114</v>
      </c>
      <c r="P101" s="12" t="str">
        <f t="shared" si="18"/>
        <v>AGATA OSSOWSKA</v>
      </c>
      <c r="Q101" s="12">
        <f t="shared" si="19"/>
        <v>26</v>
      </c>
      <c r="R101" s="12" t="str">
        <f t="shared" si="13"/>
        <v>OSSOWSKA AGATA PEDPRD</v>
      </c>
      <c r="S101" s="12" t="str">
        <f t="shared" si="14"/>
        <v>01683</v>
      </c>
    </row>
    <row r="102" spans="1:19">
      <c r="A102" s="44" t="s">
        <v>341</v>
      </c>
      <c r="B102" s="44" t="s">
        <v>342</v>
      </c>
      <c r="C102" s="12" t="s">
        <v>343</v>
      </c>
      <c r="D102" s="12" t="s">
        <v>612</v>
      </c>
      <c r="E102" s="32" t="s">
        <v>599</v>
      </c>
      <c r="F102" s="12" t="s">
        <v>55</v>
      </c>
      <c r="G102" s="12">
        <v>225</v>
      </c>
      <c r="H102" s="129" t="str">
        <f t="shared" si="17"/>
        <v>R.PAJĄK</v>
      </c>
      <c r="I102" s="129"/>
      <c r="J102" s="129" t="str">
        <f>VLOOKUP(D102,legend!$A$2:$B$148,2,FALSE)</f>
        <v>Production Engineering - Industrial Engineering</v>
      </c>
      <c r="O102" s="12" t="s">
        <v>62</v>
      </c>
      <c r="P102" s="12" t="str">
        <f t="shared" si="18"/>
        <v>RADOSŁAW PAJĄK</v>
      </c>
      <c r="Q102" s="12">
        <f t="shared" si="19"/>
        <v>38</v>
      </c>
      <c r="R102" s="12" t="str">
        <f t="shared" si="13"/>
        <v>PAJĄK RADOSŁAW PEPEIE</v>
      </c>
      <c r="S102" s="12" t="str">
        <f t="shared" si="14"/>
        <v>00451</v>
      </c>
    </row>
    <row r="103" spans="1:19">
      <c r="A103" s="44" t="s">
        <v>344</v>
      </c>
      <c r="B103" s="44" t="s">
        <v>345</v>
      </c>
      <c r="C103" s="12" t="s">
        <v>191</v>
      </c>
      <c r="D103" s="91" t="s">
        <v>648</v>
      </c>
      <c r="E103" s="342" t="s">
        <v>984</v>
      </c>
      <c r="F103" s="12" t="s">
        <v>55</v>
      </c>
      <c r="G103" s="12">
        <v>601</v>
      </c>
      <c r="H103" s="129" t="str">
        <f t="shared" si="17"/>
        <v>J.PATERA</v>
      </c>
      <c r="I103" s="343" t="s">
        <v>985</v>
      </c>
      <c r="J103" s="129" t="str">
        <f>VLOOKUP(D103,legend!$A$2:$B$148,2,FALSE)</f>
        <v>Logistic Center</v>
      </c>
      <c r="O103" s="12" t="s">
        <v>78</v>
      </c>
      <c r="P103" s="12" t="str">
        <f t="shared" si="18"/>
        <v>JOANNA PATERA</v>
      </c>
      <c r="Q103" s="12">
        <f t="shared" si="19"/>
        <v>29</v>
      </c>
      <c r="R103" s="12" t="str">
        <f t="shared" si="13"/>
        <v>PATERA JOANNA LogC</v>
      </c>
      <c r="S103" s="12" t="str">
        <f t="shared" si="14"/>
        <v>00014</v>
      </c>
    </row>
    <row r="104" spans="1:19">
      <c r="A104" s="395" t="s">
        <v>346</v>
      </c>
      <c r="B104" s="44" t="s">
        <v>347</v>
      </c>
      <c r="C104" s="12" t="s">
        <v>348</v>
      </c>
      <c r="D104" s="12" t="s">
        <v>621</v>
      </c>
      <c r="E104" s="32" t="s">
        <v>577</v>
      </c>
      <c r="F104" s="12" t="s">
        <v>55</v>
      </c>
      <c r="G104" s="12">
        <v>239</v>
      </c>
      <c r="H104" s="129" t="str">
        <f t="shared" si="17"/>
        <v>A.PAWLISZYN</v>
      </c>
      <c r="I104" s="129"/>
      <c r="J104" s="129" t="str">
        <f>VLOOKUP(D104,legend!$A$2:$B$148,2,FALSE)</f>
        <v>Quality Assuarance (CLM)</v>
      </c>
      <c r="O104" s="12" t="s">
        <v>62</v>
      </c>
      <c r="P104" s="12" t="str">
        <f t="shared" si="18"/>
        <v>ADRIAN PAWLISZYN</v>
      </c>
      <c r="Q104" s="12">
        <f t="shared" si="19"/>
        <v>20</v>
      </c>
      <c r="R104" s="12" t="str">
        <f t="shared" si="13"/>
        <v>PAWLISZYN ADRIAN QACL</v>
      </c>
      <c r="S104" s="12" t="str">
        <f t="shared" si="14"/>
        <v>00789</v>
      </c>
    </row>
    <row r="105" spans="1:19">
      <c r="A105" s="44" t="s">
        <v>27</v>
      </c>
      <c r="B105" s="54" t="s">
        <v>507</v>
      </c>
      <c r="C105" s="12" t="s">
        <v>349</v>
      </c>
      <c r="D105" s="12" t="s">
        <v>643</v>
      </c>
      <c r="E105" s="32" t="s">
        <v>350</v>
      </c>
      <c r="F105" s="12" t="s">
        <v>55</v>
      </c>
      <c r="G105" s="12">
        <v>373</v>
      </c>
      <c r="H105" s="129" t="str">
        <f t="shared" si="17"/>
        <v>J.PENKAŁA</v>
      </c>
      <c r="I105" s="129"/>
      <c r="J105" s="129" t="str">
        <f>VLOOKUP(D105,legend!$A$2:$B$148,2,FALSE)</f>
        <v>Quality Assuarance (Quality Control)</v>
      </c>
      <c r="O105" s="12" t="s">
        <v>62</v>
      </c>
      <c r="P105" s="12" t="str">
        <f t="shared" si="18"/>
        <v>JUSTYNA PENKAŁA</v>
      </c>
      <c r="Q105" s="12">
        <f t="shared" si="19"/>
        <v>24</v>
      </c>
      <c r="R105" s="12" t="str">
        <f t="shared" si="13"/>
        <v>PENKAŁA JUSTYNA QAQCDC</v>
      </c>
      <c r="S105" s="12" t="str">
        <f t="shared" si="14"/>
        <v>00115</v>
      </c>
    </row>
    <row r="106" spans="1:19">
      <c r="A106" s="44" t="s">
        <v>351</v>
      </c>
      <c r="B106" s="44" t="s">
        <v>352</v>
      </c>
      <c r="C106" s="12" t="s">
        <v>264</v>
      </c>
      <c r="D106" s="91" t="s">
        <v>620</v>
      </c>
      <c r="E106" s="342" t="s">
        <v>978</v>
      </c>
      <c r="F106" s="12" t="s">
        <v>55</v>
      </c>
      <c r="G106" s="12">
        <v>199</v>
      </c>
      <c r="H106" s="129" t="str">
        <f t="shared" si="17"/>
        <v>B.PIEŃKO</v>
      </c>
      <c r="I106" s="129"/>
      <c r="J106" s="129" t="str">
        <f>VLOOKUP(D106,legend!$A$2:$B$148,2,FALSE)</f>
        <v>Production Planning</v>
      </c>
      <c r="O106" s="12" t="s">
        <v>78</v>
      </c>
      <c r="P106" s="12" t="str">
        <f t="shared" si="18"/>
        <v>BARBARA PIEŃKO</v>
      </c>
      <c r="Q106" s="12">
        <f t="shared" si="19"/>
        <v>49</v>
      </c>
      <c r="R106" s="12" t="str">
        <f t="shared" si="13"/>
        <v>PIEŃKO BARBARA HVAC_PPPP</v>
      </c>
      <c r="S106" s="12" t="str">
        <f t="shared" si="14"/>
        <v>00185</v>
      </c>
    </row>
    <row r="107" spans="1:19">
      <c r="A107" s="44" t="s">
        <v>39</v>
      </c>
      <c r="B107" s="12" t="s">
        <v>353</v>
      </c>
      <c r="C107" s="12" t="s">
        <v>191</v>
      </c>
      <c r="D107" s="407" t="s">
        <v>623</v>
      </c>
      <c r="E107" s="408" t="s">
        <v>576</v>
      </c>
      <c r="F107" s="12" t="s">
        <v>55</v>
      </c>
      <c r="G107" s="12">
        <v>494</v>
      </c>
      <c r="H107" s="129" t="str">
        <f t="shared" si="17"/>
        <v>J.PIETRAS</v>
      </c>
      <c r="I107" s="129"/>
      <c r="J107" s="129" t="str">
        <f>VLOOKUP(D107,legend!$A$2:$B$148,2,FALSE)</f>
        <v>Maintenance (Building, Facility)</v>
      </c>
      <c r="O107" s="12" t="s">
        <v>62</v>
      </c>
      <c r="P107" s="12" t="str">
        <f t="shared" si="18"/>
        <v>JOANNA PIETRAS</v>
      </c>
      <c r="Q107" s="12">
        <f t="shared" si="19"/>
        <v>35</v>
      </c>
      <c r="R107" s="12" t="str">
        <f t="shared" si="13"/>
        <v>PIETRAS JOANNA PEPMM</v>
      </c>
      <c r="S107" s="12" t="str">
        <f t="shared" si="14"/>
        <v>00270</v>
      </c>
    </row>
    <row r="108" spans="1:19">
      <c r="A108" s="44" t="s">
        <v>523</v>
      </c>
      <c r="B108" s="110" t="s">
        <v>524</v>
      </c>
      <c r="C108" s="91" t="s">
        <v>525</v>
      </c>
      <c r="D108" s="91" t="s">
        <v>622</v>
      </c>
      <c r="E108" s="133" t="s">
        <v>526</v>
      </c>
      <c r="H108" s="129" t="str">
        <f t="shared" si="17"/>
        <v>Y.PLASSART</v>
      </c>
      <c r="I108" s="129"/>
      <c r="J108" s="129" t="str">
        <f>VLOOKUP(D108,legend!$A$2:$B$148,2,FALSE)</f>
        <v>Materials &amp; Part. Supply</v>
      </c>
      <c r="R108" s="12" t="str">
        <f t="shared" si="13"/>
        <v>PLASSART Yannick PEDPMPS</v>
      </c>
      <c r="S108" s="12" t="str">
        <f t="shared" si="14"/>
        <v>9999</v>
      </c>
    </row>
    <row r="109" spans="1:19">
      <c r="A109" s="44" t="s">
        <v>354</v>
      </c>
      <c r="B109" s="44" t="s">
        <v>355</v>
      </c>
      <c r="C109" s="12" t="s">
        <v>349</v>
      </c>
      <c r="D109" s="12" t="s">
        <v>609</v>
      </c>
      <c r="E109" s="32" t="s">
        <v>600</v>
      </c>
      <c r="F109" s="12" t="s">
        <v>55</v>
      </c>
      <c r="G109" s="12">
        <v>0</v>
      </c>
      <c r="H109" s="129" t="str">
        <f t="shared" si="17"/>
        <v>J.PODEBRY</v>
      </c>
      <c r="I109" s="129"/>
      <c r="J109" s="129" t="str">
        <f>VLOOKUP(D109,legend!$A$2:$B$148,2,FALSE)</f>
        <v>Quality Assuarance (QMS/TS)</v>
      </c>
      <c r="O109" s="12" t="s">
        <v>146</v>
      </c>
      <c r="P109" s="12" t="str">
        <f t="shared" ref="P109:P139" si="20">C109&amp;" "&amp;B109</f>
        <v>JUSTYNA PODEBRY</v>
      </c>
      <c r="Q109" s="12">
        <f t="shared" ref="Q109:Q139" si="21">LEN(E109)</f>
        <v>43</v>
      </c>
      <c r="R109" s="12" t="str">
        <f t="shared" si="13"/>
        <v>PODEBRY JUSTYNA QATS</v>
      </c>
      <c r="S109" s="12" t="str">
        <f t="shared" si="14"/>
        <v>00278</v>
      </c>
    </row>
    <row r="110" spans="1:19">
      <c r="A110" s="44" t="s">
        <v>356</v>
      </c>
      <c r="B110" s="44" t="s">
        <v>357</v>
      </c>
      <c r="C110" s="12" t="s">
        <v>64</v>
      </c>
      <c r="D110" s="12" t="s">
        <v>358</v>
      </c>
      <c r="E110" s="32" t="s">
        <v>601</v>
      </c>
      <c r="F110" s="12" t="s">
        <v>55</v>
      </c>
      <c r="G110" s="12">
        <v>105</v>
      </c>
      <c r="H110" s="129" t="str">
        <f t="shared" si="17"/>
        <v>M.PODSADNY</v>
      </c>
      <c r="I110" s="129"/>
      <c r="J110" s="129" t="str">
        <f>VLOOKUP(D110,legend!$A$2:$B$148,2,FALSE)</f>
        <v xml:space="preserve">Research &amp; Development </v>
      </c>
      <c r="O110" s="12" t="s">
        <v>114</v>
      </c>
      <c r="P110" s="12" t="str">
        <f t="shared" si="20"/>
        <v>MARCIN PODSADNY</v>
      </c>
      <c r="Q110" s="12">
        <f t="shared" si="21"/>
        <v>29</v>
      </c>
      <c r="R110" s="12" t="str">
        <f t="shared" si="13"/>
        <v>PODSADNY MARCIN HVAC_PEDPRD</v>
      </c>
      <c r="S110" s="12" t="str">
        <f t="shared" si="14"/>
        <v>01201</v>
      </c>
    </row>
    <row r="111" spans="1:19">
      <c r="A111" s="44" t="s">
        <v>359</v>
      </c>
      <c r="B111" s="44" t="s">
        <v>360</v>
      </c>
      <c r="C111" s="12" t="s">
        <v>361</v>
      </c>
      <c r="D111" s="12" t="s">
        <v>607</v>
      </c>
      <c r="E111" s="32" t="s">
        <v>580</v>
      </c>
      <c r="F111" s="12" t="s">
        <v>55</v>
      </c>
      <c r="G111" s="12">
        <v>0</v>
      </c>
      <c r="H111" s="129" t="str">
        <f t="shared" si="17"/>
        <v>I.POLAKOWSKA</v>
      </c>
      <c r="I111" s="129"/>
      <c r="J111" s="129" t="str">
        <f>VLOOKUP(D111,legend!$A$2:$B$148,2,FALSE)</f>
        <v>Logistic(CR)</v>
      </c>
      <c r="O111" s="12" t="s">
        <v>78</v>
      </c>
      <c r="P111" s="12" t="str">
        <f t="shared" si="20"/>
        <v>IWONA POLAKOWSKA</v>
      </c>
      <c r="Q111" s="12">
        <f t="shared" si="21"/>
        <v>26</v>
      </c>
      <c r="R111" s="12" t="str">
        <f t="shared" si="13"/>
        <v>POLAKOWSKA IWONA PPLO</v>
      </c>
      <c r="S111" s="12" t="str">
        <f t="shared" si="14"/>
        <v>01110</v>
      </c>
    </row>
    <row r="112" spans="1:19">
      <c r="A112" s="44" t="s">
        <v>362</v>
      </c>
      <c r="B112" s="44" t="s">
        <v>363</v>
      </c>
      <c r="C112" s="12" t="s">
        <v>64</v>
      </c>
      <c r="D112" s="12" t="s">
        <v>623</v>
      </c>
      <c r="E112" s="32" t="s">
        <v>365</v>
      </c>
      <c r="F112" s="12" t="s">
        <v>55</v>
      </c>
      <c r="G112" s="12">
        <v>343</v>
      </c>
      <c r="H112" s="129" t="str">
        <f t="shared" si="17"/>
        <v>M.POŻYCZKA</v>
      </c>
      <c r="I112" s="129"/>
      <c r="J112" s="129" t="str">
        <f>VLOOKUP(D112,legend!$A$2:$B$148,2,FALSE)</f>
        <v>Maintenance (Building, Facility)</v>
      </c>
      <c r="O112" s="12" t="s">
        <v>106</v>
      </c>
      <c r="P112" s="12" t="str">
        <f t="shared" si="20"/>
        <v>MARCIN POŻYCZKA</v>
      </c>
      <c r="Q112" s="12">
        <f t="shared" si="21"/>
        <v>40</v>
      </c>
      <c r="R112" s="12" t="str">
        <f t="shared" si="13"/>
        <v>POŻYCZKA MARCIN PEPMM</v>
      </c>
      <c r="S112" s="12" t="str">
        <f t="shared" si="14"/>
        <v>00854</v>
      </c>
    </row>
    <row r="113" spans="1:19">
      <c r="A113" s="44" t="s">
        <v>366</v>
      </c>
      <c r="B113" s="12" t="s">
        <v>367</v>
      </c>
      <c r="C113" s="12" t="s">
        <v>176</v>
      </c>
      <c r="D113" s="12" t="s">
        <v>616</v>
      </c>
      <c r="E113" s="32" t="s">
        <v>594</v>
      </c>
      <c r="F113" s="12" t="s">
        <v>55</v>
      </c>
      <c r="G113" s="12">
        <v>379</v>
      </c>
      <c r="H113" s="129" t="str">
        <f t="shared" si="17"/>
        <v>A.RACZKOWSKA</v>
      </c>
      <c r="I113" s="129"/>
      <c r="J113" s="129" t="str">
        <f>VLOOKUP(D113,legend!$A$2:$B$148,2,FALSE)</f>
        <v>Production Engineering - New Project Introduction</v>
      </c>
      <c r="O113" s="12" t="s">
        <v>189</v>
      </c>
      <c r="P113" s="12" t="str">
        <f t="shared" si="20"/>
        <v>ANNA RACZKOWSKA</v>
      </c>
      <c r="Q113" s="12">
        <f t="shared" si="21"/>
        <v>39</v>
      </c>
      <c r="R113" s="330" t="str">
        <f t="shared" si="13"/>
        <v>RACZKOWSKA ANNA PEPENPI</v>
      </c>
      <c r="S113" s="12" t="str">
        <f t="shared" si="14"/>
        <v>00082</v>
      </c>
    </row>
    <row r="114" spans="1:19">
      <c r="A114" s="44" t="s">
        <v>9</v>
      </c>
      <c r="B114" s="12" t="s">
        <v>368</v>
      </c>
      <c r="C114" s="12" t="s">
        <v>112</v>
      </c>
      <c r="D114" s="12" t="s">
        <v>646</v>
      </c>
      <c r="E114" s="32" t="s">
        <v>584</v>
      </c>
      <c r="F114" s="12" t="s">
        <v>55</v>
      </c>
      <c r="G114" s="12">
        <v>142</v>
      </c>
      <c r="H114" s="129" t="str">
        <f t="shared" si="17"/>
        <v>M.REJDA</v>
      </c>
      <c r="I114" s="164" t="s">
        <v>658</v>
      </c>
      <c r="J114" s="129" t="str">
        <f>VLOOKUP(D114,legend!$A$2:$B$148,2,FALSE)</f>
        <v>Accounting &amp; Finance</v>
      </c>
      <c r="O114" s="12" t="s">
        <v>4</v>
      </c>
      <c r="P114" s="12" t="str">
        <f t="shared" si="20"/>
        <v>MONIKA REJDA</v>
      </c>
      <c r="Q114" s="12">
        <f t="shared" si="21"/>
        <v>28</v>
      </c>
      <c r="R114" s="12" t="str">
        <f t="shared" si="13"/>
        <v>REJDA MONIKA AFAAC</v>
      </c>
      <c r="S114" s="12" t="str">
        <f t="shared" si="14"/>
        <v>00868</v>
      </c>
    </row>
    <row r="115" spans="1:19">
      <c r="A115" s="44" t="s">
        <v>369</v>
      </c>
      <c r="B115" s="12" t="s">
        <v>370</v>
      </c>
      <c r="C115" s="12" t="s">
        <v>64</v>
      </c>
      <c r="D115" s="12" t="s">
        <v>649</v>
      </c>
      <c r="E115" s="32" t="s">
        <v>583</v>
      </c>
      <c r="F115" s="12" t="s">
        <v>55</v>
      </c>
      <c r="G115" s="12">
        <v>116</v>
      </c>
      <c r="H115" s="129" t="str">
        <f t="shared" si="17"/>
        <v>M.REKIEĆ</v>
      </c>
      <c r="I115" s="129"/>
      <c r="J115" s="129" t="str">
        <f>VLOOKUP(D115,legend!$A$2:$B$148,2,FALSE)</f>
        <v>General Affairs</v>
      </c>
      <c r="O115" s="12" t="s">
        <v>123</v>
      </c>
      <c r="P115" s="12" t="str">
        <f t="shared" si="20"/>
        <v>MARCIN REKIEĆ</v>
      </c>
      <c r="Q115" s="12">
        <f t="shared" si="21"/>
        <v>30</v>
      </c>
      <c r="R115" s="12" t="str">
        <f t="shared" si="13"/>
        <v>REKIEĆ MARCIN AGHGA</v>
      </c>
      <c r="S115" s="12" t="str">
        <f t="shared" si="14"/>
        <v>00207</v>
      </c>
    </row>
    <row r="116" spans="1:19">
      <c r="A116" s="44" t="s">
        <v>17</v>
      </c>
      <c r="B116" s="12" t="s">
        <v>372</v>
      </c>
      <c r="C116" s="12" t="s">
        <v>230</v>
      </c>
      <c r="D116" s="12" t="s">
        <v>645</v>
      </c>
      <c r="E116" s="32" t="s">
        <v>373</v>
      </c>
      <c r="F116" s="12" t="s">
        <v>55</v>
      </c>
      <c r="G116" s="12">
        <v>112</v>
      </c>
      <c r="H116" s="129" t="str">
        <f t="shared" si="17"/>
        <v>M.ROMANOWSKI</v>
      </c>
      <c r="I116" s="129"/>
      <c r="J116" s="129" t="str">
        <f>VLOOKUP(D116,legend!$A$2:$B$148,2,FALSE)</f>
        <v>Human Resources</v>
      </c>
      <c r="N116" s="12" t="s">
        <v>374</v>
      </c>
      <c r="O116" s="12" t="s">
        <v>189</v>
      </c>
      <c r="P116" s="12" t="str">
        <f t="shared" si="20"/>
        <v>MICHAŁ ROMANOWSKI</v>
      </c>
      <c r="Q116" s="12">
        <f t="shared" si="21"/>
        <v>57</v>
      </c>
      <c r="R116" s="12" t="str">
        <f t="shared" si="13"/>
        <v>ROMANOWSKI MICHAŁ AGHHR</v>
      </c>
      <c r="S116" s="12" t="str">
        <f t="shared" si="14"/>
        <v>00250</v>
      </c>
    </row>
    <row r="117" spans="1:19">
      <c r="A117" s="44" t="s">
        <v>375</v>
      </c>
      <c r="B117" s="44" t="s">
        <v>376</v>
      </c>
      <c r="C117" s="12" t="s">
        <v>109</v>
      </c>
      <c r="D117" s="12" t="s">
        <v>647</v>
      </c>
      <c r="E117" s="32" t="s">
        <v>576</v>
      </c>
      <c r="F117" s="12" t="s">
        <v>55</v>
      </c>
      <c r="G117" s="12">
        <v>125</v>
      </c>
      <c r="H117" s="129" t="str">
        <f t="shared" si="17"/>
        <v>K.RYTER</v>
      </c>
      <c r="I117" s="129"/>
      <c r="J117" s="129" t="str">
        <f>VLOOKUP(D117,legend!$A$2:$B$148,2,FALSE)</f>
        <v>Corporate Planning</v>
      </c>
      <c r="O117" s="12" t="s">
        <v>114</v>
      </c>
      <c r="P117" s="12" t="str">
        <f t="shared" si="20"/>
        <v>KRZYSZTOF RYTER</v>
      </c>
      <c r="Q117" s="12">
        <f t="shared" si="21"/>
        <v>35</v>
      </c>
      <c r="R117" s="12" t="str">
        <f t="shared" si="13"/>
        <v>RYTER KRZYSZTOF AFACP</v>
      </c>
      <c r="S117" s="12" t="str">
        <f t="shared" si="14"/>
        <v>01533</v>
      </c>
    </row>
    <row r="118" spans="1:19">
      <c r="A118" s="44" t="s">
        <v>377</v>
      </c>
      <c r="B118" s="44" t="s">
        <v>378</v>
      </c>
      <c r="C118" s="12" t="s">
        <v>379</v>
      </c>
      <c r="D118" s="12" t="s">
        <v>624</v>
      </c>
      <c r="E118" s="32" t="s">
        <v>381</v>
      </c>
      <c r="F118" s="12" t="s">
        <v>55</v>
      </c>
      <c r="G118" s="12">
        <v>350</v>
      </c>
      <c r="H118" s="129" t="str">
        <f t="shared" si="17"/>
        <v>R.RZADKIEWICZ</v>
      </c>
      <c r="I118" s="343" t="s">
        <v>1015</v>
      </c>
      <c r="J118" s="129" t="str">
        <f>VLOOKUP(D118,legend!$A$2:$B$148,2,FALSE)</f>
        <v>Production Maintenance - TPM</v>
      </c>
      <c r="O118" s="12" t="s">
        <v>106</v>
      </c>
      <c r="P118" s="12" t="str">
        <f t="shared" si="20"/>
        <v>REMIGIUSZ RZADKIEWICZ</v>
      </c>
      <c r="Q118" s="12">
        <f t="shared" si="21"/>
        <v>37</v>
      </c>
      <c r="R118" s="12" t="str">
        <f t="shared" si="13"/>
        <v>RZADKIEWICZ REMIGIUSZ PEPMTPM</v>
      </c>
      <c r="S118" s="12" t="str">
        <f t="shared" si="14"/>
        <v>00847</v>
      </c>
    </row>
    <row r="119" spans="1:19">
      <c r="A119" s="146" t="s">
        <v>499</v>
      </c>
      <c r="B119" s="93" t="s">
        <v>493</v>
      </c>
      <c r="C119" s="52" t="s">
        <v>176</v>
      </c>
      <c r="D119" s="52" t="s">
        <v>630</v>
      </c>
      <c r="E119" s="134" t="s">
        <v>510</v>
      </c>
      <c r="F119" s="54" t="s">
        <v>139</v>
      </c>
      <c r="G119" s="53">
        <v>336</v>
      </c>
      <c r="H119" s="129" t="str">
        <f t="shared" si="17"/>
        <v>A.SADOWSKA</v>
      </c>
      <c r="I119" s="129"/>
      <c r="J119" s="129" t="str">
        <f>VLOOKUP(D119,legend!$A$2:$B$148,2,FALSE)</f>
        <v>Quality Assuarance (Quality Control)</v>
      </c>
      <c r="P119" s="12" t="str">
        <f t="shared" si="20"/>
        <v>ANNA SADOWSKA</v>
      </c>
      <c r="Q119" s="12">
        <f t="shared" si="21"/>
        <v>15</v>
      </c>
      <c r="R119" s="12" t="str">
        <f t="shared" si="13"/>
        <v>SADOWSKA ANNA QAQCAS</v>
      </c>
      <c r="S119" s="12" t="str">
        <f t="shared" si="14"/>
        <v>00125</v>
      </c>
    </row>
    <row r="120" spans="1:19">
      <c r="A120" s="44" t="s">
        <v>382</v>
      </c>
      <c r="B120" s="44" t="s">
        <v>383</v>
      </c>
      <c r="C120" s="12" t="s">
        <v>384</v>
      </c>
      <c r="D120" s="91" t="s">
        <v>648</v>
      </c>
      <c r="E120" s="32" t="s">
        <v>580</v>
      </c>
      <c r="F120" s="12" t="s">
        <v>55</v>
      </c>
      <c r="G120" s="12">
        <v>603</v>
      </c>
      <c r="H120" s="129" t="str">
        <f t="shared" si="17"/>
        <v>J.SIENKIEWICZ</v>
      </c>
      <c r="I120" s="129"/>
      <c r="J120" s="129" t="str">
        <f>VLOOKUP(D120,legend!$A$2:$B$148,2,FALSE)</f>
        <v>Logistic Center</v>
      </c>
      <c r="O120" s="12" t="s">
        <v>78</v>
      </c>
      <c r="P120" s="12" t="str">
        <f t="shared" si="20"/>
        <v>JOLANTA SIENKIEWICZ</v>
      </c>
      <c r="Q120" s="12">
        <f t="shared" si="21"/>
        <v>26</v>
      </c>
      <c r="R120" s="12" t="str">
        <f t="shared" si="13"/>
        <v>SIENKIEWICZ JOLANTA LogC</v>
      </c>
      <c r="S120" s="12" t="str">
        <f t="shared" si="14"/>
        <v>00583</v>
      </c>
    </row>
    <row r="121" spans="1:19">
      <c r="A121" s="44" t="s">
        <v>385</v>
      </c>
      <c r="B121" s="44" t="s">
        <v>386</v>
      </c>
      <c r="C121" s="12" t="s">
        <v>237</v>
      </c>
      <c r="D121" s="12" t="s">
        <v>633</v>
      </c>
      <c r="E121" s="32" t="s">
        <v>589</v>
      </c>
      <c r="F121" s="12" t="s">
        <v>55</v>
      </c>
      <c r="G121" s="12">
        <v>315</v>
      </c>
      <c r="H121" s="129" t="str">
        <f t="shared" si="17"/>
        <v>T.SIUDEJA</v>
      </c>
      <c r="I121" s="129"/>
      <c r="J121" s="129" t="str">
        <f>VLOOKUP(D121,legend!$A$2:$B$148,2,FALSE)</f>
        <v>Production Engineering (Die Casting)</v>
      </c>
      <c r="O121" s="12" t="s">
        <v>106</v>
      </c>
      <c r="P121" s="12" t="str">
        <f t="shared" si="20"/>
        <v>TOMASZ SIUDEJA</v>
      </c>
      <c r="Q121" s="12">
        <f t="shared" si="21"/>
        <v>19</v>
      </c>
      <c r="R121" s="12" t="str">
        <f t="shared" si="13"/>
        <v>SIUDEJA TOMASZ PEPEDC</v>
      </c>
      <c r="S121" s="12" t="str">
        <f t="shared" si="14"/>
        <v>00071</v>
      </c>
    </row>
    <row r="122" spans="1:19">
      <c r="A122" s="44" t="s">
        <v>10</v>
      </c>
      <c r="B122" s="330" t="s">
        <v>387</v>
      </c>
      <c r="C122" s="12" t="s">
        <v>227</v>
      </c>
      <c r="D122" s="12" t="s">
        <v>646</v>
      </c>
      <c r="E122" s="32" t="s">
        <v>584</v>
      </c>
      <c r="F122" s="12" t="s">
        <v>55</v>
      </c>
      <c r="G122" s="12">
        <v>145</v>
      </c>
      <c r="H122" s="330" t="str">
        <f t="shared" si="17"/>
        <v>M.SKIBA</v>
      </c>
      <c r="I122" s="129"/>
      <c r="J122" s="129" t="str">
        <f>VLOOKUP(D122,legend!$A$2:$B$148,2,FALSE)</f>
        <v>Accounting &amp; Finance</v>
      </c>
      <c r="O122" s="12" t="s">
        <v>4</v>
      </c>
      <c r="P122" s="330" t="str">
        <f t="shared" si="20"/>
        <v>MARTA SKIBA</v>
      </c>
      <c r="Q122" s="12">
        <f t="shared" si="21"/>
        <v>28</v>
      </c>
      <c r="R122" s="12" t="str">
        <f t="shared" si="13"/>
        <v>SKIBA MARTA AFAAC</v>
      </c>
      <c r="S122" s="12" t="str">
        <f t="shared" si="14"/>
        <v>00829</v>
      </c>
    </row>
    <row r="123" spans="1:19">
      <c r="A123" s="44" t="s">
        <v>388</v>
      </c>
      <c r="B123" s="44" t="s">
        <v>389</v>
      </c>
      <c r="C123" s="12" t="s">
        <v>343</v>
      </c>
      <c r="D123" s="12" t="s">
        <v>635</v>
      </c>
      <c r="E123" s="32" t="s">
        <v>390</v>
      </c>
      <c r="F123" s="12" t="s">
        <v>55</v>
      </c>
      <c r="G123" s="12">
        <v>213</v>
      </c>
      <c r="H123" s="129" t="str">
        <f t="shared" si="17"/>
        <v>R.SKRZYPEK</v>
      </c>
      <c r="I123" s="129"/>
      <c r="J123" s="129" t="str">
        <f>VLOOKUP(D123,legend!$A$2:$B$148,2,FALSE)</f>
        <v>Production Engineering (Machining)</v>
      </c>
      <c r="O123" s="12" t="s">
        <v>189</v>
      </c>
      <c r="P123" s="12" t="str">
        <f t="shared" si="20"/>
        <v>RADOSŁAW SKRZYPEK</v>
      </c>
      <c r="Q123" s="12">
        <f t="shared" si="21"/>
        <v>35</v>
      </c>
      <c r="R123" s="12" t="str">
        <f t="shared" si="13"/>
        <v>SKRZYPEK RADOSŁAW PEPEMC</v>
      </c>
      <c r="S123" s="12" t="str">
        <f t="shared" si="14"/>
        <v>00072</v>
      </c>
    </row>
    <row r="124" spans="1:19">
      <c r="A124" s="44" t="s">
        <v>391</v>
      </c>
      <c r="B124" s="44" t="s">
        <v>392</v>
      </c>
      <c r="C124" s="12" t="s">
        <v>393</v>
      </c>
      <c r="D124" s="12" t="s">
        <v>635</v>
      </c>
      <c r="E124" s="32" t="s">
        <v>589</v>
      </c>
      <c r="F124" s="12" t="s">
        <v>55</v>
      </c>
      <c r="G124" s="12">
        <v>185</v>
      </c>
      <c r="H124" s="129" t="str">
        <f t="shared" si="17"/>
        <v>P.SŁOWIK</v>
      </c>
      <c r="I124" s="129"/>
      <c r="J124" s="129" t="str">
        <f>VLOOKUP(D124,legend!$A$2:$B$148,2,FALSE)</f>
        <v>Production Engineering (Machining)</v>
      </c>
      <c r="O124" s="12" t="s">
        <v>106</v>
      </c>
      <c r="P124" s="12" t="str">
        <f t="shared" si="20"/>
        <v>PATRYK SŁOWIK</v>
      </c>
      <c r="Q124" s="12">
        <f t="shared" si="21"/>
        <v>19</v>
      </c>
      <c r="R124" s="12" t="str">
        <f t="shared" si="13"/>
        <v>SŁOWIK PATRYK PEPEMC</v>
      </c>
      <c r="S124" s="12" t="str">
        <f t="shared" si="14"/>
        <v>01004</v>
      </c>
    </row>
    <row r="125" spans="1:19">
      <c r="A125" s="44" t="s">
        <v>394</v>
      </c>
      <c r="B125" s="44" t="s">
        <v>395</v>
      </c>
      <c r="C125" s="12" t="s">
        <v>132</v>
      </c>
      <c r="D125" s="12" t="s">
        <v>633</v>
      </c>
      <c r="E125" s="32" t="s">
        <v>396</v>
      </c>
      <c r="F125" s="12" t="s">
        <v>55</v>
      </c>
      <c r="G125" s="12">
        <v>206</v>
      </c>
      <c r="H125" s="129" t="str">
        <f t="shared" si="17"/>
        <v>J.SOBCZAK</v>
      </c>
      <c r="I125" s="129"/>
      <c r="J125" s="129" t="str">
        <f>VLOOKUP(D125,legend!$A$2:$B$148,2,FALSE)</f>
        <v>Production Engineering (Die Casting)</v>
      </c>
      <c r="O125" s="12" t="s">
        <v>106</v>
      </c>
      <c r="P125" s="12" t="str">
        <f t="shared" si="20"/>
        <v>JAROSŁAW SOBCZAK</v>
      </c>
      <c r="Q125" s="12">
        <f t="shared" si="21"/>
        <v>27</v>
      </c>
      <c r="R125" s="12" t="str">
        <f t="shared" si="13"/>
        <v>SOBCZAK JAROSŁAW PEPEDC</v>
      </c>
      <c r="S125" s="12" t="str">
        <f t="shared" si="14"/>
        <v>00073</v>
      </c>
    </row>
    <row r="126" spans="1:19">
      <c r="A126" s="44" t="s">
        <v>397</v>
      </c>
      <c r="B126" s="44" t="s">
        <v>398</v>
      </c>
      <c r="C126" s="12" t="s">
        <v>230</v>
      </c>
      <c r="D126" s="12" t="s">
        <v>623</v>
      </c>
      <c r="E126" s="32" t="s">
        <v>602</v>
      </c>
      <c r="F126" s="12" t="s">
        <v>55</v>
      </c>
      <c r="G126" s="12">
        <v>351</v>
      </c>
      <c r="H126" s="129" t="str">
        <f t="shared" si="17"/>
        <v>M.SOKÓŁKA</v>
      </c>
      <c r="I126" s="129"/>
      <c r="J126" s="129" t="str">
        <f>VLOOKUP(D126,legend!$A$2:$B$148,2,FALSE)</f>
        <v>Maintenance (Building, Facility)</v>
      </c>
      <c r="O126" s="12" t="s">
        <v>106</v>
      </c>
      <c r="P126" s="12" t="str">
        <f t="shared" si="20"/>
        <v>MICHAŁ SOKÓŁKA</v>
      </c>
      <c r="Q126" s="12">
        <f t="shared" si="21"/>
        <v>43</v>
      </c>
      <c r="R126" s="12" t="str">
        <f t="shared" si="13"/>
        <v>SOKÓŁKA MICHAŁ PEPMM</v>
      </c>
      <c r="S126" s="12" t="str">
        <f t="shared" si="14"/>
        <v>00881</v>
      </c>
    </row>
    <row r="127" spans="1:19">
      <c r="A127" s="44" t="s">
        <v>399</v>
      </c>
      <c r="B127" s="44" t="s">
        <v>400</v>
      </c>
      <c r="C127" s="12" t="s">
        <v>401</v>
      </c>
      <c r="D127" s="12" t="s">
        <v>625</v>
      </c>
      <c r="E127" s="32" t="s">
        <v>403</v>
      </c>
      <c r="F127" s="12" t="s">
        <v>55</v>
      </c>
      <c r="G127" s="12">
        <v>157</v>
      </c>
      <c r="H127" s="129" t="str">
        <f t="shared" si="17"/>
        <v>A.SOŚNICKA</v>
      </c>
      <c r="I127" s="129"/>
      <c r="J127" s="129" t="str">
        <f>VLOOKUP(D127,legend!$A$2:$B$148,2,FALSE)</f>
        <v>Health &amp; Safety</v>
      </c>
      <c r="O127" s="12" t="s">
        <v>123</v>
      </c>
      <c r="P127" s="12" t="str">
        <f t="shared" si="20"/>
        <v>ANETA SOŚNICKA</v>
      </c>
      <c r="Q127" s="12">
        <f t="shared" si="21"/>
        <v>38</v>
      </c>
      <c r="R127" s="12" t="str">
        <f t="shared" si="13"/>
        <v>SOŚNICKA ANETA HS</v>
      </c>
      <c r="S127" s="12" t="str">
        <f t="shared" si="14"/>
        <v>01251</v>
      </c>
    </row>
    <row r="128" spans="1:19">
      <c r="A128" s="44" t="s">
        <v>404</v>
      </c>
      <c r="B128" s="44" t="s">
        <v>405</v>
      </c>
      <c r="C128" s="12" t="s">
        <v>64</v>
      </c>
      <c r="D128" s="12" t="s">
        <v>626</v>
      </c>
      <c r="E128" s="32" t="s">
        <v>589</v>
      </c>
      <c r="F128" s="12" t="s">
        <v>55</v>
      </c>
      <c r="G128" s="12">
        <v>432</v>
      </c>
      <c r="H128" s="129" t="str">
        <f t="shared" ref="H128:H155" si="22">LEFT(C128,1)&amp;"."&amp;B128</f>
        <v>M.STANISZEWSKI</v>
      </c>
      <c r="I128" s="129"/>
      <c r="J128" s="129" t="str">
        <f>VLOOKUP(D128,legend!$A$2:$B$148,2,FALSE)</f>
        <v>Production Engineering (ASSY)</v>
      </c>
      <c r="O128" s="12" t="s">
        <v>106</v>
      </c>
      <c r="P128" s="12" t="str">
        <f t="shared" si="20"/>
        <v>MARCIN STANISZEWSKI</v>
      </c>
      <c r="Q128" s="12">
        <f t="shared" si="21"/>
        <v>19</v>
      </c>
      <c r="R128" s="12" t="str">
        <f t="shared" si="13"/>
        <v>STANISZEWSKI MARCIN HVAC_PEPEAS</v>
      </c>
      <c r="S128" s="12" t="str">
        <f t="shared" si="14"/>
        <v>01505</v>
      </c>
    </row>
    <row r="129" spans="1:19">
      <c r="A129" s="44" t="s">
        <v>38</v>
      </c>
      <c r="B129" s="12" t="s">
        <v>406</v>
      </c>
      <c r="C129" s="12" t="s">
        <v>237</v>
      </c>
      <c r="D129" s="12" t="s">
        <v>634</v>
      </c>
      <c r="E129" s="32" t="s">
        <v>314</v>
      </c>
      <c r="F129" s="12" t="s">
        <v>55</v>
      </c>
      <c r="G129" s="12">
        <v>104</v>
      </c>
      <c r="H129" s="129" t="str">
        <f t="shared" si="22"/>
        <v>T.STANOWSKI</v>
      </c>
      <c r="I129" s="129"/>
      <c r="J129" s="129" t="str">
        <f>VLOOKUP(D129,legend!$A$2:$B$148,2,FALSE)</f>
        <v>Production (ASSY)</v>
      </c>
      <c r="O129" s="12" t="s">
        <v>62</v>
      </c>
      <c r="P129" s="12" t="str">
        <f t="shared" si="20"/>
        <v>TOMASZ STANOWSKI</v>
      </c>
      <c r="Q129" s="12">
        <f t="shared" si="21"/>
        <v>18</v>
      </c>
      <c r="R129" s="12" t="str">
        <f t="shared" ref="R129:R167" si="23">B129&amp;" "&amp;C129&amp;" "&amp;D129</f>
        <v>STANOWSKI TOMASZ PEPRAS</v>
      </c>
      <c r="S129" s="12" t="str">
        <f t="shared" ref="S129:S167" si="24">A129</f>
        <v>00077</v>
      </c>
    </row>
    <row r="130" spans="1:19">
      <c r="A130" s="44" t="s">
        <v>407</v>
      </c>
      <c r="B130" s="12" t="s">
        <v>408</v>
      </c>
      <c r="C130" s="12" t="s">
        <v>74</v>
      </c>
      <c r="D130" s="12" t="s">
        <v>645</v>
      </c>
      <c r="E130" s="342" t="s">
        <v>981</v>
      </c>
      <c r="F130" s="12" t="s">
        <v>55</v>
      </c>
      <c r="G130" s="12">
        <v>132</v>
      </c>
      <c r="H130" s="129" t="str">
        <f t="shared" si="22"/>
        <v>D.STOLARCZUK</v>
      </c>
      <c r="I130" s="343" t="s">
        <v>982</v>
      </c>
      <c r="J130" s="129" t="str">
        <f>VLOOKUP(D130,legend!$A$2:$B$148,2,FALSE)</f>
        <v>Human Resources</v>
      </c>
      <c r="O130" s="12" t="s">
        <v>123</v>
      </c>
      <c r="P130" s="12" t="str">
        <f t="shared" si="20"/>
        <v>DOROTA STOLARCZUK</v>
      </c>
      <c r="Q130" s="12">
        <f t="shared" si="21"/>
        <v>27</v>
      </c>
      <c r="R130" s="12" t="str">
        <f t="shared" si="23"/>
        <v>STOLARCZUK DOROTA AGHHR</v>
      </c>
      <c r="S130" s="12" t="str">
        <f t="shared" si="24"/>
        <v>00078</v>
      </c>
    </row>
    <row r="131" spans="1:19">
      <c r="A131" s="44" t="s">
        <v>409</v>
      </c>
      <c r="B131" s="12" t="s">
        <v>408</v>
      </c>
      <c r="C131" s="12" t="s">
        <v>135</v>
      </c>
      <c r="D131" s="12" t="s">
        <v>649</v>
      </c>
      <c r="E131" s="32" t="s">
        <v>410</v>
      </c>
      <c r="F131" s="12" t="s">
        <v>55</v>
      </c>
      <c r="G131" s="12">
        <v>114</v>
      </c>
      <c r="H131" s="129" t="str">
        <f t="shared" si="22"/>
        <v>M.STOLARCZUK</v>
      </c>
      <c r="I131" s="129"/>
      <c r="J131" s="129" t="str">
        <f>VLOOKUP(D131,legend!$A$2:$B$148,2,FALSE)</f>
        <v>General Affairs</v>
      </c>
      <c r="O131" s="12" t="s">
        <v>123</v>
      </c>
      <c r="P131" s="12" t="str">
        <f t="shared" si="20"/>
        <v>MAGDALENA STOLARCZUK</v>
      </c>
      <c r="Q131" s="12">
        <f t="shared" si="21"/>
        <v>27</v>
      </c>
      <c r="R131" s="12" t="str">
        <f t="shared" si="23"/>
        <v>STOLARCZUK MAGDALENA AGHGA</v>
      </c>
      <c r="S131" s="12" t="str">
        <f t="shared" si="24"/>
        <v>01252</v>
      </c>
    </row>
    <row r="132" spans="1:19">
      <c r="A132" s="44" t="s">
        <v>411</v>
      </c>
      <c r="B132" s="12" t="s">
        <v>412</v>
      </c>
      <c r="C132" s="12" t="s">
        <v>210</v>
      </c>
      <c r="D132" s="12" t="s">
        <v>625</v>
      </c>
      <c r="E132" s="32" t="s">
        <v>413</v>
      </c>
      <c r="F132" s="12" t="s">
        <v>55</v>
      </c>
      <c r="G132" s="12">
        <v>214</v>
      </c>
      <c r="H132" s="129" t="str">
        <f t="shared" si="22"/>
        <v>Ł.STUDNIARZ</v>
      </c>
      <c r="I132" s="129"/>
      <c r="J132" s="129" t="str">
        <f>VLOOKUP(D132,legend!$A$2:$B$148,2,FALSE)</f>
        <v>Health &amp; Safety</v>
      </c>
      <c r="O132" s="12" t="s">
        <v>123</v>
      </c>
      <c r="P132" s="12" t="str">
        <f t="shared" si="20"/>
        <v>ŁUKASZ STUDNIARZ</v>
      </c>
      <c r="Q132" s="12">
        <f t="shared" si="21"/>
        <v>35</v>
      </c>
      <c r="R132" s="12" t="str">
        <f t="shared" si="23"/>
        <v>STUDNIARZ ŁUKASZ HS</v>
      </c>
      <c r="S132" s="12" t="str">
        <f t="shared" si="24"/>
        <v>00863</v>
      </c>
    </row>
    <row r="133" spans="1:19">
      <c r="A133" s="44" t="s">
        <v>414</v>
      </c>
      <c r="B133" s="44" t="s">
        <v>412</v>
      </c>
      <c r="C133" s="12" t="s">
        <v>112</v>
      </c>
      <c r="D133" s="12" t="s">
        <v>647</v>
      </c>
      <c r="E133" s="32" t="s">
        <v>593</v>
      </c>
      <c r="F133" s="12" t="s">
        <v>55</v>
      </c>
      <c r="G133" s="12">
        <v>125</v>
      </c>
      <c r="H133" s="129" t="str">
        <f t="shared" si="22"/>
        <v>M.STUDNIARZ</v>
      </c>
      <c r="I133" s="129"/>
      <c r="J133" s="129" t="str">
        <f>VLOOKUP(D133,legend!$A$2:$B$148,2,FALSE)</f>
        <v>Corporate Planning</v>
      </c>
      <c r="O133" s="12" t="s">
        <v>193</v>
      </c>
      <c r="P133" s="12" t="str">
        <f t="shared" si="20"/>
        <v>MONIKA STUDNIARZ</v>
      </c>
      <c r="Q133" s="12">
        <f t="shared" si="21"/>
        <v>42</v>
      </c>
      <c r="R133" s="12" t="str">
        <f t="shared" si="23"/>
        <v>STUDNIARZ MONIKA AFACP</v>
      </c>
      <c r="S133" s="12" t="str">
        <f t="shared" si="24"/>
        <v>00640</v>
      </c>
    </row>
    <row r="134" spans="1:19">
      <c r="A134" s="44" t="s">
        <v>415</v>
      </c>
      <c r="B134" s="44" t="s">
        <v>416</v>
      </c>
      <c r="C134" s="12" t="s">
        <v>59</v>
      </c>
      <c r="D134" s="12" t="s">
        <v>640</v>
      </c>
      <c r="E134" s="32" t="s">
        <v>417</v>
      </c>
      <c r="F134" s="12" t="s">
        <v>55</v>
      </c>
      <c r="G134" s="12">
        <v>158</v>
      </c>
      <c r="H134" s="129" t="str">
        <f t="shared" si="22"/>
        <v>P.SUPRONOWICZ</v>
      </c>
      <c r="I134" s="129"/>
      <c r="J134" s="129" t="str">
        <f>VLOOKUP(D134,legend!$A$2:$B$148,2,FALSE)</f>
        <v>Maintenance (Machining)</v>
      </c>
      <c r="O134" s="12" t="s">
        <v>106</v>
      </c>
      <c r="P134" s="12" t="str">
        <f t="shared" si="20"/>
        <v>PRZEMYSŁAW SUPRONOWICZ</v>
      </c>
      <c r="Q134" s="12">
        <f t="shared" si="21"/>
        <v>35</v>
      </c>
      <c r="R134" s="12" t="str">
        <f t="shared" si="23"/>
        <v>SUPRONOWICZ PRZEMYSŁAW PEPMMC</v>
      </c>
      <c r="S134" s="12" t="str">
        <f t="shared" si="24"/>
        <v>00936</v>
      </c>
    </row>
    <row r="135" spans="1:19">
      <c r="A135" s="44" t="s">
        <v>28</v>
      </c>
      <c r="B135" s="12" t="s">
        <v>418</v>
      </c>
      <c r="C135" s="12" t="s">
        <v>340</v>
      </c>
      <c r="D135" s="12" t="s">
        <v>646</v>
      </c>
      <c r="E135" s="32" t="s">
        <v>584</v>
      </c>
      <c r="F135" s="12" t="s">
        <v>55</v>
      </c>
      <c r="G135" s="12">
        <v>141</v>
      </c>
      <c r="H135" s="129" t="str">
        <f t="shared" si="22"/>
        <v>A.SZARATA-DZIURA</v>
      </c>
      <c r="I135" s="129"/>
      <c r="J135" s="129" t="str">
        <f>VLOOKUP(D135,legend!$A$2:$B$148,2,FALSE)</f>
        <v>Accounting &amp; Finance</v>
      </c>
      <c r="O135" s="12" t="s">
        <v>4</v>
      </c>
      <c r="P135" s="12" t="str">
        <f t="shared" si="20"/>
        <v>AGATA SZARATA-DZIURA</v>
      </c>
      <c r="Q135" s="12">
        <f t="shared" si="21"/>
        <v>28</v>
      </c>
      <c r="R135" s="12" t="str">
        <f t="shared" si="23"/>
        <v>SZARATA-DZIURA AGATA AFAAC</v>
      </c>
      <c r="S135" s="12" t="str">
        <f t="shared" si="24"/>
        <v>00511</v>
      </c>
    </row>
    <row r="136" spans="1:19">
      <c r="A136" s="44" t="s">
        <v>25</v>
      </c>
      <c r="B136" s="12" t="s">
        <v>419</v>
      </c>
      <c r="C136" s="12" t="s">
        <v>138</v>
      </c>
      <c r="D136" s="12" t="s">
        <v>643</v>
      </c>
      <c r="E136" s="32" t="s">
        <v>603</v>
      </c>
      <c r="F136" s="12" t="s">
        <v>55</v>
      </c>
      <c r="G136" s="12">
        <v>232</v>
      </c>
      <c r="H136" s="129" t="str">
        <f t="shared" si="22"/>
        <v>D.SZCZEPANIK</v>
      </c>
      <c r="I136" s="129"/>
      <c r="J136" s="129" t="str">
        <f>VLOOKUP(D136,legend!$A$2:$B$148,2,FALSE)</f>
        <v>Quality Assuarance (Quality Control)</v>
      </c>
      <c r="O136" s="12" t="s">
        <v>62</v>
      </c>
      <c r="P136" s="12" t="str">
        <f t="shared" si="20"/>
        <v>DARIUSZ SZCZEPANIK</v>
      </c>
      <c r="Q136" s="12">
        <f t="shared" si="21"/>
        <v>29</v>
      </c>
      <c r="R136" s="12" t="str">
        <f t="shared" si="23"/>
        <v>SZCZEPANIK DARIUSZ QAQCDC</v>
      </c>
      <c r="S136" s="12" t="str">
        <f t="shared" si="24"/>
        <v>00079</v>
      </c>
    </row>
    <row r="137" spans="1:19">
      <c r="A137" s="44" t="s">
        <v>420</v>
      </c>
      <c r="B137" s="44" t="s">
        <v>421</v>
      </c>
      <c r="C137" s="12" t="s">
        <v>290</v>
      </c>
      <c r="D137" s="12" t="s">
        <v>632</v>
      </c>
      <c r="E137" s="32" t="s">
        <v>589</v>
      </c>
      <c r="F137" s="12" t="s">
        <v>55</v>
      </c>
      <c r="G137" s="12">
        <v>313</v>
      </c>
      <c r="H137" s="129" t="str">
        <f t="shared" si="22"/>
        <v>B.SZCZĘSNY</v>
      </c>
      <c r="I137" s="129"/>
      <c r="J137" s="129" t="str">
        <f>VLOOKUP(D137,legend!$A$2:$B$148,2,FALSE)</f>
        <v>Production Engineering (ASSY)</v>
      </c>
      <c r="O137" s="12" t="s">
        <v>106</v>
      </c>
      <c r="P137" s="12" t="str">
        <f t="shared" si="20"/>
        <v>BARTOSZ SZCZĘSNY</v>
      </c>
      <c r="Q137" s="12">
        <f t="shared" si="21"/>
        <v>19</v>
      </c>
      <c r="R137" s="12" t="str">
        <f t="shared" si="23"/>
        <v>SZCZĘSNY BARTOSZ PEPEAS</v>
      </c>
      <c r="S137" s="12" t="str">
        <f t="shared" si="24"/>
        <v>01170</v>
      </c>
    </row>
    <row r="138" spans="1:19">
      <c r="A138" s="44" t="s">
        <v>422</v>
      </c>
      <c r="B138" s="44" t="s">
        <v>423</v>
      </c>
      <c r="C138" s="12" t="s">
        <v>290</v>
      </c>
      <c r="D138" s="12" t="s">
        <v>635</v>
      </c>
      <c r="E138" s="342" t="s">
        <v>987</v>
      </c>
      <c r="F138" s="12" t="s">
        <v>55</v>
      </c>
      <c r="G138" s="12">
        <v>212</v>
      </c>
      <c r="H138" s="129" t="str">
        <f t="shared" si="22"/>
        <v>B.SZELIGA</v>
      </c>
      <c r="I138" s="343" t="s">
        <v>986</v>
      </c>
      <c r="J138" s="129" t="str">
        <f>VLOOKUP(D138,legend!$A$2:$B$148,2,FALSE)</f>
        <v>Production Engineering (Machining)</v>
      </c>
      <c r="O138" s="12" t="s">
        <v>106</v>
      </c>
      <c r="P138" s="12" t="str">
        <f t="shared" si="20"/>
        <v>BARTOSZ SZELIGA</v>
      </c>
      <c r="Q138" s="12">
        <f t="shared" si="21"/>
        <v>40</v>
      </c>
      <c r="R138" s="12" t="str">
        <f t="shared" si="23"/>
        <v>SZELIGA BARTOSZ PEPEMC</v>
      </c>
      <c r="S138" s="12" t="str">
        <f t="shared" si="24"/>
        <v>00737</v>
      </c>
    </row>
    <row r="139" spans="1:19">
      <c r="A139" s="44" t="s">
        <v>424</v>
      </c>
      <c r="B139" s="44" t="s">
        <v>425</v>
      </c>
      <c r="C139" s="12" t="s">
        <v>426</v>
      </c>
      <c r="D139" s="12" t="s">
        <v>648</v>
      </c>
      <c r="E139" s="32" t="s">
        <v>580</v>
      </c>
      <c r="F139" s="12" t="s">
        <v>55</v>
      </c>
      <c r="G139" s="12">
        <v>607</v>
      </c>
      <c r="H139" s="129" t="str">
        <f t="shared" si="22"/>
        <v>A.SZKODA</v>
      </c>
      <c r="I139" s="129"/>
      <c r="J139" s="129" t="str">
        <f>VLOOKUP(D139,legend!$A$2:$B$148,2,FALSE)</f>
        <v>Logistic Center</v>
      </c>
      <c r="O139" s="12" t="s">
        <v>78</v>
      </c>
      <c r="P139" s="12" t="str">
        <f t="shared" si="20"/>
        <v>ARKADIUSZ SZKODA</v>
      </c>
      <c r="Q139" s="12">
        <f t="shared" si="21"/>
        <v>26</v>
      </c>
      <c r="R139" s="12" t="str">
        <f t="shared" si="23"/>
        <v>SZKODA ARKADIUSZ LogC</v>
      </c>
      <c r="S139" s="12" t="str">
        <f t="shared" si="24"/>
        <v>01754</v>
      </c>
    </row>
    <row r="140" spans="1:19">
      <c r="A140" s="84" t="s">
        <v>498</v>
      </c>
      <c r="B140" s="93" t="s">
        <v>492</v>
      </c>
      <c r="C140" s="52" t="s">
        <v>230</v>
      </c>
      <c r="D140" s="52" t="s">
        <v>0</v>
      </c>
      <c r="E140" s="134" t="s">
        <v>509</v>
      </c>
      <c r="F140" s="54" t="s">
        <v>55</v>
      </c>
      <c r="G140" s="53">
        <v>155</v>
      </c>
      <c r="H140" s="129" t="str">
        <f t="shared" si="22"/>
        <v>M.SZTEFANICA</v>
      </c>
      <c r="I140" s="129"/>
      <c r="J140" s="129" t="str">
        <f>VLOOKUP(D140,legend!$A$2:$B$148,2,FALSE)</f>
        <v>IT</v>
      </c>
      <c r="P140" s="12" t="str">
        <f t="shared" ref="P140:P164" si="25">C140&amp;" "&amp;B140</f>
        <v>MICHAŁ SZTEFANICA</v>
      </c>
      <c r="Q140" s="12">
        <f t="shared" ref="Q140:Q164" si="26">LEN(E140)</f>
        <v>26</v>
      </c>
      <c r="R140" s="12" t="str">
        <f t="shared" si="23"/>
        <v>SZTEFANICA MICHAŁ IT</v>
      </c>
      <c r="S140" s="12" t="str">
        <f t="shared" si="24"/>
        <v>01107</v>
      </c>
    </row>
    <row r="141" spans="1:19">
      <c r="A141" s="44" t="s">
        <v>19</v>
      </c>
      <c r="B141" s="12" t="s">
        <v>427</v>
      </c>
      <c r="C141" s="12" t="s">
        <v>129</v>
      </c>
      <c r="D141" s="12" t="s">
        <v>608</v>
      </c>
      <c r="E141" s="133" t="s">
        <v>517</v>
      </c>
      <c r="F141" s="12" t="s">
        <v>55</v>
      </c>
      <c r="G141" s="12">
        <v>251</v>
      </c>
      <c r="H141" s="129" t="str">
        <f t="shared" si="22"/>
        <v>R.SZUMSKI</v>
      </c>
      <c r="I141" s="129"/>
      <c r="J141" s="129" t="str">
        <f>VLOOKUP(D141,legend!$A$2:$B$148,2,FALSE)</f>
        <v>Production Planning</v>
      </c>
      <c r="N141" s="12" t="s">
        <v>428</v>
      </c>
      <c r="O141" s="12" t="s">
        <v>189</v>
      </c>
      <c r="P141" s="12" t="str">
        <f t="shared" si="25"/>
        <v>RAFAŁ SZUMSKI</v>
      </c>
      <c r="Q141" s="12">
        <f t="shared" si="26"/>
        <v>45</v>
      </c>
      <c r="R141" s="12" t="str">
        <f t="shared" si="23"/>
        <v>SZUMSKI RAFAŁ PPPP</v>
      </c>
      <c r="S141" s="12" t="str">
        <f t="shared" si="24"/>
        <v>00116</v>
      </c>
    </row>
    <row r="142" spans="1:19">
      <c r="A142" s="44" t="s">
        <v>429</v>
      </c>
      <c r="B142" s="44" t="s">
        <v>430</v>
      </c>
      <c r="C142" s="12" t="s">
        <v>271</v>
      </c>
      <c r="D142" s="12" t="s">
        <v>609</v>
      </c>
      <c r="E142" s="32" t="s">
        <v>585</v>
      </c>
      <c r="F142" s="12" t="s">
        <v>55</v>
      </c>
      <c r="G142" s="12">
        <v>113</v>
      </c>
      <c r="H142" s="129" t="str">
        <f t="shared" si="22"/>
        <v>K.SZYMAŃSKA</v>
      </c>
      <c r="I142" s="129"/>
      <c r="J142" s="129" t="str">
        <f>VLOOKUP(D142,legend!$A$2:$B$148,2,FALSE)</f>
        <v>Quality Assuarance (QMS/TS)</v>
      </c>
      <c r="O142" s="12" t="s">
        <v>146</v>
      </c>
      <c r="P142" s="12" t="str">
        <f t="shared" si="25"/>
        <v>KAROLINA SZYMAŃSKA</v>
      </c>
      <c r="Q142" s="12">
        <f t="shared" si="26"/>
        <v>46</v>
      </c>
      <c r="R142" s="12" t="str">
        <f t="shared" si="23"/>
        <v>SZYMAŃSKA KAROLINA QATS</v>
      </c>
      <c r="S142" s="12" t="str">
        <f t="shared" si="24"/>
        <v>01561</v>
      </c>
    </row>
    <row r="143" spans="1:19">
      <c r="A143" s="44" t="s">
        <v>431</v>
      </c>
      <c r="B143" s="44" t="s">
        <v>432</v>
      </c>
      <c r="C143" s="12" t="s">
        <v>244</v>
      </c>
      <c r="D143" s="407" t="s">
        <v>632</v>
      </c>
      <c r="E143" s="32" t="s">
        <v>589</v>
      </c>
      <c r="F143" s="12" t="s">
        <v>55</v>
      </c>
      <c r="G143" s="12">
        <v>334</v>
      </c>
      <c r="H143" s="129" t="str">
        <f t="shared" si="22"/>
        <v>A.ŚLIPKO</v>
      </c>
      <c r="I143" s="129"/>
      <c r="J143" s="129" t="str">
        <f>VLOOKUP(D143,legend!$A$2:$B$148,2,FALSE)</f>
        <v>Production Engineering (ASSY)</v>
      </c>
      <c r="O143" s="12" t="s">
        <v>106</v>
      </c>
      <c r="P143" s="12" t="str">
        <f t="shared" si="25"/>
        <v>ANDRZEJ ŚLIPKO</v>
      </c>
      <c r="Q143" s="12">
        <f t="shared" si="26"/>
        <v>19</v>
      </c>
      <c r="R143" s="12" t="str">
        <f t="shared" si="23"/>
        <v>ŚLIPKO ANDRZEJ PEPEAS</v>
      </c>
      <c r="S143" s="12" t="str">
        <f t="shared" si="24"/>
        <v>00226</v>
      </c>
    </row>
    <row r="144" spans="1:19">
      <c r="A144" s="44" t="s">
        <v>21</v>
      </c>
      <c r="B144" s="12" t="s">
        <v>433</v>
      </c>
      <c r="C144" s="12" t="s">
        <v>434</v>
      </c>
      <c r="D144" s="12" t="s">
        <v>636</v>
      </c>
      <c r="E144" s="32" t="s">
        <v>435</v>
      </c>
      <c r="F144" s="12" t="s">
        <v>55</v>
      </c>
      <c r="G144" s="12">
        <v>204</v>
      </c>
      <c r="H144" s="129" t="str">
        <f t="shared" si="22"/>
        <v>N.TRZECIAK</v>
      </c>
      <c r="I144" s="129"/>
      <c r="J144" s="129" t="str">
        <f>VLOOKUP(D144,legend!$A$2:$B$148,2,FALSE)</f>
        <v>Production (Die Casting)</v>
      </c>
      <c r="O144" s="12" t="s">
        <v>62</v>
      </c>
      <c r="P144" s="12" t="str">
        <f t="shared" si="25"/>
        <v>NORBERT TRZECIAK</v>
      </c>
      <c r="Q144" s="12">
        <f t="shared" si="26"/>
        <v>37</v>
      </c>
      <c r="R144" s="12" t="str">
        <f t="shared" si="23"/>
        <v>TRZECIAK NORBERT PEPRDC</v>
      </c>
      <c r="S144" s="12" t="str">
        <f t="shared" si="24"/>
        <v>00086</v>
      </c>
    </row>
    <row r="145" spans="1:19">
      <c r="A145" s="44" t="s">
        <v>436</v>
      </c>
      <c r="B145" s="44" t="s">
        <v>437</v>
      </c>
      <c r="C145" s="12" t="s">
        <v>438</v>
      </c>
      <c r="D145" s="12" t="s">
        <v>623</v>
      </c>
      <c r="E145" s="32" t="s">
        <v>439</v>
      </c>
      <c r="F145" s="12" t="s">
        <v>55</v>
      </c>
      <c r="G145" s="12">
        <v>342</v>
      </c>
      <c r="H145" s="129" t="str">
        <f t="shared" si="22"/>
        <v>W.TUTAJ</v>
      </c>
      <c r="I145" s="129"/>
      <c r="J145" s="129" t="str">
        <f>VLOOKUP(D145,legend!$A$2:$B$148,2,FALSE)</f>
        <v>Maintenance (Building, Facility)</v>
      </c>
      <c r="O145" s="12" t="s">
        <v>106</v>
      </c>
      <c r="P145" s="12" t="str">
        <f t="shared" si="25"/>
        <v>WALDEMAR TUTAJ</v>
      </c>
      <c r="Q145" s="12">
        <f t="shared" si="26"/>
        <v>30</v>
      </c>
      <c r="R145" s="12" t="str">
        <f t="shared" si="23"/>
        <v>TUTAJ WALDEMAR PEPMM</v>
      </c>
      <c r="S145" s="12" t="str">
        <f t="shared" si="24"/>
        <v>00087</v>
      </c>
    </row>
    <row r="146" spans="1:19">
      <c r="A146" s="44" t="s">
        <v>18</v>
      </c>
      <c r="B146" s="12" t="s">
        <v>440</v>
      </c>
      <c r="C146" s="12" t="s">
        <v>109</v>
      </c>
      <c r="D146" s="12" t="s">
        <v>634</v>
      </c>
      <c r="E146" s="32" t="s">
        <v>441</v>
      </c>
      <c r="F146" s="12" t="s">
        <v>55</v>
      </c>
      <c r="G146" s="12">
        <v>201</v>
      </c>
      <c r="H146" s="129" t="str">
        <f t="shared" si="22"/>
        <v>K.WARPECHOWSKI</v>
      </c>
      <c r="I146" s="129"/>
      <c r="J146" s="129" t="str">
        <f>VLOOKUP(D146,legend!$A$2:$B$148,2,FALSE)</f>
        <v>Production (ASSY)</v>
      </c>
      <c r="O146" s="12" t="s">
        <v>189</v>
      </c>
      <c r="P146" s="12" t="str">
        <f t="shared" si="25"/>
        <v>KRZYSZTOF WARPECHOWSKI</v>
      </c>
      <c r="Q146" s="12">
        <f t="shared" si="26"/>
        <v>23</v>
      </c>
      <c r="R146" s="12" t="str">
        <f t="shared" si="23"/>
        <v>WARPECHOWSKI KRZYSZTOF PEPRAS</v>
      </c>
      <c r="S146" s="12" t="str">
        <f t="shared" si="24"/>
        <v>00900</v>
      </c>
    </row>
    <row r="147" spans="1:19" ht="30">
      <c r="A147" s="44" t="s">
        <v>24</v>
      </c>
      <c r="B147" s="12" t="s">
        <v>442</v>
      </c>
      <c r="C147" s="12" t="s">
        <v>176</v>
      </c>
      <c r="D147" s="12" t="s">
        <v>646</v>
      </c>
      <c r="E147" s="32" t="s">
        <v>584</v>
      </c>
      <c r="F147" s="12" t="s">
        <v>55</v>
      </c>
      <c r="G147" s="12">
        <v>149</v>
      </c>
      <c r="H147" s="129" t="str">
        <f t="shared" si="22"/>
        <v>A.WDOWIAK</v>
      </c>
      <c r="I147" s="400" t="s">
        <v>1054</v>
      </c>
      <c r="J147" s="129" t="str">
        <f>VLOOKUP(D147,legend!$A$2:$B$148,2,FALSE)</f>
        <v>Accounting &amp; Finance</v>
      </c>
      <c r="O147" s="12" t="s">
        <v>4</v>
      </c>
      <c r="P147" s="12" t="str">
        <f t="shared" si="25"/>
        <v>ANNA WDOWIAK</v>
      </c>
      <c r="Q147" s="12">
        <f t="shared" si="26"/>
        <v>28</v>
      </c>
      <c r="R147" s="12" t="str">
        <f t="shared" si="23"/>
        <v>WDOWIAK ANNA AFAAC</v>
      </c>
      <c r="S147" s="12" t="str">
        <f t="shared" si="24"/>
        <v>00151</v>
      </c>
    </row>
    <row r="148" spans="1:19">
      <c r="A148" s="44" t="s">
        <v>443</v>
      </c>
      <c r="B148" s="44" t="s">
        <v>442</v>
      </c>
      <c r="C148" s="12" t="s">
        <v>444</v>
      </c>
      <c r="D148" s="145" t="s">
        <v>613</v>
      </c>
      <c r="E148" s="32" t="s">
        <v>446</v>
      </c>
      <c r="F148" s="12" t="s">
        <v>55</v>
      </c>
      <c r="G148" s="12">
        <v>393</v>
      </c>
      <c r="H148" s="129" t="str">
        <f t="shared" si="22"/>
        <v>M.WDOWIAK</v>
      </c>
      <c r="I148" s="129"/>
      <c r="J148" s="129" t="str">
        <f>VLOOKUP(D148,legend!$A$2:$B$148,2,FALSE)</f>
        <v>Quality Assuarance (Parts)</v>
      </c>
      <c r="O148" s="12" t="s">
        <v>146</v>
      </c>
      <c r="P148" s="12" t="str">
        <f t="shared" si="25"/>
        <v>MIKOŁAJ WDOWIAK</v>
      </c>
      <c r="Q148" s="12">
        <f t="shared" si="26"/>
        <v>30</v>
      </c>
      <c r="R148" s="12" t="str">
        <f t="shared" si="23"/>
        <v>WDOWIAK MIKOŁAJ QAPA</v>
      </c>
      <c r="S148" s="12" t="str">
        <f t="shared" si="24"/>
        <v>00890</v>
      </c>
    </row>
    <row r="149" spans="1:19">
      <c r="A149" s="44" t="s">
        <v>447</v>
      </c>
      <c r="B149" s="44" t="s">
        <v>448</v>
      </c>
      <c r="C149" s="12" t="s">
        <v>449</v>
      </c>
      <c r="D149" s="12" t="s">
        <v>608</v>
      </c>
      <c r="E149" s="32" t="s">
        <v>90</v>
      </c>
      <c r="F149" s="12" t="s">
        <v>55</v>
      </c>
      <c r="G149" s="12">
        <v>253</v>
      </c>
      <c r="H149" s="129" t="str">
        <f t="shared" si="22"/>
        <v>E.WĘGRZYN</v>
      </c>
      <c r="I149" s="129"/>
      <c r="J149" s="129" t="str">
        <f>VLOOKUP(D149,legend!$A$2:$B$148,2,FALSE)</f>
        <v>Production Planning</v>
      </c>
      <c r="O149" s="12" t="s">
        <v>78</v>
      </c>
      <c r="P149" s="12" t="str">
        <f t="shared" si="25"/>
        <v>ELŻBIETA WĘGRZYN</v>
      </c>
      <c r="Q149" s="12">
        <f t="shared" si="26"/>
        <v>47</v>
      </c>
      <c r="R149" s="12" t="str">
        <f t="shared" si="23"/>
        <v>WĘGRZYN ELŻBIETA PPPP</v>
      </c>
      <c r="S149" s="12" t="str">
        <f t="shared" si="24"/>
        <v>01254</v>
      </c>
    </row>
    <row r="150" spans="1:19">
      <c r="A150" s="44" t="s">
        <v>450</v>
      </c>
      <c r="B150" s="44" t="s">
        <v>451</v>
      </c>
      <c r="C150" s="12" t="s">
        <v>452</v>
      </c>
      <c r="D150" s="12" t="s">
        <v>639</v>
      </c>
      <c r="E150" s="32" t="s">
        <v>597</v>
      </c>
      <c r="F150" s="12" t="s">
        <v>55</v>
      </c>
      <c r="G150" s="12">
        <v>209</v>
      </c>
      <c r="H150" s="129" t="str">
        <f t="shared" si="22"/>
        <v>D.WIECZOREK</v>
      </c>
      <c r="I150" s="129"/>
      <c r="J150" s="129" t="str">
        <f>VLOOKUP(D150,legend!$A$2:$B$148,2,FALSE)</f>
        <v xml:space="preserve">Research &amp; Development </v>
      </c>
      <c r="O150" s="12" t="s">
        <v>114</v>
      </c>
      <c r="P150" s="12" t="str">
        <f t="shared" si="25"/>
        <v>DANIEL WIECZOREK</v>
      </c>
      <c r="Q150" s="12">
        <f t="shared" si="26"/>
        <v>26</v>
      </c>
      <c r="R150" s="12" t="str">
        <f t="shared" si="23"/>
        <v>WIECZOREK DANIEL PEDPRD</v>
      </c>
      <c r="S150" s="12" t="str">
        <f t="shared" si="24"/>
        <v>00872</v>
      </c>
    </row>
    <row r="151" spans="1:19">
      <c r="A151" s="44" t="s">
        <v>45</v>
      </c>
      <c r="B151" s="12" t="s">
        <v>453</v>
      </c>
      <c r="C151" s="12" t="s">
        <v>244</v>
      </c>
      <c r="D151" s="12" t="s">
        <v>606</v>
      </c>
      <c r="E151" s="32" t="s">
        <v>454</v>
      </c>
      <c r="F151" s="12" t="s">
        <v>55</v>
      </c>
      <c r="H151" s="129" t="str">
        <f t="shared" si="22"/>
        <v>A.WIERCISZEWSKI</v>
      </c>
      <c r="I151" s="129"/>
      <c r="J151" s="129" t="str">
        <f>VLOOKUP(D151,legend!$A$2:$B$148,2,FALSE)</f>
        <v>Production (ASSY)</v>
      </c>
      <c r="O151" s="12" t="s">
        <v>114</v>
      </c>
      <c r="P151" s="12" t="str">
        <f t="shared" si="25"/>
        <v>ANDRZEJ WIERCISZEWSKI</v>
      </c>
      <c r="Q151" s="12">
        <f t="shared" si="26"/>
        <v>23</v>
      </c>
      <c r="R151" s="12" t="str">
        <f t="shared" si="23"/>
        <v>WIERCISZEWSKI ANDRZEJ HVAC_PEPRAS</v>
      </c>
      <c r="S151" s="12" t="str">
        <f t="shared" si="24"/>
        <v>00314</v>
      </c>
    </row>
    <row r="152" spans="1:19">
      <c r="A152" s="44" t="s">
        <v>455</v>
      </c>
      <c r="B152" s="44" t="s">
        <v>456</v>
      </c>
      <c r="C152" s="12" t="s">
        <v>237</v>
      </c>
      <c r="D152" s="12" t="s">
        <v>632</v>
      </c>
      <c r="E152" s="32" t="s">
        <v>590</v>
      </c>
      <c r="F152" s="12" t="s">
        <v>55</v>
      </c>
      <c r="G152" s="12">
        <v>240</v>
      </c>
      <c r="H152" s="129" t="str">
        <f t="shared" si="22"/>
        <v>T.WILK</v>
      </c>
      <c r="I152" s="129"/>
      <c r="J152" s="129" t="str">
        <f>VLOOKUP(D152,legend!$A$2:$B$148,2,FALSE)</f>
        <v>Production Engineering (ASSY)</v>
      </c>
      <c r="O152" s="12" t="s">
        <v>106</v>
      </c>
      <c r="P152" s="12" t="str">
        <f t="shared" si="25"/>
        <v>TOMASZ WILK</v>
      </c>
      <c r="Q152" s="12">
        <f t="shared" si="26"/>
        <v>30</v>
      </c>
      <c r="R152" s="12" t="str">
        <f t="shared" si="23"/>
        <v>WILK TOMASZ PEPEAS</v>
      </c>
      <c r="S152" s="12" t="str">
        <f t="shared" si="24"/>
        <v>00806</v>
      </c>
    </row>
    <row r="153" spans="1:19">
      <c r="A153" s="44" t="s">
        <v>457</v>
      </c>
      <c r="B153" s="44" t="s">
        <v>458</v>
      </c>
      <c r="C153" s="12" t="s">
        <v>343</v>
      </c>
      <c r="D153" s="12" t="s">
        <v>613</v>
      </c>
      <c r="E153" s="32" t="s">
        <v>577</v>
      </c>
      <c r="F153" s="12" t="s">
        <v>55</v>
      </c>
      <c r="G153" s="12">
        <v>431</v>
      </c>
      <c r="H153" s="129" t="str">
        <f t="shared" si="22"/>
        <v>R.WILNOWSKI</v>
      </c>
      <c r="I153" s="129"/>
      <c r="J153" s="129" t="str">
        <f>VLOOKUP(D153,legend!$A$2:$B$148,2,FALSE)</f>
        <v>Quality Assuarance (Parts)</v>
      </c>
      <c r="O153" s="12" t="s">
        <v>146</v>
      </c>
      <c r="P153" s="12" t="str">
        <f t="shared" si="25"/>
        <v>RADOSŁAW WILNOWSKI</v>
      </c>
      <c r="Q153" s="12">
        <f t="shared" si="26"/>
        <v>20</v>
      </c>
      <c r="R153" s="12" t="str">
        <f t="shared" si="23"/>
        <v>WILNOWSKI RADOSŁAW QAPA</v>
      </c>
      <c r="S153" s="12" t="str">
        <f t="shared" si="24"/>
        <v>01394</v>
      </c>
    </row>
    <row r="154" spans="1:19">
      <c r="A154" s="44" t="s">
        <v>459</v>
      </c>
      <c r="B154" s="44" t="s">
        <v>460</v>
      </c>
      <c r="C154" s="12" t="s">
        <v>330</v>
      </c>
      <c r="D154" s="12" t="s">
        <v>642</v>
      </c>
      <c r="E154" s="32" t="s">
        <v>320</v>
      </c>
      <c r="F154" s="12" t="s">
        <v>55</v>
      </c>
      <c r="G154" s="12">
        <v>365</v>
      </c>
      <c r="H154" s="129" t="str">
        <f t="shared" si="22"/>
        <v>K.WITKOWSKI</v>
      </c>
      <c r="I154" s="129"/>
      <c r="J154" s="129" t="str">
        <f>VLOOKUP(D154,legend!$A$2:$B$148,2,FALSE)</f>
        <v xml:space="preserve">General Purchase </v>
      </c>
      <c r="O154" s="12" t="s">
        <v>114</v>
      </c>
      <c r="P154" s="12" t="str">
        <f t="shared" si="25"/>
        <v>KAROL WITKOWSKI</v>
      </c>
      <c r="Q154" s="12">
        <f t="shared" si="26"/>
        <v>20</v>
      </c>
      <c r="R154" s="12" t="str">
        <f t="shared" si="23"/>
        <v>WITKOWSKI KAROL PEDPGP</v>
      </c>
      <c r="S154" s="12" t="str">
        <f t="shared" si="24"/>
        <v>00090</v>
      </c>
    </row>
    <row r="155" spans="1:19">
      <c r="A155" s="44" t="s">
        <v>461</v>
      </c>
      <c r="B155" s="44" t="s">
        <v>462</v>
      </c>
      <c r="C155" s="12" t="s">
        <v>463</v>
      </c>
      <c r="D155" s="12" t="s">
        <v>625</v>
      </c>
      <c r="E155" s="32" t="s">
        <v>586</v>
      </c>
      <c r="F155" s="12" t="s">
        <v>55</v>
      </c>
      <c r="G155" s="12">
        <v>216</v>
      </c>
      <c r="H155" s="129" t="str">
        <f t="shared" si="22"/>
        <v>K.WOLNIAK</v>
      </c>
      <c r="I155" s="129"/>
      <c r="J155" s="129" t="str">
        <f>VLOOKUP(D155,legend!$A$2:$B$148,2,FALSE)</f>
        <v>Health &amp; Safety</v>
      </c>
      <c r="O155" s="12" t="s">
        <v>123</v>
      </c>
      <c r="P155" s="12" t="str">
        <f t="shared" si="25"/>
        <v>KAMILA WOLNIAK</v>
      </c>
      <c r="Q155" s="12">
        <f t="shared" si="26"/>
        <v>41</v>
      </c>
      <c r="R155" s="12" t="str">
        <f t="shared" si="23"/>
        <v>WOLNIAK KAMILA HS</v>
      </c>
      <c r="S155" s="12" t="str">
        <f t="shared" si="24"/>
        <v>00482</v>
      </c>
    </row>
    <row r="156" spans="1:19">
      <c r="A156" s="142" t="s">
        <v>501</v>
      </c>
      <c r="B156" s="141" t="s">
        <v>495</v>
      </c>
      <c r="C156" s="52" t="s">
        <v>280</v>
      </c>
      <c r="D156" s="52" t="s">
        <v>609</v>
      </c>
      <c r="E156" s="134" t="s">
        <v>512</v>
      </c>
      <c r="F156" s="54" t="s">
        <v>55</v>
      </c>
      <c r="G156" s="53">
        <v>380</v>
      </c>
      <c r="H156" s="129" t="s">
        <v>604</v>
      </c>
      <c r="I156" s="129"/>
      <c r="J156" s="129" t="str">
        <f>VLOOKUP(D156,legend!$A$2:$B$148,2,FALSE)</f>
        <v>Quality Assuarance (QMS/TS)</v>
      </c>
      <c r="P156" s="12" t="str">
        <f t="shared" si="25"/>
        <v>MAŁGORZATA WORONIECKA</v>
      </c>
      <c r="Q156" s="12">
        <f t="shared" si="26"/>
        <v>44</v>
      </c>
      <c r="R156" s="12" t="str">
        <f t="shared" si="23"/>
        <v>WORONIECKA MAŁGORZATA QATS</v>
      </c>
      <c r="S156" s="12" t="str">
        <f t="shared" si="24"/>
        <v>01729</v>
      </c>
    </row>
    <row r="157" spans="1:19">
      <c r="A157" s="44" t="s">
        <v>16</v>
      </c>
      <c r="B157" s="12" t="s">
        <v>464</v>
      </c>
      <c r="C157" s="12" t="s">
        <v>465</v>
      </c>
      <c r="D157" s="12" t="s">
        <v>647</v>
      </c>
      <c r="E157" s="32" t="s">
        <v>466</v>
      </c>
      <c r="F157" s="12" t="s">
        <v>55</v>
      </c>
      <c r="G157" s="12">
        <v>144</v>
      </c>
      <c r="H157" s="129" t="str">
        <f t="shared" ref="H157:H193" si="27">LEFT(C157,1)&amp;"."&amp;B157</f>
        <v>Y.YAMASAKI</v>
      </c>
      <c r="I157" s="129"/>
      <c r="J157" s="129" t="str">
        <f>VLOOKUP(D157,legend!$A$2:$B$148,2,FALSE)</f>
        <v>Corporate Planning</v>
      </c>
      <c r="N157" s="12" t="s">
        <v>467</v>
      </c>
      <c r="P157" s="12" t="str">
        <f t="shared" si="25"/>
        <v>YOSHIHIKO YAMASAKI</v>
      </c>
      <c r="Q157" s="12">
        <f t="shared" si="26"/>
        <v>34</v>
      </c>
      <c r="R157" s="12" t="str">
        <f t="shared" si="23"/>
        <v>YAMASAKI YOSHIHIKO AFACP</v>
      </c>
      <c r="S157" s="12" t="str">
        <f t="shared" si="24"/>
        <v>00110</v>
      </c>
    </row>
    <row r="158" spans="1:19">
      <c r="A158" s="44" t="s">
        <v>36</v>
      </c>
      <c r="B158" s="12" t="s">
        <v>468</v>
      </c>
      <c r="C158" s="12" t="s">
        <v>102</v>
      </c>
      <c r="D158" s="12" t="s">
        <v>631</v>
      </c>
      <c r="E158" s="32" t="s">
        <v>572</v>
      </c>
      <c r="F158" s="12" t="s">
        <v>55</v>
      </c>
      <c r="H158" s="129" t="str">
        <f t="shared" si="27"/>
        <v>B.ZACHARZEWSKA</v>
      </c>
      <c r="I158" s="129"/>
      <c r="J158" s="129" t="str">
        <f>VLOOKUP(D158,legend!$A$2:$B$148,2,FALSE)</f>
        <v>Quality Assuarance (Quality Control)</v>
      </c>
      <c r="O158" s="12" t="s">
        <v>62</v>
      </c>
      <c r="P158" s="12" t="str">
        <f t="shared" si="25"/>
        <v>BEATA ZACHARZEWSKA</v>
      </c>
      <c r="Q158" s="12">
        <f t="shared" si="26"/>
        <v>17</v>
      </c>
      <c r="R158" s="12" t="str">
        <f t="shared" si="23"/>
        <v>ZACHARZEWSKA BEATA QAQCMC</v>
      </c>
      <c r="S158" s="12" t="str">
        <f t="shared" si="24"/>
        <v>01011</v>
      </c>
    </row>
    <row r="159" spans="1:19">
      <c r="A159" s="44" t="s">
        <v>469</v>
      </c>
      <c r="B159" s="44" t="s">
        <v>470</v>
      </c>
      <c r="C159" s="12" t="s">
        <v>438</v>
      </c>
      <c r="D159" s="12" t="s">
        <v>608</v>
      </c>
      <c r="E159" s="32" t="s">
        <v>471</v>
      </c>
      <c r="F159" s="12" t="s">
        <v>55</v>
      </c>
      <c r="G159" s="12">
        <v>191</v>
      </c>
      <c r="H159" s="129" t="str">
        <f t="shared" si="27"/>
        <v>W.ZADERSKI</v>
      </c>
      <c r="I159" s="129"/>
      <c r="J159" s="129" t="str">
        <f>VLOOKUP(D159,legend!$A$2:$B$148,2,FALSE)</f>
        <v>Production Planning</v>
      </c>
      <c r="O159" s="12" t="s">
        <v>78</v>
      </c>
      <c r="P159" s="12" t="str">
        <f t="shared" si="25"/>
        <v>WALDEMAR ZADERSKI</v>
      </c>
      <c r="Q159" s="12">
        <f t="shared" si="26"/>
        <v>43</v>
      </c>
      <c r="R159" s="12" t="str">
        <f t="shared" si="23"/>
        <v>ZADERSKI WALDEMAR PPPP</v>
      </c>
      <c r="S159" s="12" t="str">
        <f t="shared" si="24"/>
        <v>00303</v>
      </c>
    </row>
    <row r="160" spans="1:19">
      <c r="A160" s="44" t="s">
        <v>472</v>
      </c>
      <c r="B160" s="44" t="s">
        <v>473</v>
      </c>
      <c r="C160" s="12" t="s">
        <v>304</v>
      </c>
      <c r="D160" s="12" t="s">
        <v>644</v>
      </c>
      <c r="E160" s="32" t="s">
        <v>475</v>
      </c>
      <c r="F160" s="12" t="s">
        <v>55</v>
      </c>
      <c r="G160" s="12">
        <v>166</v>
      </c>
      <c r="H160" s="129" t="str">
        <f t="shared" si="27"/>
        <v>G.ZAJĄC</v>
      </c>
      <c r="I160" s="343" t="s">
        <v>1017</v>
      </c>
      <c r="J160" s="129" t="str">
        <f>VLOOKUP(D160,legend!$A$2:$B$148,2,FALSE)</f>
        <v>Maintenance (Die mold)</v>
      </c>
      <c r="O160" s="12" t="s">
        <v>106</v>
      </c>
      <c r="P160" s="12" t="str">
        <f t="shared" si="25"/>
        <v>GRZEGORZ ZAJĄC</v>
      </c>
      <c r="Q160" s="12">
        <f t="shared" si="26"/>
        <v>28</v>
      </c>
      <c r="R160" s="12" t="str">
        <f t="shared" si="23"/>
        <v>ZAJĄC GRZEGORZ PEPMDC</v>
      </c>
      <c r="S160" s="12" t="str">
        <f t="shared" si="24"/>
        <v>00249</v>
      </c>
    </row>
    <row r="161" spans="1:19">
      <c r="A161" s="44" t="s">
        <v>476</v>
      </c>
      <c r="B161" s="44" t="s">
        <v>473</v>
      </c>
      <c r="C161" s="12" t="s">
        <v>163</v>
      </c>
      <c r="D161" s="12" t="s">
        <v>613</v>
      </c>
      <c r="E161" s="32" t="s">
        <v>477</v>
      </c>
      <c r="F161" s="12" t="s">
        <v>55</v>
      </c>
      <c r="G161" s="12">
        <v>376</v>
      </c>
      <c r="H161" s="129" t="str">
        <f t="shared" si="27"/>
        <v>M.ZAJĄC</v>
      </c>
      <c r="I161" s="129"/>
      <c r="J161" s="129" t="str">
        <f>VLOOKUP(D161,legend!$A$2:$B$148,2,FALSE)</f>
        <v>Quality Assuarance (Parts)</v>
      </c>
      <c r="O161" s="12" t="s">
        <v>189</v>
      </c>
      <c r="P161" s="12" t="str">
        <f t="shared" si="25"/>
        <v>MARIUSZ ZAJĄC</v>
      </c>
      <c r="Q161" s="12">
        <f t="shared" si="26"/>
        <v>20</v>
      </c>
      <c r="R161" s="12" t="str">
        <f t="shared" si="23"/>
        <v>ZAJĄC MARIUSZ QAPA</v>
      </c>
      <c r="S161" s="12" t="str">
        <f t="shared" si="24"/>
        <v>00095</v>
      </c>
    </row>
    <row r="162" spans="1:19">
      <c r="A162" s="44" t="s">
        <v>478</v>
      </c>
      <c r="B162" s="12" t="s">
        <v>479</v>
      </c>
      <c r="C162" s="12" t="s">
        <v>176</v>
      </c>
      <c r="D162" s="12" t="s">
        <v>649</v>
      </c>
      <c r="E162" s="32" t="s">
        <v>480</v>
      </c>
      <c r="F162" s="12" t="s">
        <v>55</v>
      </c>
      <c r="G162" s="12">
        <v>117</v>
      </c>
      <c r="H162" s="129" t="str">
        <f t="shared" si="27"/>
        <v>A.ZDANOWICZ</v>
      </c>
      <c r="I162" s="129"/>
      <c r="J162" s="129" t="str">
        <f>VLOOKUP(D162,legend!$A$2:$B$148,2,FALSE)</f>
        <v>General Affairs</v>
      </c>
      <c r="O162" s="12" t="s">
        <v>123</v>
      </c>
      <c r="P162" s="12" t="str">
        <f t="shared" si="25"/>
        <v>ANNA ZDANOWICZ</v>
      </c>
      <c r="Q162" s="12">
        <f t="shared" si="26"/>
        <v>28</v>
      </c>
      <c r="R162" s="12" t="str">
        <f t="shared" si="23"/>
        <v>ZDANOWICZ ANNA AGHGA</v>
      </c>
      <c r="S162" s="12" t="str">
        <f t="shared" si="24"/>
        <v>00636</v>
      </c>
    </row>
    <row r="163" spans="1:19">
      <c r="A163" s="44" t="s">
        <v>481</v>
      </c>
      <c r="B163" s="44" t="s">
        <v>482</v>
      </c>
      <c r="C163" s="12" t="s">
        <v>434</v>
      </c>
      <c r="D163" s="12" t="s">
        <v>621</v>
      </c>
      <c r="E163" s="32" t="s">
        <v>577</v>
      </c>
      <c r="F163" s="12" t="s">
        <v>55</v>
      </c>
      <c r="G163" s="12">
        <v>302</v>
      </c>
      <c r="H163" s="129" t="str">
        <f t="shared" si="27"/>
        <v>N.ZELISKO</v>
      </c>
      <c r="I163" s="129"/>
      <c r="J163" s="129" t="str">
        <f>VLOOKUP(D163,legend!$A$2:$B$148,2,FALSE)</f>
        <v>Quality Assuarance (CLM)</v>
      </c>
      <c r="O163" s="12" t="s">
        <v>146</v>
      </c>
      <c r="P163" s="12" t="str">
        <f t="shared" si="25"/>
        <v>NORBERT ZELISKO</v>
      </c>
      <c r="Q163" s="12">
        <f t="shared" si="26"/>
        <v>20</v>
      </c>
      <c r="R163" s="12" t="str">
        <f t="shared" si="23"/>
        <v>ZELISKO NORBERT QACL</v>
      </c>
      <c r="S163" s="12" t="str">
        <f t="shared" si="24"/>
        <v>00879</v>
      </c>
    </row>
    <row r="164" spans="1:19">
      <c r="A164" s="44" t="s">
        <v>483</v>
      </c>
      <c r="B164" s="44" t="s">
        <v>484</v>
      </c>
      <c r="C164" s="12" t="s">
        <v>304</v>
      </c>
      <c r="D164" s="12" t="s">
        <v>642</v>
      </c>
      <c r="E164" s="32" t="s">
        <v>587</v>
      </c>
      <c r="F164" s="12" t="s">
        <v>55</v>
      </c>
      <c r="G164" s="12">
        <v>147</v>
      </c>
      <c r="H164" s="129" t="str">
        <f t="shared" si="27"/>
        <v>G.ZIELIŃSKI</v>
      </c>
      <c r="I164" s="129"/>
      <c r="J164" s="129" t="str">
        <f>VLOOKUP(D164,legend!$A$2:$B$148,2,FALSE)</f>
        <v xml:space="preserve">General Purchase </v>
      </c>
      <c r="O164" s="12" t="s">
        <v>114</v>
      </c>
      <c r="P164" s="12" t="str">
        <f t="shared" si="25"/>
        <v>GRZEGORZ ZIELIŃSKI</v>
      </c>
      <c r="Q164" s="12">
        <f t="shared" si="26"/>
        <v>24</v>
      </c>
      <c r="R164" s="12" t="str">
        <f t="shared" si="23"/>
        <v>ZIELIŃSKI GRZEGORZ PEDPGP</v>
      </c>
      <c r="S164" s="12" t="str">
        <f t="shared" si="24"/>
        <v>00857</v>
      </c>
    </row>
    <row r="165" spans="1:19">
      <c r="A165" s="44" t="s">
        <v>570</v>
      </c>
      <c r="B165" s="12" t="s">
        <v>571</v>
      </c>
      <c r="C165" s="12" t="s">
        <v>334</v>
      </c>
      <c r="D165" s="12" t="s">
        <v>607</v>
      </c>
      <c r="E165" s="32" t="s">
        <v>265</v>
      </c>
      <c r="F165" s="12" t="s">
        <v>55</v>
      </c>
      <c r="G165" s="44">
        <v>203</v>
      </c>
      <c r="H165" s="129" t="str">
        <f t="shared" si="27"/>
        <v>R.ZIEMIANOWICZ</v>
      </c>
      <c r="I165" s="129"/>
      <c r="J165" s="129" t="str">
        <f>VLOOKUP(D165,legend!$A$2:$B$148,2,FALSE)</f>
        <v>Logistic(CR)</v>
      </c>
      <c r="R165" s="12" t="str">
        <f t="shared" si="23"/>
        <v>ZIEMIANOWICZ ROBERT PPLO</v>
      </c>
      <c r="S165" s="12" t="str">
        <f t="shared" si="24"/>
        <v>01782</v>
      </c>
    </row>
    <row r="166" spans="1:19">
      <c r="A166" s="44" t="s">
        <v>485</v>
      </c>
      <c r="B166" s="44" t="s">
        <v>486</v>
      </c>
      <c r="C166" s="12" t="s">
        <v>191</v>
      </c>
      <c r="D166" s="12" t="s">
        <v>648</v>
      </c>
      <c r="E166" s="32" t="s">
        <v>579</v>
      </c>
      <c r="F166" s="12" t="s">
        <v>55</v>
      </c>
      <c r="G166" s="12">
        <v>610</v>
      </c>
      <c r="H166" s="129" t="str">
        <f t="shared" si="27"/>
        <v>J.ZYBACZYŃSKA</v>
      </c>
      <c r="I166" s="129"/>
      <c r="J166" s="129" t="str">
        <f>VLOOKUP(D166,legend!$A$2:$B$148,2,FALSE)</f>
        <v>Logistic Center</v>
      </c>
      <c r="O166" s="12" t="s">
        <v>78</v>
      </c>
      <c r="P166" s="12" t="str">
        <f t="shared" ref="P166:P167" si="28">C166&amp;" "&amp;B166</f>
        <v>JOANNA ZYBACZYŃSKA</v>
      </c>
      <c r="Q166" s="12">
        <f>LEN(E166)</f>
        <v>24</v>
      </c>
      <c r="R166" s="12" t="str">
        <f t="shared" si="23"/>
        <v>ZYBACZYŃSKA JOANNA LogC</v>
      </c>
      <c r="S166" s="12" t="str">
        <f t="shared" si="24"/>
        <v>01731</v>
      </c>
    </row>
    <row r="167" spans="1:19">
      <c r="A167" s="44" t="s">
        <v>487</v>
      </c>
      <c r="B167" s="44" t="s">
        <v>488</v>
      </c>
      <c r="C167" s="12" t="s">
        <v>489</v>
      </c>
      <c r="D167" s="12" t="s">
        <v>632</v>
      </c>
      <c r="E167" s="342" t="s">
        <v>396</v>
      </c>
      <c r="F167" s="12" t="s">
        <v>55</v>
      </c>
      <c r="G167" s="12">
        <v>226</v>
      </c>
      <c r="H167" s="129" t="str">
        <f t="shared" si="27"/>
        <v>D.ŻAK</v>
      </c>
      <c r="I167" s="343" t="s">
        <v>1016</v>
      </c>
      <c r="J167" s="129" t="str">
        <f>VLOOKUP(D167,legend!$A$2:$B$148,2,FALSE)</f>
        <v>Production Engineering (ASSY)</v>
      </c>
      <c r="O167" s="12" t="s">
        <v>106</v>
      </c>
      <c r="P167" s="12" t="str">
        <f t="shared" si="28"/>
        <v>DAMIAN ŻAK</v>
      </c>
      <c r="Q167" s="12">
        <f>LEN(E167)</f>
        <v>27</v>
      </c>
      <c r="R167" s="12" t="str">
        <f t="shared" si="23"/>
        <v>ŻAK DAMIAN PEPEAS</v>
      </c>
      <c r="S167" s="12" t="str">
        <f t="shared" si="24"/>
        <v>00877</v>
      </c>
    </row>
    <row r="168" spans="1:19">
      <c r="A168" s="374" t="s">
        <v>943</v>
      </c>
      <c r="B168" s="333" t="s">
        <v>942</v>
      </c>
      <c r="C168" s="333" t="s">
        <v>941</v>
      </c>
      <c r="D168" s="333" t="s">
        <v>631</v>
      </c>
      <c r="E168" s="32" t="s">
        <v>510</v>
      </c>
      <c r="F168" s="333" t="s">
        <v>139</v>
      </c>
      <c r="G168" s="12">
        <v>331</v>
      </c>
      <c r="H168" s="129" t="str">
        <f t="shared" si="27"/>
        <v>I.BURZYŃSKA</v>
      </c>
      <c r="J168" s="129" t="str">
        <f>VLOOKUP(D168,legend!$A$2:$B$148,2,FALSE)</f>
        <v>Quality Assuarance (Quality Control)</v>
      </c>
      <c r="P168" s="12" t="str">
        <f t="shared" ref="P168:P191" si="29">C168&amp;" "&amp;B168</f>
        <v>IZABELA BURZYŃSKA</v>
      </c>
      <c r="Q168" s="12">
        <f t="shared" ref="Q168:Q185" si="30">LEN(E168)</f>
        <v>15</v>
      </c>
      <c r="R168" s="12" t="str">
        <f t="shared" ref="R168:R185" si="31">B168&amp;" "&amp;C168&amp;" "&amp;D168</f>
        <v>BURZYŃSKA IZABELA QAQCMC</v>
      </c>
      <c r="S168" s="12" t="str">
        <f t="shared" ref="S168:S185" si="32">A168</f>
        <v>00139</v>
      </c>
    </row>
    <row r="169" spans="1:19">
      <c r="A169" s="374" t="s">
        <v>944</v>
      </c>
      <c r="B169" s="333" t="s">
        <v>945</v>
      </c>
      <c r="C169" s="333" t="s">
        <v>180</v>
      </c>
      <c r="D169" s="333" t="s">
        <v>631</v>
      </c>
      <c r="E169" s="32" t="s">
        <v>510</v>
      </c>
      <c r="F169" s="333" t="s">
        <v>139</v>
      </c>
      <c r="H169" s="129" t="str">
        <f t="shared" si="27"/>
        <v>W.KRAS</v>
      </c>
      <c r="J169" s="129" t="str">
        <f>VLOOKUP(D169,legend!$A$2:$B$148,2,FALSE)</f>
        <v>Quality Assuarance (Quality Control)</v>
      </c>
      <c r="P169" s="12" t="str">
        <f t="shared" si="29"/>
        <v>WOJCIECH KRAS</v>
      </c>
      <c r="Q169" s="12">
        <f t="shared" si="30"/>
        <v>15</v>
      </c>
      <c r="R169" s="12" t="str">
        <f t="shared" si="31"/>
        <v>KRAS WOJCIECH QAQCMC</v>
      </c>
      <c r="S169" s="12" t="str">
        <f t="shared" si="32"/>
        <v>00392</v>
      </c>
    </row>
    <row r="170" spans="1:19">
      <c r="A170" s="374" t="s">
        <v>946</v>
      </c>
      <c r="B170" s="333" t="s">
        <v>947</v>
      </c>
      <c r="C170" s="333" t="s">
        <v>290</v>
      </c>
      <c r="D170" s="333" t="s">
        <v>638</v>
      </c>
      <c r="E170" s="32" t="s">
        <v>948</v>
      </c>
      <c r="G170" s="12">
        <v>370</v>
      </c>
      <c r="H170" s="129" t="str">
        <f t="shared" si="27"/>
        <v>B.SIELICKI</v>
      </c>
      <c r="J170" s="129" t="str">
        <f>VLOOKUP(D170,legend!$A$2:$B$148,2,FALSE)</f>
        <v>Production (Machining)</v>
      </c>
      <c r="P170" s="12" t="str">
        <f t="shared" si="29"/>
        <v>BARTOSZ SIELICKI</v>
      </c>
      <c r="Q170" s="12">
        <f t="shared" si="30"/>
        <v>21</v>
      </c>
      <c r="R170" s="12" t="str">
        <f t="shared" si="31"/>
        <v>SIELICKI BARTOSZ PEPRMC</v>
      </c>
      <c r="S170" s="12" t="str">
        <f t="shared" si="32"/>
        <v>00924</v>
      </c>
    </row>
    <row r="171" spans="1:19">
      <c r="A171" s="374" t="s">
        <v>949</v>
      </c>
      <c r="B171" s="333" t="s">
        <v>950</v>
      </c>
      <c r="C171" s="333" t="s">
        <v>176</v>
      </c>
      <c r="D171" s="333" t="s">
        <v>638</v>
      </c>
      <c r="E171" s="32" t="s">
        <v>951</v>
      </c>
      <c r="G171" s="12">
        <v>441</v>
      </c>
      <c r="H171" s="129" t="str">
        <f t="shared" si="27"/>
        <v>A.PASTUSZAK</v>
      </c>
      <c r="J171" s="129" t="str">
        <f>VLOOKUP(D171,legend!$A$2:$B$148,2,FALSE)</f>
        <v>Production (Machining)</v>
      </c>
      <c r="P171" s="12" t="str">
        <f t="shared" si="29"/>
        <v>ANNA PASTUSZAK</v>
      </c>
      <c r="Q171" s="12">
        <f t="shared" si="30"/>
        <v>41</v>
      </c>
      <c r="R171" s="12" t="str">
        <f t="shared" si="31"/>
        <v>PASTUSZAK ANNA PEPRMC</v>
      </c>
      <c r="S171" s="12" t="str">
        <f t="shared" si="32"/>
        <v>00445</v>
      </c>
    </row>
    <row r="172" spans="1:19">
      <c r="A172" s="374" t="s">
        <v>952</v>
      </c>
      <c r="B172" s="375" t="s">
        <v>953</v>
      </c>
      <c r="C172" s="333" t="s">
        <v>304</v>
      </c>
      <c r="D172" s="333" t="s">
        <v>623</v>
      </c>
      <c r="E172" s="32" t="s">
        <v>954</v>
      </c>
      <c r="G172" s="12">
        <v>357</v>
      </c>
      <c r="H172" s="129" t="str">
        <f t="shared" si="27"/>
        <v>G.JĘDRASIK</v>
      </c>
      <c r="J172" s="129" t="str">
        <f>VLOOKUP(D172,legend!$A$2:$B$148,2,FALSE)</f>
        <v>Maintenance (Building, Facility)</v>
      </c>
      <c r="P172" s="12" t="str">
        <f t="shared" si="29"/>
        <v>GRZEGORZ JĘDRASIK</v>
      </c>
      <c r="Q172" s="12">
        <f t="shared" si="30"/>
        <v>51</v>
      </c>
      <c r="R172" s="12" t="str">
        <f t="shared" si="31"/>
        <v>JĘDRASIK GRZEGORZ PEPMM</v>
      </c>
      <c r="S172" s="12" t="str">
        <f t="shared" si="32"/>
        <v>00708</v>
      </c>
    </row>
    <row r="173" spans="1:19">
      <c r="A173" s="374" t="s">
        <v>955</v>
      </c>
      <c r="B173" s="375" t="s">
        <v>956</v>
      </c>
      <c r="C173" s="333" t="s">
        <v>957</v>
      </c>
      <c r="D173" s="333" t="s">
        <v>623</v>
      </c>
      <c r="E173" s="32" t="s">
        <v>958</v>
      </c>
      <c r="G173" s="12">
        <v>340</v>
      </c>
      <c r="H173" s="129" t="str">
        <f t="shared" si="27"/>
        <v>S.TARASEWICZ</v>
      </c>
      <c r="J173" s="129" t="str">
        <f>VLOOKUP(D173,legend!$A$2:$B$148,2,FALSE)</f>
        <v>Maintenance (Building, Facility)</v>
      </c>
      <c r="P173" s="12" t="str">
        <f t="shared" si="29"/>
        <v>SZYMON TARASEWICZ</v>
      </c>
      <c r="Q173" s="12">
        <f t="shared" si="30"/>
        <v>28</v>
      </c>
      <c r="R173" s="12" t="str">
        <f t="shared" si="31"/>
        <v>TARASEWICZ SZYMON PEPMM</v>
      </c>
      <c r="S173" s="12" t="str">
        <f t="shared" si="32"/>
        <v>01024</v>
      </c>
    </row>
    <row r="174" spans="1:19">
      <c r="A174" s="374" t="s">
        <v>959</v>
      </c>
      <c r="B174" s="333" t="s">
        <v>960</v>
      </c>
      <c r="C174" s="333" t="s">
        <v>59</v>
      </c>
      <c r="D174" s="12" t="s">
        <v>607</v>
      </c>
      <c r="E174" s="32" t="s">
        <v>961</v>
      </c>
      <c r="F174" s="333" t="s">
        <v>55</v>
      </c>
      <c r="G174" s="12">
        <v>450</v>
      </c>
      <c r="H174" s="129" t="str">
        <f t="shared" si="27"/>
        <v>P.REZLER</v>
      </c>
      <c r="J174" s="129" t="str">
        <f>VLOOKUP(D174,legend!$A$2:$B$148,2,FALSE)</f>
        <v>Logistic(CR)</v>
      </c>
      <c r="P174" s="12" t="str">
        <f t="shared" si="29"/>
        <v>PRZEMYSŁAW REZLER</v>
      </c>
      <c r="Q174" s="12">
        <f t="shared" si="30"/>
        <v>20</v>
      </c>
      <c r="R174" s="12" t="str">
        <f t="shared" si="31"/>
        <v>REZLER PRZEMYSŁAW PPLO</v>
      </c>
      <c r="S174" s="12" t="str">
        <f t="shared" si="32"/>
        <v>00578</v>
      </c>
    </row>
    <row r="175" spans="1:19">
      <c r="A175" s="374" t="s">
        <v>566</v>
      </c>
      <c r="B175" s="333" t="s">
        <v>567</v>
      </c>
      <c r="C175" s="333" t="s">
        <v>81</v>
      </c>
      <c r="D175" s="333" t="s">
        <v>648</v>
      </c>
      <c r="E175" s="32" t="s">
        <v>565</v>
      </c>
      <c r="F175" s="333" t="s">
        <v>55</v>
      </c>
      <c r="G175" s="12">
        <v>608</v>
      </c>
      <c r="H175" s="129" t="str">
        <f t="shared" si="27"/>
        <v>P.KUŹNIAR</v>
      </c>
      <c r="J175" s="129" t="str">
        <f>VLOOKUP(D175,legend!$A$2:$B$148,2,FALSE)</f>
        <v>Logistic Center</v>
      </c>
      <c r="P175" s="12" t="str">
        <f t="shared" si="29"/>
        <v>PIOTR KUŹNIAR</v>
      </c>
      <c r="Q175" s="12">
        <f t="shared" si="30"/>
        <v>25</v>
      </c>
      <c r="R175" s="12" t="str">
        <f t="shared" si="31"/>
        <v>KUŹNIAR PIOTR LogC</v>
      </c>
      <c r="S175" s="12" t="str">
        <f t="shared" si="32"/>
        <v>01772</v>
      </c>
    </row>
    <row r="176" spans="1:19">
      <c r="A176" s="357" t="s">
        <v>988</v>
      </c>
      <c r="B176" t="s">
        <v>989</v>
      </c>
      <c r="C176" s="12" t="s">
        <v>990</v>
      </c>
      <c r="D176" s="12" t="s">
        <v>634</v>
      </c>
      <c r="E176" s="32" t="s">
        <v>117</v>
      </c>
      <c r="F176" s="333" t="s">
        <v>55</v>
      </c>
      <c r="G176" s="12">
        <v>221</v>
      </c>
      <c r="H176" s="129" t="str">
        <f t="shared" si="27"/>
        <v>S.BACKIEL</v>
      </c>
      <c r="J176" s="129" t="str">
        <f>VLOOKUP(D176,legend!$A$2:$B$148,2,FALSE)</f>
        <v>Production (ASSY)</v>
      </c>
      <c r="P176" s="12" t="str">
        <f t="shared" si="29"/>
        <v>SANDRA BACKIEL</v>
      </c>
      <c r="Q176" s="12">
        <f t="shared" si="30"/>
        <v>35</v>
      </c>
      <c r="R176" s="12" t="str">
        <f t="shared" si="31"/>
        <v>BACKIEL SANDRA PEPRAS</v>
      </c>
      <c r="S176" s="12" t="str">
        <f t="shared" si="32"/>
        <v>01830</v>
      </c>
    </row>
    <row r="177" spans="1:19">
      <c r="A177" s="44" t="s">
        <v>991</v>
      </c>
      <c r="B177" t="s">
        <v>992</v>
      </c>
      <c r="C177" s="12" t="s">
        <v>334</v>
      </c>
      <c r="D177" s="344" t="s">
        <v>635</v>
      </c>
      <c r="E177" s="342" t="s">
        <v>1006</v>
      </c>
      <c r="F177" s="333" t="s">
        <v>55</v>
      </c>
      <c r="G177" s="12">
        <v>285</v>
      </c>
      <c r="H177" s="129" t="str">
        <f t="shared" si="27"/>
        <v>R.BIELEC</v>
      </c>
      <c r="J177" s="129" t="str">
        <f>VLOOKUP(D177,legend!$A$2:$B$148,2,FALSE)</f>
        <v>Production Engineering (Machining)</v>
      </c>
      <c r="P177" s="12" t="str">
        <f t="shared" si="29"/>
        <v>ROBERT BIELEC</v>
      </c>
      <c r="Q177" s="12">
        <f t="shared" si="30"/>
        <v>18</v>
      </c>
      <c r="R177" s="12" t="str">
        <f t="shared" si="31"/>
        <v>BIELEC ROBERT PEPEMC</v>
      </c>
      <c r="S177" s="12" t="str">
        <f t="shared" si="32"/>
        <v>01843</v>
      </c>
    </row>
    <row r="178" spans="1:19">
      <c r="A178" s="44" t="s">
        <v>993</v>
      </c>
      <c r="B178" t="s">
        <v>994</v>
      </c>
      <c r="C178" s="12" t="s">
        <v>995</v>
      </c>
      <c r="D178" s="344" t="s">
        <v>615</v>
      </c>
      <c r="E178" s="342" t="s">
        <v>511</v>
      </c>
      <c r="F178" s="333" t="s">
        <v>55</v>
      </c>
      <c r="G178" s="12">
        <v>363</v>
      </c>
      <c r="H178" s="129" t="str">
        <f t="shared" si="27"/>
        <v>M.GAŁUSZKA</v>
      </c>
      <c r="J178" s="129" t="str">
        <f>VLOOKUP(D178,legend!$A$2:$B$148,2,FALSE)</f>
        <v>Quality Assuarance (Product)</v>
      </c>
      <c r="P178" s="12" t="str">
        <f t="shared" si="29"/>
        <v>MARTYNA GAŁUSZKA</v>
      </c>
      <c r="Q178" s="12">
        <f t="shared" si="30"/>
        <v>16</v>
      </c>
      <c r="R178" s="12" t="str">
        <f t="shared" si="31"/>
        <v>GAŁUSZKA MARTYNA QAPR</v>
      </c>
      <c r="S178" s="12" t="str">
        <f t="shared" si="32"/>
        <v>01841</v>
      </c>
    </row>
    <row r="179" spans="1:19">
      <c r="A179" s="44" t="s">
        <v>996</v>
      </c>
      <c r="B179" s="375" t="s">
        <v>962</v>
      </c>
      <c r="C179" s="12" t="s">
        <v>64</v>
      </c>
      <c r="D179" s="344" t="s">
        <v>648</v>
      </c>
      <c r="E179" s="342" t="s">
        <v>565</v>
      </c>
      <c r="F179" s="333" t="s">
        <v>55</v>
      </c>
      <c r="G179" s="12">
        <v>626</v>
      </c>
      <c r="H179" s="129" t="str">
        <f t="shared" si="27"/>
        <v>M.GOMUŁKA</v>
      </c>
      <c r="J179" s="129" t="str">
        <f>VLOOKUP(D179,legend!$A$2:$B$148,2,FALSE)</f>
        <v>Logistic Center</v>
      </c>
      <c r="P179" s="12" t="str">
        <f t="shared" si="29"/>
        <v>MARCIN GOMUŁKA</v>
      </c>
      <c r="Q179" s="12">
        <f t="shared" si="30"/>
        <v>25</v>
      </c>
      <c r="R179" s="12" t="str">
        <f t="shared" si="31"/>
        <v>GOMUŁKA MARCIN LogC</v>
      </c>
      <c r="S179" s="12" t="str">
        <f t="shared" si="32"/>
        <v>01842</v>
      </c>
    </row>
    <row r="180" spans="1:19">
      <c r="A180" s="44" t="s">
        <v>997</v>
      </c>
      <c r="B180" s="12" t="s">
        <v>998</v>
      </c>
      <c r="C180" s="12" t="s">
        <v>167</v>
      </c>
      <c r="D180" s="12" t="s">
        <v>607</v>
      </c>
      <c r="E180" s="342" t="s">
        <v>565</v>
      </c>
      <c r="F180" s="333" t="s">
        <v>55</v>
      </c>
      <c r="G180" s="12">
        <v>495</v>
      </c>
      <c r="H180" s="129" t="str">
        <f t="shared" si="27"/>
        <v>K.KRENT</v>
      </c>
      <c r="J180" s="129" t="str">
        <f>VLOOKUP(D180,legend!$A$2:$B$148,2,FALSE)</f>
        <v>Logistic(CR)</v>
      </c>
      <c r="P180" s="12" t="str">
        <f t="shared" si="29"/>
        <v>KATARZYNA KRENT</v>
      </c>
      <c r="Q180" s="12">
        <f t="shared" si="30"/>
        <v>25</v>
      </c>
      <c r="R180" s="12" t="str">
        <f t="shared" si="31"/>
        <v>KRENT KATARZYNA PPLO</v>
      </c>
      <c r="S180" s="12" t="str">
        <f t="shared" si="32"/>
        <v>01865</v>
      </c>
    </row>
    <row r="181" spans="1:19">
      <c r="A181" s="44" t="s">
        <v>999</v>
      </c>
      <c r="B181" s="12" t="s">
        <v>1000</v>
      </c>
      <c r="C181" s="12" t="s">
        <v>237</v>
      </c>
      <c r="D181" s="344" t="s">
        <v>0</v>
      </c>
      <c r="E181" s="342" t="s">
        <v>1007</v>
      </c>
      <c r="F181" s="333" t="s">
        <v>55</v>
      </c>
      <c r="G181" s="12">
        <v>154</v>
      </c>
      <c r="H181" s="129" t="str">
        <f t="shared" si="27"/>
        <v>T.SAKWA</v>
      </c>
      <c r="I181" s="375" t="s">
        <v>1025</v>
      </c>
      <c r="J181" s="129" t="str">
        <f>VLOOKUP(D181,legend!$A$2:$B$148,2,FALSE)</f>
        <v>IT</v>
      </c>
      <c r="P181" s="12" t="str">
        <f t="shared" si="29"/>
        <v>TOMASZ SAKWA</v>
      </c>
      <c r="Q181" s="12">
        <f t="shared" si="30"/>
        <v>22</v>
      </c>
      <c r="R181" s="12" t="str">
        <f t="shared" si="31"/>
        <v>SAKWA TOMASZ IT</v>
      </c>
      <c r="S181" s="12" t="str">
        <f t="shared" si="32"/>
        <v>01829</v>
      </c>
    </row>
    <row r="182" spans="1:19">
      <c r="A182" s="12" t="s">
        <v>498</v>
      </c>
      <c r="B182" s="375" t="s">
        <v>1001</v>
      </c>
      <c r="C182" s="12" t="s">
        <v>1002</v>
      </c>
      <c r="D182" s="344" t="s">
        <v>0</v>
      </c>
      <c r="E182" s="32" t="s">
        <v>256</v>
      </c>
      <c r="F182" s="333" t="s">
        <v>55</v>
      </c>
      <c r="G182" s="12">
        <v>155</v>
      </c>
      <c r="H182" s="129" t="str">
        <f t="shared" si="27"/>
        <v>M.SHTEFANITSA</v>
      </c>
      <c r="J182" s="129" t="str">
        <f>VLOOKUP(D182,legend!$A$2:$B$148,2,FALSE)</f>
        <v>IT</v>
      </c>
      <c r="P182" s="12" t="str">
        <f t="shared" si="29"/>
        <v>MYKHAILO SHTEFANITSA</v>
      </c>
      <c r="Q182" s="12">
        <f t="shared" si="30"/>
        <v>25</v>
      </c>
      <c r="R182" s="12" t="str">
        <f t="shared" si="31"/>
        <v>SHTEFANITSA MYKHAILO IT</v>
      </c>
      <c r="S182" s="12" t="str">
        <f t="shared" si="32"/>
        <v>01107</v>
      </c>
    </row>
    <row r="183" spans="1:19">
      <c r="A183" s="44" t="s">
        <v>1003</v>
      </c>
      <c r="B183" s="12" t="s">
        <v>1004</v>
      </c>
      <c r="C183" s="12" t="s">
        <v>1005</v>
      </c>
      <c r="D183" s="344" t="s">
        <v>632</v>
      </c>
      <c r="E183" s="342" t="s">
        <v>1006</v>
      </c>
      <c r="F183" s="344" t="s">
        <v>55</v>
      </c>
      <c r="G183" s="12">
        <v>493</v>
      </c>
      <c r="H183" s="129" t="str">
        <f t="shared" si="27"/>
        <v>L.WIECZORKIEWICZ</v>
      </c>
      <c r="J183" s="129" t="str">
        <f>VLOOKUP(D183,legend!$A$2:$B$148,2,FALSE)</f>
        <v>Production Engineering (ASSY)</v>
      </c>
      <c r="P183" s="12" t="str">
        <f t="shared" si="29"/>
        <v>LUDWIK WIECZORKIEWICZ</v>
      </c>
      <c r="Q183" s="12">
        <f t="shared" si="30"/>
        <v>18</v>
      </c>
      <c r="R183" s="12" t="str">
        <f t="shared" si="31"/>
        <v>WIECZORKIEWICZ LUDWIK PEPEAS</v>
      </c>
      <c r="S183" s="12" t="str">
        <f t="shared" si="32"/>
        <v>01864</v>
      </c>
    </row>
    <row r="184" spans="1:19">
      <c r="A184" s="357" t="s">
        <v>1021</v>
      </c>
      <c r="B184" s="344" t="s">
        <v>1008</v>
      </c>
      <c r="C184" s="344" t="s">
        <v>1009</v>
      </c>
      <c r="D184" s="344" t="s">
        <v>615</v>
      </c>
      <c r="E184" s="342" t="s">
        <v>510</v>
      </c>
      <c r="H184" s="12" t="str">
        <f t="shared" si="27"/>
        <v>J.KIELER</v>
      </c>
      <c r="J184" s="129" t="str">
        <f>VLOOKUP(D184,legend!$A$2:$B$148,2,FALSE)</f>
        <v>Quality Assuarance (Product)</v>
      </c>
      <c r="P184" s="12" t="str">
        <f t="shared" si="29"/>
        <v>JĘDRZEJ KIELER</v>
      </c>
      <c r="Q184" s="12">
        <f t="shared" si="30"/>
        <v>15</v>
      </c>
      <c r="R184" s="12" t="str">
        <f t="shared" si="31"/>
        <v>KIELER JĘDRZEJ QAPR</v>
      </c>
      <c r="S184" s="12" t="str">
        <f t="shared" si="32"/>
        <v>01885</v>
      </c>
    </row>
    <row r="185" spans="1:19">
      <c r="A185" s="351" t="s">
        <v>1022</v>
      </c>
      <c r="B185" s="344" t="s">
        <v>1010</v>
      </c>
      <c r="C185" s="344" t="s">
        <v>330</v>
      </c>
      <c r="D185" s="344" t="s">
        <v>640</v>
      </c>
      <c r="E185" s="342" t="s">
        <v>1011</v>
      </c>
      <c r="H185" s="12" t="str">
        <f t="shared" si="27"/>
        <v>K.MAZIEC</v>
      </c>
      <c r="P185" s="12" t="str">
        <f t="shared" si="29"/>
        <v>KAROL MAZIEC</v>
      </c>
      <c r="Q185" s="12">
        <f t="shared" si="30"/>
        <v>34</v>
      </c>
      <c r="R185" s="12" t="str">
        <f t="shared" si="31"/>
        <v>MAZIEC KAROL PEPMMC</v>
      </c>
      <c r="S185" s="12" t="str">
        <f t="shared" si="32"/>
        <v>01870</v>
      </c>
    </row>
    <row r="186" spans="1:19">
      <c r="A186" s="344"/>
      <c r="B186" s="375" t="s">
        <v>1026</v>
      </c>
      <c r="C186" s="375" t="s">
        <v>176</v>
      </c>
      <c r="F186" s="375" t="s">
        <v>1028</v>
      </c>
      <c r="G186" s="12">
        <v>175</v>
      </c>
      <c r="H186" s="12" t="str">
        <f t="shared" si="27"/>
        <v>A.KUCZYŃSKA</v>
      </c>
      <c r="P186" s="12" t="str">
        <f t="shared" si="29"/>
        <v>ANNA KUCZYŃSKA</v>
      </c>
    </row>
    <row r="187" spans="1:19">
      <c r="B187" s="375" t="s">
        <v>419</v>
      </c>
      <c r="C187" s="375" t="s">
        <v>206</v>
      </c>
      <c r="F187" s="375" t="s">
        <v>1028</v>
      </c>
      <c r="G187" s="12">
        <v>179</v>
      </c>
      <c r="H187" s="12" t="str">
        <f t="shared" si="27"/>
        <v>A.SZCZEPANIK</v>
      </c>
      <c r="P187" s="12" t="str">
        <f t="shared" si="29"/>
        <v>ANITA SZCZEPANIK</v>
      </c>
    </row>
    <row r="188" spans="1:19">
      <c r="B188" s="375" t="s">
        <v>1027</v>
      </c>
      <c r="C188" s="375" t="s">
        <v>237</v>
      </c>
      <c r="F188" s="375" t="s">
        <v>1028</v>
      </c>
      <c r="G188" s="12">
        <v>219</v>
      </c>
      <c r="H188" s="12" t="str">
        <f t="shared" si="27"/>
        <v>T.ŻUCHOWSKI</v>
      </c>
      <c r="P188" s="12" t="str">
        <f t="shared" si="29"/>
        <v>TOMASZ ŻUCHOWSKI</v>
      </c>
    </row>
    <row r="189" spans="1:19">
      <c r="B189" s="375" t="s">
        <v>1029</v>
      </c>
      <c r="C189" s="375" t="s">
        <v>105</v>
      </c>
      <c r="F189" s="375" t="s">
        <v>1028</v>
      </c>
      <c r="G189" s="12">
        <v>223</v>
      </c>
      <c r="H189" s="12" t="str">
        <f t="shared" si="27"/>
        <v>P.ZWOLIK</v>
      </c>
      <c r="P189" s="12" t="str">
        <f t="shared" si="29"/>
        <v>PAWEŁ ZWOLIK</v>
      </c>
    </row>
    <row r="190" spans="1:19">
      <c r="A190" s="398" t="s">
        <v>1053</v>
      </c>
      <c r="B190" s="375" t="s">
        <v>1030</v>
      </c>
      <c r="C190" s="375" t="s">
        <v>1031</v>
      </c>
      <c r="D190" s="399" t="s">
        <v>611</v>
      </c>
      <c r="E190" s="402" t="s">
        <v>1055</v>
      </c>
      <c r="F190" s="401" t="s">
        <v>55</v>
      </c>
      <c r="G190" s="12">
        <v>170</v>
      </c>
      <c r="H190" s="12" t="str">
        <f t="shared" si="27"/>
        <v>Z.NIEMIEC</v>
      </c>
      <c r="P190" s="12" t="str">
        <f t="shared" si="29"/>
        <v>ZOFIA NIEMIEC</v>
      </c>
    </row>
    <row r="191" spans="1:19">
      <c r="B191" s="375" t="s">
        <v>1032</v>
      </c>
      <c r="C191" s="375" t="s">
        <v>210</v>
      </c>
      <c r="G191" s="12">
        <v>381</v>
      </c>
      <c r="H191" s="12" t="str">
        <f t="shared" si="27"/>
        <v>Ł.JAMNICKI</v>
      </c>
      <c r="P191" s="12" t="str">
        <f t="shared" si="29"/>
        <v>ŁUKASZ JAMNICKI</v>
      </c>
    </row>
    <row r="192" spans="1:19">
      <c r="A192" s="379" t="s">
        <v>1040</v>
      </c>
      <c r="B192" s="380" t="s">
        <v>1041</v>
      </c>
      <c r="C192" s="380" t="s">
        <v>235</v>
      </c>
      <c r="D192" s="380" t="s">
        <v>630</v>
      </c>
      <c r="E192" s="381" t="s">
        <v>510</v>
      </c>
      <c r="F192" s="386" t="s">
        <v>55</v>
      </c>
      <c r="H192" s="12" t="str">
        <f t="shared" si="27"/>
        <v>K.MAJCHRZAK</v>
      </c>
      <c r="J192" s="129" t="str">
        <f>VLOOKUP(D192,legend!$A$2:$B$148,2,FALSE)</f>
        <v>Quality Assuarance (Quality Control)</v>
      </c>
    </row>
    <row r="193" spans="2:8">
      <c r="B193" s="386" t="s">
        <v>1048</v>
      </c>
      <c r="C193" s="386" t="s">
        <v>102</v>
      </c>
      <c r="H193" s="12" t="str">
        <f t="shared" si="27"/>
        <v>B.ZAKRZEWSKA</v>
      </c>
    </row>
    <row r="194" spans="2:8">
      <c r="B194" s="344"/>
    </row>
    <row r="195" spans="2:8">
      <c r="B195" s="344"/>
    </row>
    <row r="196" spans="2:8">
      <c r="B196" s="344"/>
    </row>
    <row r="197" spans="2:8">
      <c r="B197" s="344"/>
    </row>
    <row r="198" spans="2:8">
      <c r="B198" s="344"/>
    </row>
    <row r="199" spans="2:8">
      <c r="B199" s="344"/>
    </row>
    <row r="200" spans="2:8">
      <c r="B200" s="344"/>
    </row>
  </sheetData>
  <sheetProtection password="91FB" sheet="1" objects="1" scenarios="1"/>
  <autoFilter ref="A1:Q193">
    <sortState ref="A2:Q170">
      <sortCondition ref="B1:B170"/>
    </sortState>
  </autoFilter>
  <sortState ref="B175:B184">
    <sortCondition ref="B175"/>
  </sortState>
  <conditionalFormatting sqref="B2:B184">
    <cfRule type="duplicateValues" dxfId="2" priority="6"/>
  </conditionalFormatting>
  <conditionalFormatting sqref="B2:B185">
    <cfRule type="duplicateValues" dxfId="1" priority="2"/>
  </conditionalFormatting>
  <conditionalFormatting sqref="B186:B200 A18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>
    <tabColor rgb="FFFFFF00"/>
  </sheetPr>
  <dimension ref="A1:O34"/>
  <sheetViews>
    <sheetView showGridLines="0" tabSelected="1" zoomScaleNormal="100" workbookViewId="0">
      <selection activeCell="I26" sqref="I26"/>
    </sheetView>
  </sheetViews>
  <sheetFormatPr defaultColWidth="0" defaultRowHeight="14.25" zeroHeight="1"/>
  <cols>
    <col min="1" max="15" width="9" customWidth="1"/>
    <col min="16" max="16384" width="9" hidden="1"/>
  </cols>
  <sheetData>
    <row r="1" spans="1:15">
      <c r="A1" s="328" t="s">
        <v>938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</row>
    <row r="2" spans="1:15">
      <c r="A2" s="309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</row>
    <row r="3" spans="1:15">
      <c r="A3" s="309"/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</row>
    <row r="4" spans="1:15">
      <c r="A4" s="309"/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309"/>
      <c r="M4" s="309"/>
      <c r="N4" s="309"/>
      <c r="O4" s="309"/>
    </row>
    <row r="5" spans="1:15">
      <c r="A5" s="309"/>
      <c r="B5" s="309"/>
      <c r="C5" s="309"/>
      <c r="D5" s="309"/>
      <c r="E5" s="309"/>
      <c r="F5" s="309"/>
      <c r="G5" s="309"/>
      <c r="H5" s="309"/>
      <c r="I5" s="309"/>
      <c r="J5" s="309"/>
      <c r="K5" s="309"/>
      <c r="L5" s="309"/>
      <c r="M5" s="309"/>
      <c r="N5" s="309"/>
      <c r="O5" s="309"/>
    </row>
    <row r="6" spans="1:15">
      <c r="A6" s="309"/>
      <c r="B6" s="309"/>
      <c r="C6" s="309"/>
      <c r="D6" s="309"/>
      <c r="E6" s="309"/>
      <c r="F6" s="309"/>
      <c r="G6" s="309"/>
      <c r="H6" s="309"/>
      <c r="I6" s="309"/>
      <c r="J6" s="309"/>
      <c r="K6" s="309"/>
      <c r="L6" s="309"/>
      <c r="M6" s="309"/>
      <c r="N6" s="309"/>
      <c r="O6" s="309"/>
    </row>
    <row r="7" spans="1:15">
      <c r="A7" s="309"/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09"/>
      <c r="M7" s="309"/>
      <c r="N7" s="309"/>
      <c r="O7" s="309"/>
    </row>
    <row r="8" spans="1:15">
      <c r="A8" s="309"/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</row>
    <row r="9" spans="1:15">
      <c r="A9" s="309"/>
      <c r="B9" s="309"/>
      <c r="C9" s="309"/>
      <c r="D9" s="309"/>
      <c r="E9" s="309"/>
      <c r="F9" s="309"/>
      <c r="G9" s="309"/>
      <c r="H9" s="309"/>
      <c r="I9" s="309"/>
      <c r="J9" s="309"/>
      <c r="K9" s="309"/>
      <c r="L9" s="309"/>
      <c r="M9" s="309"/>
      <c r="N9" s="309"/>
      <c r="O9" s="309"/>
    </row>
    <row r="10" spans="1:15">
      <c r="A10" s="309"/>
      <c r="B10" s="309"/>
      <c r="C10" s="309"/>
      <c r="D10" s="309"/>
      <c r="E10" s="309"/>
      <c r="F10" s="309"/>
      <c r="G10" s="309"/>
      <c r="H10" s="309"/>
      <c r="I10" s="309"/>
      <c r="J10" s="309"/>
      <c r="K10" s="309"/>
      <c r="L10" s="309"/>
      <c r="M10" s="309"/>
      <c r="N10" s="309"/>
      <c r="O10" s="309"/>
    </row>
    <row r="11" spans="1:15">
      <c r="A11" s="309"/>
      <c r="B11" s="309"/>
      <c r="C11" s="309"/>
      <c r="D11" s="309"/>
      <c r="E11" s="309"/>
      <c r="F11" s="309"/>
      <c r="G11" s="309"/>
      <c r="H11" s="309"/>
      <c r="I11" s="309"/>
      <c r="J11" s="309"/>
      <c r="K11" s="309"/>
      <c r="L11" s="309"/>
      <c r="M11" s="309"/>
      <c r="N11" s="309"/>
      <c r="O11" s="309"/>
    </row>
    <row r="12" spans="1:15">
      <c r="A12" s="309"/>
      <c r="B12" s="309"/>
      <c r="C12" s="309"/>
      <c r="D12" s="309"/>
      <c r="E12" s="309"/>
      <c r="F12" s="309"/>
      <c r="G12" s="309"/>
      <c r="H12" s="309"/>
      <c r="I12" s="309"/>
      <c r="J12" s="309"/>
      <c r="K12" s="309"/>
      <c r="L12" s="309"/>
      <c r="M12" s="309"/>
      <c r="N12" s="309"/>
      <c r="O12" s="309"/>
    </row>
    <row r="13" spans="1:15">
      <c r="A13" s="309"/>
      <c r="B13" s="309"/>
      <c r="C13" s="309"/>
      <c r="D13" s="309"/>
      <c r="E13" s="309"/>
      <c r="F13" s="309"/>
      <c r="G13" s="309"/>
      <c r="H13" s="309"/>
      <c r="I13" s="309"/>
      <c r="J13" s="309"/>
      <c r="K13" s="309"/>
      <c r="L13" s="309"/>
      <c r="M13" s="309"/>
      <c r="N13" s="309"/>
      <c r="O13" s="309"/>
    </row>
    <row r="14" spans="1:15">
      <c r="A14" s="309"/>
      <c r="B14" s="309"/>
      <c r="C14" s="309"/>
      <c r="D14" s="309"/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</row>
    <row r="15" spans="1:15">
      <c r="A15" s="309"/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</row>
    <row r="16" spans="1:15">
      <c r="A16" s="309"/>
      <c r="B16" s="309"/>
      <c r="C16" s="309"/>
      <c r="D16" s="309"/>
      <c r="E16" s="309"/>
      <c r="F16" s="309"/>
      <c r="G16" s="309"/>
      <c r="H16" s="309"/>
      <c r="I16" s="309"/>
      <c r="J16" s="309"/>
      <c r="K16" s="309"/>
      <c r="L16" s="309"/>
      <c r="M16" s="309"/>
      <c r="N16" s="309"/>
      <c r="O16" s="309"/>
    </row>
    <row r="17" spans="1:15">
      <c r="A17" s="309"/>
      <c r="B17" s="309"/>
      <c r="C17" s="309"/>
      <c r="D17" s="309"/>
      <c r="E17" s="309"/>
      <c r="F17" s="309"/>
      <c r="G17" s="309"/>
      <c r="H17" s="309"/>
      <c r="I17" s="309"/>
      <c r="J17" s="309"/>
      <c r="K17" s="309"/>
      <c r="L17" s="309"/>
      <c r="M17" s="309"/>
      <c r="N17" s="309"/>
      <c r="O17" s="309"/>
    </row>
    <row r="18" spans="1:15">
      <c r="A18" s="309"/>
      <c r="B18" s="309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09"/>
      <c r="N18" s="309"/>
      <c r="O18" s="309"/>
    </row>
    <row r="19" spans="1:15">
      <c r="A19" s="309"/>
      <c r="B19" s="309"/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309"/>
    </row>
    <row r="20" spans="1:15">
      <c r="A20" s="309"/>
      <c r="B20" s="309"/>
      <c r="C20" s="309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309"/>
      <c r="O20" s="309"/>
    </row>
    <row r="21" spans="1:15">
      <c r="A21" s="309"/>
      <c r="B21" s="309"/>
      <c r="C21" s="309"/>
      <c r="D21" s="309"/>
      <c r="E21" s="309"/>
      <c r="F21" s="309"/>
      <c r="G21" s="309"/>
      <c r="H21" s="309"/>
      <c r="I21" s="309"/>
      <c r="J21" s="309"/>
      <c r="K21" s="309"/>
      <c r="L21" s="309"/>
      <c r="M21" s="309"/>
      <c r="N21" s="309"/>
      <c r="O21" s="309"/>
    </row>
    <row r="22" spans="1:15">
      <c r="A22" s="309"/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</row>
    <row r="23" spans="1:15">
      <c r="A23" s="309"/>
      <c r="B23" s="309"/>
      <c r="C23" s="309"/>
      <c r="D23" s="309"/>
      <c r="E23" s="309"/>
      <c r="F23" s="309"/>
      <c r="G23" s="309"/>
      <c r="H23" s="309"/>
      <c r="I23" s="309"/>
      <c r="J23" s="309"/>
      <c r="K23" s="309"/>
      <c r="L23" s="309"/>
      <c r="M23" s="309"/>
      <c r="N23" s="309"/>
      <c r="O23" s="309"/>
    </row>
    <row r="24" spans="1:15">
      <c r="A24" s="309"/>
      <c r="B24" s="309"/>
      <c r="C24" s="309"/>
      <c r="D24" s="309"/>
      <c r="E24" s="309"/>
      <c r="F24" s="309"/>
      <c r="G24" s="309"/>
      <c r="H24" s="309"/>
      <c r="I24" s="309"/>
      <c r="J24" s="309"/>
      <c r="K24" s="309"/>
      <c r="L24" s="309"/>
      <c r="M24" s="309"/>
      <c r="N24" s="309"/>
      <c r="O24" s="309"/>
    </row>
    <row r="25" spans="1:15">
      <c r="A25" s="309"/>
      <c r="B25" s="309"/>
      <c r="C25" s="309"/>
      <c r="D25" s="309"/>
      <c r="E25" s="309"/>
      <c r="F25" s="309"/>
      <c r="G25" s="309"/>
      <c r="H25" s="309"/>
      <c r="I25" s="309"/>
      <c r="J25" s="309"/>
      <c r="K25" s="309"/>
      <c r="L25" s="309"/>
      <c r="M25" s="309"/>
      <c r="N25" s="309"/>
      <c r="O25" s="309"/>
    </row>
    <row r="26" spans="1:15">
      <c r="A26" s="309"/>
      <c r="B26" s="309"/>
      <c r="C26" s="309"/>
      <c r="D26" s="309"/>
      <c r="E26" s="309"/>
      <c r="F26" s="309"/>
      <c r="G26" s="309"/>
      <c r="H26" s="309"/>
      <c r="I26" s="309"/>
      <c r="J26" s="309"/>
      <c r="K26" s="309"/>
      <c r="L26" s="309"/>
      <c r="M26" s="309"/>
      <c r="N26" s="309"/>
      <c r="O26" s="309"/>
    </row>
    <row r="27" spans="1:15">
      <c r="A27" s="309"/>
      <c r="B27" s="309"/>
      <c r="C27" s="309"/>
      <c r="D27" s="309"/>
      <c r="E27" s="309"/>
      <c r="F27" s="309"/>
      <c r="G27" s="309"/>
      <c r="H27" s="309"/>
      <c r="I27" s="309"/>
      <c r="J27" s="309"/>
      <c r="K27" s="309"/>
      <c r="L27" s="309"/>
      <c r="M27" s="309"/>
      <c r="N27" s="309"/>
      <c r="O27" s="309"/>
    </row>
    <row r="28" spans="1:15">
      <c r="A28" s="309"/>
      <c r="B28" s="309"/>
      <c r="C28" s="309"/>
      <c r="D28" s="309"/>
      <c r="E28" s="309"/>
      <c r="F28" s="309"/>
      <c r="G28" s="309"/>
      <c r="H28" s="309"/>
      <c r="I28" s="309"/>
      <c r="J28" s="309"/>
      <c r="K28" s="309"/>
      <c r="L28" s="309"/>
      <c r="M28" s="309"/>
      <c r="N28" s="309"/>
      <c r="O28" s="309"/>
    </row>
    <row r="29" spans="1:15">
      <c r="A29" s="309"/>
      <c r="B29" s="309"/>
      <c r="C29" s="309"/>
      <c r="D29" s="309"/>
      <c r="E29" s="309"/>
      <c r="F29" s="309"/>
      <c r="G29" s="309"/>
      <c r="H29" s="309"/>
      <c r="I29" s="309"/>
      <c r="J29" s="309"/>
      <c r="K29" s="309"/>
      <c r="L29" s="309"/>
      <c r="M29" s="309"/>
      <c r="N29" s="309"/>
      <c r="O29" s="309"/>
    </row>
    <row r="30" spans="1:15">
      <c r="A30" s="309"/>
      <c r="B30" s="309"/>
      <c r="C30" s="309"/>
      <c r="D30" s="309"/>
      <c r="E30" s="309"/>
      <c r="F30" s="309"/>
      <c r="G30" s="309"/>
      <c r="H30" s="309"/>
      <c r="I30" s="309"/>
      <c r="J30" s="309"/>
      <c r="K30" s="309"/>
      <c r="L30" s="309"/>
      <c r="M30" s="309"/>
      <c r="N30" s="309"/>
      <c r="O30" s="309"/>
    </row>
    <row r="31" spans="1:15">
      <c r="A31" s="309"/>
      <c r="B31" s="309"/>
      <c r="C31" s="309"/>
      <c r="D31" s="309"/>
      <c r="E31" s="309"/>
      <c r="F31" s="309"/>
      <c r="G31" s="309"/>
      <c r="H31" s="309"/>
      <c r="I31" s="309"/>
      <c r="J31" s="309"/>
      <c r="K31" s="309"/>
      <c r="L31" s="309"/>
      <c r="M31" s="309"/>
      <c r="N31" s="309"/>
      <c r="O31" s="309"/>
    </row>
    <row r="32" spans="1:15">
      <c r="A32" s="309"/>
      <c r="B32" s="309"/>
      <c r="C32" s="309"/>
      <c r="D32" s="309"/>
      <c r="E32" s="309"/>
      <c r="F32" s="309"/>
      <c r="G32" s="309"/>
      <c r="H32" s="309"/>
      <c r="I32" s="309"/>
      <c r="J32" s="309"/>
      <c r="K32" s="309"/>
      <c r="L32" s="309"/>
      <c r="M32" s="309"/>
      <c r="N32" s="309"/>
      <c r="O32" s="309"/>
    </row>
    <row r="33" spans="1:15">
      <c r="A33" s="309"/>
      <c r="B33" s="309"/>
      <c r="C33" s="309"/>
      <c r="D33" s="309"/>
      <c r="E33" s="309"/>
      <c r="F33" s="309"/>
      <c r="G33" s="309"/>
      <c r="H33" s="309"/>
      <c r="I33" s="309"/>
      <c r="J33" s="309"/>
      <c r="K33" s="309"/>
      <c r="L33" s="309"/>
      <c r="M33" s="309"/>
      <c r="N33" s="309"/>
      <c r="O33" s="309"/>
    </row>
    <row r="34" spans="1:15">
      <c r="A34" s="309"/>
      <c r="B34" s="309"/>
      <c r="C34" s="309"/>
      <c r="D34" s="309"/>
      <c r="E34" s="309"/>
      <c r="F34" s="309"/>
      <c r="G34" s="309"/>
      <c r="H34" s="309"/>
      <c r="I34" s="309"/>
      <c r="J34" s="309"/>
      <c r="K34" s="309"/>
      <c r="L34" s="309"/>
      <c r="M34" s="309"/>
      <c r="N34" s="309"/>
      <c r="O34" s="309"/>
    </row>
  </sheetData>
  <sheetProtection password="F63C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zycisk1_Kliknięcie_wyszukaj">
                <anchor moveWithCells="1" sizeWithCells="1">
                  <from>
                    <xdr:col>12</xdr:col>
                    <xdr:colOff>104775</xdr:colOff>
                    <xdr:row>0</xdr:row>
                    <xdr:rowOff>66675</xdr:rowOff>
                  </from>
                  <to>
                    <xdr:col>14</xdr:col>
                    <xdr:colOff>619125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>
    <tabColor rgb="FFFFFFCC"/>
  </sheetPr>
  <dimension ref="A1:M61"/>
  <sheetViews>
    <sheetView showGridLines="0" workbookViewId="0">
      <pane xSplit="14" ySplit="17" topLeftCell="O18" activePane="bottomRight" state="frozen"/>
      <selection pane="topRight" activeCell="O1" sqref="O1"/>
      <selection pane="bottomLeft" activeCell="A18" sqref="A18"/>
      <selection pane="bottomRight" activeCell="D37" sqref="D37"/>
    </sheetView>
  </sheetViews>
  <sheetFormatPr defaultRowHeight="14.25"/>
  <cols>
    <col min="2" max="2" width="3.25" customWidth="1"/>
    <col min="7" max="7" width="9.75" customWidth="1"/>
    <col min="10" max="10" width="9.625" customWidth="1"/>
  </cols>
  <sheetData>
    <row r="1" spans="1:12" ht="23.25">
      <c r="A1" s="193" t="s">
        <v>691</v>
      </c>
    </row>
    <row r="2" spans="1:12" ht="7.5" customHeight="1"/>
    <row r="3" spans="1:12">
      <c r="D3" s="171"/>
      <c r="E3" s="173"/>
      <c r="F3" s="173"/>
      <c r="G3" s="174"/>
      <c r="H3" s="174"/>
      <c r="I3" s="174"/>
      <c r="J3" s="168"/>
    </row>
    <row r="4" spans="1:12" ht="18">
      <c r="D4" s="172"/>
      <c r="E4" s="175"/>
      <c r="F4" s="192" t="s">
        <v>663</v>
      </c>
      <c r="G4" s="177"/>
      <c r="H4" s="177"/>
      <c r="I4" s="177"/>
      <c r="J4" s="178"/>
    </row>
    <row r="5" spans="1:12">
      <c r="D5" s="169"/>
      <c r="E5" s="176"/>
      <c r="F5" s="176"/>
      <c r="G5" s="176"/>
      <c r="H5" s="176"/>
      <c r="I5" s="176"/>
      <c r="J5" s="170"/>
    </row>
    <row r="6" spans="1:12">
      <c r="F6" s="95"/>
      <c r="G6" s="165"/>
      <c r="H6" s="1"/>
    </row>
    <row r="7" spans="1:12">
      <c r="F7" s="167"/>
      <c r="G7" s="80"/>
      <c r="H7" s="1"/>
    </row>
    <row r="8" spans="1:12">
      <c r="D8" s="180"/>
      <c r="E8" s="74"/>
      <c r="H8" s="74"/>
      <c r="I8" s="179"/>
    </row>
    <row r="9" spans="1:12" ht="15">
      <c r="C9" s="181" t="s">
        <v>661</v>
      </c>
      <c r="D9" s="191"/>
      <c r="I9" s="186" t="s">
        <v>664</v>
      </c>
      <c r="J9" s="187"/>
    </row>
    <row r="10" spans="1:12" ht="15">
      <c r="C10" s="182" t="s">
        <v>662</v>
      </c>
      <c r="D10" s="191"/>
      <c r="I10" s="182" t="s">
        <v>662</v>
      </c>
      <c r="J10" s="183"/>
    </row>
    <row r="11" spans="1:12" ht="15">
      <c r="C11" s="184" t="s">
        <v>660</v>
      </c>
      <c r="D11" s="191"/>
      <c r="I11" s="184"/>
      <c r="J11" s="185"/>
    </row>
    <row r="12" spans="1:12">
      <c r="J12" s="165"/>
    </row>
    <row r="13" spans="1:12">
      <c r="G13" s="165"/>
      <c r="H13" s="74"/>
      <c r="I13" s="74"/>
      <c r="J13" s="74"/>
      <c r="K13" s="95"/>
    </row>
    <row r="14" spans="1:12" ht="15">
      <c r="F14" s="186" t="s">
        <v>667</v>
      </c>
      <c r="G14" s="187"/>
      <c r="K14" s="181" t="s">
        <v>665</v>
      </c>
      <c r="L14" s="187"/>
    </row>
    <row r="15" spans="1:12" ht="15">
      <c r="F15" s="182" t="s">
        <v>668</v>
      </c>
      <c r="G15" s="183"/>
      <c r="K15" s="182" t="s">
        <v>666</v>
      </c>
      <c r="L15" s="183"/>
    </row>
    <row r="16" spans="1:12" ht="15">
      <c r="F16" s="184"/>
      <c r="G16" s="185"/>
      <c r="K16" s="184"/>
      <c r="L16" s="185"/>
    </row>
    <row r="17" spans="6:13" ht="15" thickBot="1">
      <c r="F17" s="165"/>
      <c r="K17" s="165"/>
    </row>
    <row r="18" spans="6:13" ht="15">
      <c r="F18" s="80"/>
      <c r="G18" s="194" t="s">
        <v>671</v>
      </c>
      <c r="H18" s="195"/>
      <c r="K18" s="80"/>
      <c r="L18" s="194" t="s">
        <v>665</v>
      </c>
      <c r="M18" s="195"/>
    </row>
    <row r="19" spans="6:13" ht="15">
      <c r="F19" s="165"/>
      <c r="G19" s="196" t="s">
        <v>672</v>
      </c>
      <c r="H19" s="197"/>
      <c r="K19" s="165"/>
      <c r="L19" s="196" t="s">
        <v>669</v>
      </c>
      <c r="M19" s="197"/>
    </row>
    <row r="20" spans="6:13" ht="15.75" thickBot="1">
      <c r="F20" s="79"/>
      <c r="G20" s="198"/>
      <c r="H20" s="199"/>
      <c r="K20" s="79"/>
      <c r="L20" s="198"/>
      <c r="M20" s="199"/>
    </row>
    <row r="21" spans="6:13" ht="15" thickBot="1">
      <c r="F21" s="79"/>
      <c r="K21" s="79"/>
    </row>
    <row r="22" spans="6:13" ht="15">
      <c r="F22" s="80"/>
      <c r="G22" s="194" t="s">
        <v>673</v>
      </c>
      <c r="H22" s="195"/>
      <c r="K22" s="80"/>
      <c r="L22" s="194" t="s">
        <v>665</v>
      </c>
      <c r="M22" s="195"/>
    </row>
    <row r="23" spans="6:13" ht="15">
      <c r="F23" s="165"/>
      <c r="G23" s="196" t="s">
        <v>674</v>
      </c>
      <c r="H23" s="197"/>
      <c r="K23" s="165"/>
      <c r="L23" s="196" t="s">
        <v>670</v>
      </c>
      <c r="M23" s="197"/>
    </row>
    <row r="24" spans="6:13" ht="15.75" thickBot="1">
      <c r="F24" s="79"/>
      <c r="G24" s="198"/>
      <c r="H24" s="199"/>
      <c r="K24" s="79"/>
      <c r="L24" s="198"/>
      <c r="M24" s="199"/>
    </row>
    <row r="25" spans="6:13" ht="15" thickBot="1">
      <c r="F25" s="79"/>
      <c r="K25" s="79"/>
    </row>
    <row r="26" spans="6:13" ht="15">
      <c r="F26" s="80"/>
      <c r="G26" s="194" t="s">
        <v>673</v>
      </c>
      <c r="H26" s="195"/>
      <c r="K26" s="79"/>
    </row>
    <row r="27" spans="6:13" ht="15">
      <c r="F27" s="165"/>
      <c r="G27" s="196" t="s">
        <v>675</v>
      </c>
      <c r="H27" s="197"/>
      <c r="K27" s="80"/>
      <c r="L27" s="181" t="s">
        <v>676</v>
      </c>
      <c r="M27" s="187"/>
    </row>
    <row r="28" spans="6:13" ht="15.75" thickBot="1">
      <c r="F28" s="79"/>
      <c r="G28" s="198"/>
      <c r="H28" s="199"/>
      <c r="K28" s="188"/>
      <c r="L28" s="182"/>
      <c r="M28" s="183"/>
    </row>
    <row r="29" spans="6:13" ht="15">
      <c r="F29" s="79"/>
      <c r="K29" s="189"/>
      <c r="L29" s="184"/>
      <c r="M29" s="185"/>
    </row>
    <row r="30" spans="6:13">
      <c r="F30" s="79"/>
      <c r="K30" s="79"/>
    </row>
    <row r="31" spans="6:13" ht="15">
      <c r="F31" s="80"/>
      <c r="G31" s="181" t="s">
        <v>676</v>
      </c>
      <c r="H31" s="187"/>
      <c r="K31" s="80"/>
      <c r="L31" s="181" t="s">
        <v>678</v>
      </c>
      <c r="M31" s="187"/>
    </row>
    <row r="32" spans="6:13" ht="15">
      <c r="F32" s="188"/>
      <c r="G32" s="182" t="s">
        <v>677</v>
      </c>
      <c r="H32" s="183"/>
      <c r="K32" s="188"/>
      <c r="L32" s="182"/>
      <c r="M32" s="183"/>
    </row>
    <row r="33" spans="6:13" ht="15">
      <c r="F33" s="189"/>
      <c r="G33" s="184"/>
      <c r="H33" s="185"/>
      <c r="K33" s="189"/>
      <c r="L33" s="184"/>
      <c r="M33" s="185"/>
    </row>
    <row r="34" spans="6:13">
      <c r="F34" s="79"/>
      <c r="K34" s="79"/>
    </row>
    <row r="35" spans="6:13" ht="15">
      <c r="F35" s="80"/>
      <c r="G35" s="181" t="s">
        <v>678</v>
      </c>
      <c r="H35" s="187"/>
      <c r="K35" s="80"/>
      <c r="L35" s="190" t="s">
        <v>683</v>
      </c>
      <c r="M35" s="187"/>
    </row>
    <row r="36" spans="6:13" ht="15">
      <c r="F36" s="188"/>
      <c r="G36" s="182" t="s">
        <v>677</v>
      </c>
      <c r="H36" s="183"/>
      <c r="K36" s="95"/>
      <c r="L36" s="182" t="s">
        <v>684</v>
      </c>
      <c r="M36" s="183"/>
    </row>
    <row r="37" spans="6:13" ht="15">
      <c r="F37" s="189"/>
      <c r="G37" s="184"/>
      <c r="H37" s="185"/>
      <c r="K37" s="166"/>
      <c r="L37" s="184"/>
      <c r="M37" s="185"/>
    </row>
    <row r="38" spans="6:13">
      <c r="F38" s="79"/>
    </row>
    <row r="39" spans="6:13">
      <c r="F39" s="80"/>
      <c r="G39" s="190" t="s">
        <v>679</v>
      </c>
      <c r="H39" s="187"/>
      <c r="K39" s="80"/>
      <c r="L39" s="190" t="s">
        <v>689</v>
      </c>
      <c r="M39" s="187"/>
    </row>
    <row r="40" spans="6:13" ht="15">
      <c r="F40" s="188"/>
      <c r="G40" s="182" t="s">
        <v>677</v>
      </c>
      <c r="H40" s="183"/>
      <c r="K40" s="188"/>
      <c r="L40" s="182" t="s">
        <v>688</v>
      </c>
      <c r="M40" s="183"/>
    </row>
    <row r="41" spans="6:13" ht="15">
      <c r="F41" s="189"/>
      <c r="G41" s="184"/>
      <c r="H41" s="185"/>
      <c r="K41" s="189"/>
      <c r="L41" s="184" t="s">
        <v>690</v>
      </c>
      <c r="M41" s="185"/>
    </row>
    <row r="42" spans="6:13">
      <c r="F42" s="79"/>
      <c r="K42" s="79"/>
    </row>
    <row r="43" spans="6:13" ht="15">
      <c r="F43" s="80"/>
      <c r="G43" s="190" t="s">
        <v>689</v>
      </c>
      <c r="H43" s="187"/>
      <c r="K43" s="80"/>
      <c r="L43" s="181"/>
      <c r="M43" s="187"/>
    </row>
    <row r="44" spans="6:13" ht="15">
      <c r="F44" s="188"/>
      <c r="G44" s="182" t="s">
        <v>688</v>
      </c>
      <c r="H44" s="183"/>
      <c r="K44" s="188"/>
      <c r="L44" s="182" t="s">
        <v>680</v>
      </c>
      <c r="M44" s="183"/>
    </row>
    <row r="45" spans="6:13" ht="15">
      <c r="F45" s="189"/>
      <c r="G45" s="184" t="s">
        <v>690</v>
      </c>
      <c r="H45" s="185"/>
      <c r="K45" s="189"/>
      <c r="L45" s="184"/>
      <c r="M45" s="185"/>
    </row>
    <row r="46" spans="6:13">
      <c r="F46" s="79"/>
      <c r="K46" s="79"/>
    </row>
    <row r="47" spans="6:13" ht="15">
      <c r="F47" s="80"/>
      <c r="G47" s="181"/>
      <c r="H47" s="187"/>
      <c r="K47" s="80"/>
      <c r="L47" s="181" t="s">
        <v>673</v>
      </c>
      <c r="M47" s="187"/>
    </row>
    <row r="48" spans="6:13" ht="15">
      <c r="F48" s="188"/>
      <c r="G48" s="182" t="s">
        <v>680</v>
      </c>
      <c r="H48" s="183"/>
      <c r="K48" s="188"/>
      <c r="L48" s="182" t="s">
        <v>681</v>
      </c>
      <c r="M48" s="183"/>
    </row>
    <row r="49" spans="6:13" ht="15">
      <c r="F49" s="189"/>
      <c r="G49" s="184"/>
      <c r="H49" s="185"/>
      <c r="K49" s="189"/>
      <c r="L49" s="184"/>
      <c r="M49" s="185"/>
    </row>
    <row r="50" spans="6:13">
      <c r="F50" s="79"/>
      <c r="K50" s="79"/>
    </row>
    <row r="51" spans="6:13" ht="15">
      <c r="F51" s="80"/>
      <c r="G51" s="181" t="s">
        <v>673</v>
      </c>
      <c r="H51" s="187"/>
      <c r="K51" s="80"/>
      <c r="L51" s="181"/>
      <c r="M51" s="187"/>
    </row>
    <row r="52" spans="6:13" ht="15">
      <c r="F52" s="188"/>
      <c r="G52" s="182" t="s">
        <v>681</v>
      </c>
      <c r="H52" s="183"/>
      <c r="K52" s="188"/>
      <c r="L52" s="182" t="s">
        <v>682</v>
      </c>
      <c r="M52" s="183"/>
    </row>
    <row r="53" spans="6:13" ht="15">
      <c r="F53" s="189"/>
      <c r="G53" s="184"/>
      <c r="H53" s="185"/>
      <c r="K53" s="189"/>
      <c r="L53" s="184"/>
      <c r="M53" s="185"/>
    </row>
    <row r="54" spans="6:13">
      <c r="F54" s="79"/>
      <c r="K54" s="79"/>
    </row>
    <row r="55" spans="6:13" ht="15">
      <c r="F55" s="80"/>
      <c r="G55" s="181"/>
      <c r="H55" s="187"/>
      <c r="K55" s="80"/>
      <c r="L55" s="181" t="s">
        <v>685</v>
      </c>
      <c r="M55" s="187"/>
    </row>
    <row r="56" spans="6:13" ht="15">
      <c r="F56" s="188"/>
      <c r="G56" s="182" t="s">
        <v>682</v>
      </c>
      <c r="H56" s="183"/>
      <c r="K56" s="95"/>
      <c r="L56" s="182" t="s">
        <v>686</v>
      </c>
      <c r="M56" s="183"/>
    </row>
    <row r="57" spans="6:13" ht="15">
      <c r="F57" s="189"/>
      <c r="G57" s="184"/>
      <c r="H57" s="185"/>
      <c r="K57" s="166"/>
      <c r="L57" s="184" t="s">
        <v>687</v>
      </c>
      <c r="M57" s="185"/>
    </row>
    <row r="58" spans="6:13">
      <c r="F58" s="79"/>
    </row>
    <row r="59" spans="6:13" ht="15">
      <c r="F59" s="80"/>
      <c r="G59" s="181" t="s">
        <v>685</v>
      </c>
      <c r="H59" s="187"/>
    </row>
    <row r="60" spans="6:13" ht="15">
      <c r="F60" s="95"/>
      <c r="G60" s="182" t="s">
        <v>686</v>
      </c>
      <c r="H60" s="183"/>
    </row>
    <row r="61" spans="6:13" ht="15">
      <c r="F61" s="166"/>
      <c r="G61" s="184" t="s">
        <v>687</v>
      </c>
      <c r="H61" s="185"/>
    </row>
  </sheetData>
  <sheetProtection password="EE3C" sheet="1" objects="1" scenarios="1"/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tabColor rgb="FFFFFFCC"/>
  </sheetPr>
  <dimension ref="B2:I14"/>
  <sheetViews>
    <sheetView showGridLines="0" zoomScale="70" zoomScaleNormal="70" workbookViewId="0">
      <selection activeCell="K2" sqref="K2"/>
    </sheetView>
  </sheetViews>
  <sheetFormatPr defaultRowHeight="14.25"/>
  <cols>
    <col min="7" max="7" width="4.25" customWidth="1"/>
  </cols>
  <sheetData>
    <row r="2" spans="2:9" ht="15">
      <c r="C2" s="312"/>
      <c r="D2" s="312"/>
      <c r="E2" s="312"/>
      <c r="F2" s="312"/>
      <c r="G2" s="312"/>
      <c r="H2" s="312"/>
      <c r="I2" s="312" t="s">
        <v>936</v>
      </c>
    </row>
    <row r="14" spans="2:9" ht="15">
      <c r="B14" s="312" t="s">
        <v>937</v>
      </c>
    </row>
  </sheetData>
  <sheetProtection password="EE3C" sheet="1" objects="1" scenarios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>
    <tabColor rgb="FFFFFFCC"/>
  </sheetPr>
  <dimension ref="A1:R131"/>
  <sheetViews>
    <sheetView showGridLines="0" zoomScale="70" zoomScaleNormal="70" workbookViewId="0">
      <pane xSplit="11" ySplit="4" topLeftCell="L68" activePane="bottomRight" state="frozen"/>
      <selection pane="topRight" activeCell="J1" sqref="J1"/>
      <selection pane="bottomLeft" activeCell="A5" sqref="A5"/>
      <selection pane="bottomRight" activeCell="B109" sqref="B109"/>
    </sheetView>
  </sheetViews>
  <sheetFormatPr defaultRowHeight="15"/>
  <cols>
    <col min="1" max="1" width="3.125" style="212" customWidth="1"/>
    <col min="2" max="2" width="28.75" style="212" bestFit="1" customWidth="1"/>
    <col min="3" max="3" width="5.375" style="212" bestFit="1" customWidth="1"/>
    <col min="4" max="4" width="11.25" style="212" bestFit="1" customWidth="1"/>
    <col min="5" max="5" width="18.125" style="213" bestFit="1" customWidth="1"/>
    <col min="6" max="6" width="9" style="212"/>
    <col min="7" max="7" width="3.125" style="212" customWidth="1"/>
    <col min="8" max="8" width="27.125" style="212" bestFit="1" customWidth="1"/>
    <col min="9" max="9" width="5.125" style="212" customWidth="1"/>
    <col min="10" max="10" width="10.875" style="212" bestFit="1" customWidth="1"/>
    <col min="11" max="11" width="15.875" style="213" bestFit="1" customWidth="1"/>
    <col min="12" max="12" width="9" style="212"/>
    <col min="13" max="13" width="5.25" style="212" customWidth="1"/>
    <col min="14" max="14" width="23.5" style="212" customWidth="1"/>
    <col min="15" max="15" width="5.125" style="212" customWidth="1"/>
    <col min="16" max="16" width="9.25" style="212" bestFit="1" customWidth="1"/>
    <col min="17" max="17" width="14.125" style="213" customWidth="1"/>
    <col min="18" max="16384" width="9" style="212"/>
  </cols>
  <sheetData>
    <row r="1" spans="1:17" ht="17.25">
      <c r="A1" s="329" t="str">
        <f>IFERROR(VLOOKUP(Phone_Book!B1&amp;" " &amp;E1,data!$R:$S,2,0),"")</f>
        <v>01083</v>
      </c>
      <c r="B1" s="207" t="s">
        <v>963</v>
      </c>
      <c r="C1" s="208">
        <v>102</v>
      </c>
      <c r="D1" s="209"/>
      <c r="E1" s="335" t="s">
        <v>940</v>
      </c>
      <c r="F1" s="211"/>
      <c r="G1" s="211"/>
    </row>
    <row r="2" spans="1:17">
      <c r="A2" s="376" t="str">
        <f>IFERROR(VLOOKUP(Phone_Book!B2&amp;" " &amp;E2,data!$R:$S,2,0),"")</f>
        <v/>
      </c>
      <c r="B2" s="214" t="s">
        <v>692</v>
      </c>
      <c r="C2" s="215"/>
      <c r="D2" s="209"/>
      <c r="E2" s="210"/>
      <c r="F2" s="211"/>
      <c r="G2" s="211"/>
      <c r="J2" s="216"/>
      <c r="K2" s="217"/>
      <c r="L2" s="211"/>
      <c r="M2" s="211"/>
    </row>
    <row r="3" spans="1:17" ht="15.75" thickBot="1">
      <c r="A3" s="224" t="str">
        <f>IFERROR(VLOOKUP(Phone_Book!B3&amp;" " &amp;E3,data!$R:$S,2,0),"")</f>
        <v/>
      </c>
      <c r="B3" s="209"/>
      <c r="C3" s="209"/>
      <c r="F3" s="211"/>
      <c r="G3" s="211"/>
      <c r="J3" s="216"/>
      <c r="K3" s="217"/>
      <c r="L3" s="211"/>
      <c r="M3" s="211"/>
    </row>
    <row r="4" spans="1:17">
      <c r="A4" s="224" t="str">
        <f>IFERROR(VLOOKUP(Phone_Book!B4&amp;" " &amp;E4,data!$R:$S,2,0),"")</f>
        <v/>
      </c>
      <c r="B4" s="218" t="s">
        <v>693</v>
      </c>
      <c r="C4" s="219">
        <v>391</v>
      </c>
      <c r="D4" s="219" t="s">
        <v>694</v>
      </c>
      <c r="E4" s="220">
        <v>392</v>
      </c>
      <c r="F4" s="211"/>
      <c r="G4" s="211"/>
      <c r="H4" s="221" t="s">
        <v>695</v>
      </c>
      <c r="I4" s="222" t="s">
        <v>696</v>
      </c>
      <c r="J4" s="222" t="s">
        <v>697</v>
      </c>
      <c r="K4" s="223" t="s">
        <v>7</v>
      </c>
      <c r="L4" s="224"/>
      <c r="M4" s="224"/>
      <c r="N4" s="225" t="s">
        <v>695</v>
      </c>
      <c r="O4" s="226" t="s">
        <v>696</v>
      </c>
      <c r="P4" s="226" t="s">
        <v>697</v>
      </c>
      <c r="Q4" s="227" t="s">
        <v>7</v>
      </c>
    </row>
    <row r="5" spans="1:17">
      <c r="A5" s="224" t="str">
        <f>IFERROR(VLOOKUP(Phone_Book!B5&amp;" " &amp;E5,data!$R:$S,2,0),"")</f>
        <v/>
      </c>
      <c r="B5" s="228" t="s">
        <v>698</v>
      </c>
      <c r="C5" s="209">
        <v>107</v>
      </c>
      <c r="D5" s="209" t="s">
        <v>699</v>
      </c>
      <c r="E5" s="229">
        <v>329</v>
      </c>
      <c r="F5" s="211"/>
      <c r="G5" s="329" t="str">
        <f>IFERROR(VLOOKUP(Phone_Book!H5&amp;" " &amp;K5,data!$R:$S,2,0),"")</f>
        <v>00250</v>
      </c>
      <c r="H5" s="230" t="s">
        <v>700</v>
      </c>
      <c r="I5" s="231">
        <v>112</v>
      </c>
      <c r="J5" s="231">
        <v>604759805</v>
      </c>
      <c r="K5" s="232" t="s">
        <v>645</v>
      </c>
      <c r="L5" s="211"/>
      <c r="M5" s="329" t="str">
        <f>IFERROR(VLOOKUP(Phone_Book!N5&amp;" " &amp;Q5,data!$R:$S,2,0),"")</f>
        <v>00116</v>
      </c>
      <c r="N5" s="230" t="s">
        <v>701</v>
      </c>
      <c r="O5" s="231">
        <v>251</v>
      </c>
      <c r="P5" s="231">
        <v>606142366</v>
      </c>
      <c r="Q5" s="232" t="s">
        <v>608</v>
      </c>
    </row>
    <row r="6" spans="1:17">
      <c r="A6" s="212" t="str">
        <f>IFERROR(VLOOKUP(Phone_Book!B6&amp;" " &amp;E6,data!$R:$S,2,0),"")</f>
        <v/>
      </c>
      <c r="B6" s="228" t="s">
        <v>702</v>
      </c>
      <c r="C6" s="209">
        <v>114</v>
      </c>
      <c r="D6" s="209" t="s">
        <v>703</v>
      </c>
      <c r="E6" s="229">
        <v>394</v>
      </c>
      <c r="F6" s="211"/>
      <c r="G6" s="329" t="str">
        <f>IFERROR(VLOOKUP(Phone_Book!H6&amp;" " &amp;K6,data!$R:$S,2,0),"")</f>
        <v>00053</v>
      </c>
      <c r="H6" s="233" t="s">
        <v>704</v>
      </c>
      <c r="I6" s="234">
        <v>131</v>
      </c>
      <c r="J6" s="234">
        <v>694429293</v>
      </c>
      <c r="K6" s="235" t="s">
        <v>645</v>
      </c>
      <c r="L6" s="211"/>
      <c r="M6" s="329"/>
      <c r="N6" s="244"/>
      <c r="O6" s="216"/>
      <c r="P6" s="216"/>
      <c r="Q6" s="245"/>
    </row>
    <row r="7" spans="1:17">
      <c r="A7" s="212" t="str">
        <f>IFERROR(VLOOKUP(Phone_Book!B7&amp;" " &amp;E7,data!$R:$S,2,0),"")</f>
        <v/>
      </c>
      <c r="B7" s="238" t="s">
        <v>705</v>
      </c>
      <c r="C7" s="239">
        <v>395</v>
      </c>
      <c r="D7" s="239"/>
      <c r="E7" s="240"/>
      <c r="F7" s="211"/>
      <c r="G7" s="329" t="str">
        <f>IFERROR(VLOOKUP(Phone_Book!H7&amp;" " &amp;K7,data!$R:$S,2,0),"")</f>
        <v>00026</v>
      </c>
      <c r="H7" s="241" t="s">
        <v>706</v>
      </c>
      <c r="I7" s="242">
        <v>134</v>
      </c>
      <c r="J7" s="242">
        <v>600337889</v>
      </c>
      <c r="K7" s="243" t="s">
        <v>645</v>
      </c>
      <c r="L7" s="211"/>
      <c r="M7" s="329" t="s">
        <v>497</v>
      </c>
      <c r="N7" s="244" t="s">
        <v>1042</v>
      </c>
      <c r="O7" s="216">
        <v>151</v>
      </c>
      <c r="P7" s="216"/>
      <c r="Q7" s="245" t="s">
        <v>0</v>
      </c>
    </row>
    <row r="8" spans="1:17">
      <c r="A8" s="212" t="str">
        <f>IFERROR(VLOOKUP(Phone_Book!B8&amp;" " &amp;E8,data!$R:$S,2,0),"")</f>
        <v/>
      </c>
      <c r="F8" s="211"/>
      <c r="G8" s="224" t="str">
        <f>IFERROR(VLOOKUP(Phone_Book!H8&amp;" " &amp;K8,data!R:S,2,0),"")</f>
        <v/>
      </c>
      <c r="H8" s="236"/>
      <c r="I8" s="211"/>
      <c r="J8" s="211"/>
      <c r="K8" s="237"/>
      <c r="L8" s="211"/>
      <c r="M8" s="329" t="str">
        <f>IFERROR(VLOOKUP(Phone_Book!N8&amp;" " &amp;Q8,data!$R:$S,2,0),"")</f>
        <v>01829</v>
      </c>
      <c r="N8" s="244" t="s">
        <v>1043</v>
      </c>
      <c r="O8" s="216">
        <v>154</v>
      </c>
      <c r="P8" s="216"/>
      <c r="Q8" s="245" t="s">
        <v>0</v>
      </c>
    </row>
    <row r="9" spans="1:17">
      <c r="A9" s="212" t="str">
        <f>IFERROR(VLOOKUP(Phone_Book!B9&amp;" " &amp;E9,data!$R:$S,2,0),"")</f>
        <v/>
      </c>
      <c r="B9" s="221" t="s">
        <v>695</v>
      </c>
      <c r="C9" s="222" t="s">
        <v>696</v>
      </c>
      <c r="D9" s="222" t="s">
        <v>697</v>
      </c>
      <c r="E9" s="223" t="s">
        <v>7</v>
      </c>
      <c r="F9" s="211"/>
      <c r="G9" s="329" t="str">
        <f>IFERROR(VLOOKUP(Phone_Book!H9&amp;" " &amp;K9,data!$R:$S,2,0),"")</f>
        <v>00207</v>
      </c>
      <c r="H9" s="244" t="s">
        <v>709</v>
      </c>
      <c r="I9" s="216">
        <v>116</v>
      </c>
      <c r="J9" s="216">
        <v>698898610</v>
      </c>
      <c r="K9" s="245" t="s">
        <v>649</v>
      </c>
      <c r="L9" s="211"/>
      <c r="M9" s="329" t="str">
        <f>IFERROR(VLOOKUP(Phone_Book!N9&amp;" " &amp;Q9,data!$R:$S,2,0),"")</f>
        <v>01186</v>
      </c>
      <c r="N9" s="244" t="s">
        <v>707</v>
      </c>
      <c r="O9" s="216">
        <v>152</v>
      </c>
      <c r="P9" s="216"/>
      <c r="Q9" s="245" t="s">
        <v>0</v>
      </c>
    </row>
    <row r="10" spans="1:17" ht="17.25">
      <c r="A10" s="329" t="str">
        <f>IFERROR(VLOOKUP(Phone_Book!B10&amp;" " &amp;E10,data!$R:$S,2,0),"")</f>
        <v>00051</v>
      </c>
      <c r="B10" s="246" t="s">
        <v>711</v>
      </c>
      <c r="C10" s="246">
        <v>372</v>
      </c>
      <c r="D10" s="246">
        <v>694429289</v>
      </c>
      <c r="E10" s="247" t="s">
        <v>641</v>
      </c>
      <c r="F10" s="211"/>
      <c r="G10" s="329" t="str">
        <f>IFERROR(VLOOKUP(Phone_Book!H10&amp;" " &amp;K10,data!$R:$S,2,0),"")</f>
        <v>01252</v>
      </c>
      <c r="H10" s="244" t="s">
        <v>712</v>
      </c>
      <c r="I10" s="216">
        <v>114</v>
      </c>
      <c r="J10" s="216"/>
      <c r="K10" s="245" t="s">
        <v>649</v>
      </c>
      <c r="L10" s="211"/>
      <c r="M10" s="329" t="str">
        <f>IFERROR(VLOOKUP(Phone_Book!N10&amp;" " &amp;Q10,data!$R:$S,2,0),"")</f>
        <v>00718</v>
      </c>
      <c r="N10" s="244" t="s">
        <v>708</v>
      </c>
      <c r="O10" s="216">
        <v>153</v>
      </c>
      <c r="P10" s="216"/>
      <c r="Q10" s="245" t="s">
        <v>0</v>
      </c>
    </row>
    <row r="11" spans="1:17">
      <c r="A11" s="212" t="str">
        <f>IFERROR(VLOOKUP(Phone_Book!B11&amp;" " &amp;E11,data!$R:$S,2,0),"")</f>
        <v/>
      </c>
      <c r="B11" s="244"/>
      <c r="C11" s="216"/>
      <c r="D11" s="216"/>
      <c r="E11" s="245"/>
      <c r="H11" s="236"/>
      <c r="L11" s="211"/>
      <c r="M11" s="329" t="str">
        <f>IFERROR(VLOOKUP(Phone_Book!N11&amp;" " &amp;Q11,data!$R:$S,2,0),"")</f>
        <v>01480</v>
      </c>
      <c r="N11" s="244" t="s">
        <v>710</v>
      </c>
      <c r="O11" s="216">
        <v>150</v>
      </c>
      <c r="P11" s="216"/>
      <c r="Q11" s="245" t="s">
        <v>0</v>
      </c>
    </row>
    <row r="12" spans="1:17" ht="15" customHeight="1">
      <c r="A12" s="329" t="str">
        <f>IFERROR(VLOOKUP(Phone_Book!B12&amp;" " &amp;E12,data!$R:$S,2,0),"")</f>
        <v>00033</v>
      </c>
      <c r="B12" s="244" t="s">
        <v>714</v>
      </c>
      <c r="C12" s="216">
        <v>202</v>
      </c>
      <c r="D12" s="216"/>
      <c r="E12" s="245" t="s">
        <v>616</v>
      </c>
      <c r="F12" s="211"/>
      <c r="G12" s="329" t="str">
        <f>IFERROR(VLOOKUP(Phone_Book!H12&amp;" " &amp;K12,data!$R:$S,2,0),"")</f>
        <v>01769</v>
      </c>
      <c r="H12" s="244" t="s">
        <v>1024</v>
      </c>
      <c r="I12" s="216">
        <v>117</v>
      </c>
      <c r="J12" s="216"/>
      <c r="K12" s="245" t="s">
        <v>645</v>
      </c>
      <c r="L12" s="211"/>
      <c r="M12" s="329" t="str">
        <f>IFERROR(VLOOKUP(Phone_Book!N12&amp;" " &amp;Q12,data!$R:$S,2,0),"")</f>
        <v>01036</v>
      </c>
      <c r="N12" s="244" t="s">
        <v>713</v>
      </c>
      <c r="O12" s="216">
        <v>156</v>
      </c>
      <c r="P12" s="216"/>
      <c r="Q12" s="245" t="s">
        <v>0</v>
      </c>
    </row>
    <row r="13" spans="1:17">
      <c r="A13" s="329" t="str">
        <f>IFERROR(VLOOKUP(Phone_Book!B13&amp;" " &amp;E13,data!$R:$S,2,0),"")</f>
        <v>00082</v>
      </c>
      <c r="B13" s="238" t="s">
        <v>716</v>
      </c>
      <c r="C13" s="239">
        <v>379</v>
      </c>
      <c r="D13" s="239"/>
      <c r="E13" s="240" t="s">
        <v>616</v>
      </c>
      <c r="G13" s="329" t="str">
        <f>IFERROR(VLOOKUP(Phone_Book!H13&amp;" " &amp;K13,data!$R:$S,2,0),"")</f>
        <v>01609</v>
      </c>
      <c r="H13" s="251" t="s">
        <v>717</v>
      </c>
      <c r="I13" s="252">
        <v>118</v>
      </c>
      <c r="J13" s="252"/>
      <c r="K13" s="253" t="s">
        <v>645</v>
      </c>
      <c r="M13" s="329" t="s">
        <v>498</v>
      </c>
      <c r="N13" s="244" t="s">
        <v>1044</v>
      </c>
      <c r="O13" s="212">
        <v>155</v>
      </c>
      <c r="Q13" s="213" t="s">
        <v>0</v>
      </c>
    </row>
    <row r="14" spans="1:17">
      <c r="A14" s="212" t="str">
        <f>IFERROR(VLOOKUP(Phone_Book!B14&amp;" " &amp;E14,data!$R:$S,2,0),"")</f>
        <v/>
      </c>
      <c r="G14" s="329" t="str">
        <f>IFERROR(VLOOKUP(Phone_Book!H14&amp;" " &amp;K14,data!$R:$S,2,0),"")</f>
        <v>00409</v>
      </c>
      <c r="H14" s="244" t="s">
        <v>719</v>
      </c>
      <c r="I14" s="252">
        <v>180</v>
      </c>
      <c r="J14" s="216"/>
      <c r="K14" s="245" t="s">
        <v>645</v>
      </c>
      <c r="M14" s="224" t="str">
        <f>IFERROR(VLOOKUP(Phone_Book!N14&amp;" " &amp;Q14,data!$R:$S,2,0),"")</f>
        <v/>
      </c>
      <c r="N14" s="236"/>
      <c r="O14" s="211"/>
      <c r="P14" s="211"/>
      <c r="Q14" s="237"/>
    </row>
    <row r="15" spans="1:17">
      <c r="A15" s="212" t="str">
        <f>IFERROR(VLOOKUP(Phone_Book!B15&amp;" " &amp;E15,data!$R:$S,2,0),"")</f>
        <v/>
      </c>
      <c r="B15" s="221" t="s">
        <v>695</v>
      </c>
      <c r="C15" s="222" t="s">
        <v>696</v>
      </c>
      <c r="D15" s="222" t="s">
        <v>697</v>
      </c>
      <c r="E15" s="223" t="s">
        <v>7</v>
      </c>
      <c r="G15" s="329" t="str">
        <f>IFERROR(VLOOKUP(Phone_Book!H15&amp;" " &amp;K15,data!$R:$S,2,0),"")</f>
        <v>00076</v>
      </c>
      <c r="H15" s="244" t="s">
        <v>721</v>
      </c>
      <c r="I15" s="216">
        <v>133</v>
      </c>
      <c r="J15" s="216">
        <v>664054767</v>
      </c>
      <c r="K15" s="245" t="s">
        <v>645</v>
      </c>
      <c r="M15" s="329" t="str">
        <f>IFERROR(VLOOKUP(Phone_Book!N15&amp;" " &amp;Q15,data!$R:$S,2,0),"")</f>
        <v>00143</v>
      </c>
      <c r="N15" s="248" t="s">
        <v>715</v>
      </c>
      <c r="O15" s="249">
        <v>255</v>
      </c>
      <c r="P15" s="249">
        <v>698014958</v>
      </c>
      <c r="Q15" s="250" t="s">
        <v>607</v>
      </c>
    </row>
    <row r="16" spans="1:17">
      <c r="A16" s="212" t="str">
        <f>IFERROR(VLOOKUP(Phone_Book!B16&amp;" " &amp;E16,data!$R:$S,2,0),"")</f>
        <v/>
      </c>
      <c r="B16" s="257"/>
      <c r="C16" s="258"/>
      <c r="D16" s="258"/>
      <c r="E16" s="259"/>
      <c r="G16" s="329" t="str">
        <f>IFERROR(VLOOKUP(Phone_Book!H16&amp;" " &amp;K16,data!$R:$S,2,0),"")</f>
        <v>01103</v>
      </c>
      <c r="H16" s="244" t="s">
        <v>723</v>
      </c>
      <c r="I16" s="216">
        <v>115</v>
      </c>
      <c r="J16" s="216"/>
      <c r="K16" s="245" t="s">
        <v>645</v>
      </c>
      <c r="M16" s="329" t="str">
        <f>IFERROR(VLOOKUP(Phone_Book!N16&amp;" " &amp;Q16,data!$R:$S,2,0),"")</f>
        <v>01719</v>
      </c>
      <c r="N16" s="254" t="s">
        <v>718</v>
      </c>
      <c r="O16" s="255">
        <v>444</v>
      </c>
      <c r="P16" s="255"/>
      <c r="Q16" s="256" t="s">
        <v>607</v>
      </c>
    </row>
    <row r="17" spans="1:17">
      <c r="A17" s="212" t="str">
        <f>IFERROR(VLOOKUP(Phone_Book!B17&amp;" " &amp;E17,data!$R:$S,2,0),"")</f>
        <v/>
      </c>
      <c r="B17" s="228" t="s">
        <v>725</v>
      </c>
      <c r="C17" s="209">
        <v>208</v>
      </c>
      <c r="D17" s="209">
        <v>694193455</v>
      </c>
      <c r="E17" s="260"/>
      <c r="G17" s="329" t="str">
        <f>IFERROR(VLOOKUP(Phone_Book!H17&amp;" " &amp;K17,data!$R:$S,2,0),"")</f>
        <v>00078</v>
      </c>
      <c r="H17" s="244" t="s">
        <v>726</v>
      </c>
      <c r="I17" s="216">
        <v>132</v>
      </c>
      <c r="J17" s="216"/>
      <c r="K17" s="245" t="s">
        <v>645</v>
      </c>
      <c r="M17" s="329" t="str">
        <f>IFERROR(VLOOKUP(Phone_Book!N17&amp;" " &amp;Q17,data!$R:$S,2,0),"")</f>
        <v>00223</v>
      </c>
      <c r="N17" s="254" t="s">
        <v>720</v>
      </c>
      <c r="O17" s="255">
        <v>256</v>
      </c>
      <c r="P17" s="255"/>
      <c r="Q17" s="256" t="s">
        <v>607</v>
      </c>
    </row>
    <row r="18" spans="1:17">
      <c r="A18" s="212" t="str">
        <f>IFERROR(VLOOKUP(Phone_Book!B18&amp;" " &amp;E18,data!$R:$S,2,0),"")</f>
        <v/>
      </c>
      <c r="B18" s="228" t="s">
        <v>728</v>
      </c>
      <c r="C18" s="209">
        <v>220</v>
      </c>
      <c r="D18" s="209">
        <v>694429282</v>
      </c>
      <c r="E18" s="260"/>
      <c r="G18" s="224" t="str">
        <f>IFERROR(VLOOKUP(Phone_Book!H18&amp;" " &amp;K18,data!R:S,2,0),"")</f>
        <v/>
      </c>
      <c r="H18" s="236"/>
      <c r="I18" s="211"/>
      <c r="J18" s="211"/>
      <c r="K18" s="237"/>
      <c r="M18" s="329" t="str">
        <f>IFERROR(VLOOKUP(Phone_Book!N18&amp;" " &amp;Q18,data!$R:$S,2,0),"")</f>
        <v>00595</v>
      </c>
      <c r="N18" s="254" t="s">
        <v>722</v>
      </c>
      <c r="O18" s="255">
        <v>262</v>
      </c>
      <c r="P18" s="255"/>
      <c r="Q18" s="256" t="s">
        <v>607</v>
      </c>
    </row>
    <row r="19" spans="1:17" s="263" customFormat="1">
      <c r="A19" s="212" t="str">
        <f>IFERROR(VLOOKUP(Phone_Book!B19&amp;" " &amp;E19,data!$R:$S,2,0),"")</f>
        <v/>
      </c>
      <c r="B19" s="228" t="s">
        <v>730</v>
      </c>
      <c r="C19" s="209">
        <v>200</v>
      </c>
      <c r="D19" s="209">
        <v>664708089</v>
      </c>
      <c r="E19" s="260"/>
      <c r="G19" s="329" t="str">
        <f>IFERROR(VLOOKUP(Phone_Book!H19&amp;" " &amp;K19,data!$R:$S,2,0),"")</f>
        <v>00863</v>
      </c>
      <c r="H19" s="241" t="s">
        <v>731</v>
      </c>
      <c r="I19" s="242">
        <v>214</v>
      </c>
      <c r="J19" s="242"/>
      <c r="K19" s="243" t="s">
        <v>625</v>
      </c>
      <c r="L19" s="212"/>
      <c r="M19" s="329" t="str">
        <f>IFERROR(VLOOKUP(Phone_Book!N19&amp;" " &amp;Q19,data!$R:$S,2,0),"")</f>
        <v>00635</v>
      </c>
      <c r="N19" s="254" t="s">
        <v>724</v>
      </c>
      <c r="O19" s="255">
        <v>252</v>
      </c>
      <c r="P19" s="255">
        <v>606921811</v>
      </c>
      <c r="Q19" s="256" t="s">
        <v>607</v>
      </c>
    </row>
    <row r="20" spans="1:17" s="263" customFormat="1">
      <c r="A20" s="212" t="str">
        <f>IFERROR(VLOOKUP(Phone_Book!B20&amp;" " &amp;E20,data!$R:$S,2,0),"")</f>
        <v/>
      </c>
      <c r="B20" s="214" t="s">
        <v>733</v>
      </c>
      <c r="C20" s="264">
        <v>310</v>
      </c>
      <c r="D20" s="264">
        <v>664459992</v>
      </c>
      <c r="E20" s="265"/>
      <c r="G20" s="329" t="str">
        <f>IFERROR(VLOOKUP(Phone_Book!H20&amp;" " &amp;K20,data!$R:$S,2,0),"")</f>
        <v>01251</v>
      </c>
      <c r="H20" s="244" t="s">
        <v>734</v>
      </c>
      <c r="I20" s="216">
        <v>157</v>
      </c>
      <c r="J20" s="216"/>
      <c r="K20" s="245" t="s">
        <v>625</v>
      </c>
      <c r="L20" s="212"/>
      <c r="M20" s="329" t="str">
        <f>IFERROR(VLOOKUP(Phone_Book!N20&amp;" " &amp;Q20,data!$R:$S,2,0),"")</f>
        <v>01770</v>
      </c>
      <c r="N20" s="254" t="s">
        <v>727</v>
      </c>
      <c r="O20" s="255">
        <v>266</v>
      </c>
      <c r="P20" s="255"/>
      <c r="Q20" s="256" t="s">
        <v>607</v>
      </c>
    </row>
    <row r="21" spans="1:17">
      <c r="A21" s="212" t="str">
        <f>IFERROR(VLOOKUP(Phone_Book!B21&amp;" " &amp;E21,data!$R:$S,2,0),"")</f>
        <v/>
      </c>
      <c r="G21" s="329" t="str">
        <f>IFERROR(VLOOKUP(Phone_Book!H21&amp;" " &amp;K21,data!$R:$S,2,0),"")</f>
        <v>00482</v>
      </c>
      <c r="H21" s="244" t="s">
        <v>736</v>
      </c>
      <c r="I21" s="216">
        <v>216</v>
      </c>
      <c r="J21" s="216"/>
      <c r="K21" s="245" t="s">
        <v>625</v>
      </c>
      <c r="M21" s="329" t="str">
        <f>IFERROR(VLOOKUP(Phone_Book!N21&amp;" " &amp;Q21,data!$R:$S,2,0),"")</f>
        <v/>
      </c>
      <c r="N21" s="254" t="s">
        <v>729</v>
      </c>
      <c r="O21" s="255">
        <v>450</v>
      </c>
      <c r="P21" s="261"/>
      <c r="Q21" s="262"/>
    </row>
    <row r="22" spans="1:17">
      <c r="A22" s="212" t="str">
        <f>IFERROR(VLOOKUP(Phone_Book!B22&amp;" " &amp;E22,data!$R:$S,2,0),"")</f>
        <v/>
      </c>
      <c r="B22" s="221" t="s">
        <v>695</v>
      </c>
      <c r="C22" s="222" t="s">
        <v>696</v>
      </c>
      <c r="D22" s="222" t="s">
        <v>697</v>
      </c>
      <c r="E22" s="223" t="s">
        <v>7</v>
      </c>
      <c r="G22" s="224" t="str">
        <f>IFERROR(VLOOKUP(Phone_Book!H22&amp;" " &amp;K22,data!R:S,2,0),"")</f>
        <v/>
      </c>
      <c r="H22" s="236"/>
      <c r="I22" s="211"/>
      <c r="J22" s="211"/>
      <c r="K22" s="237"/>
      <c r="L22" s="263"/>
      <c r="M22" s="329" t="str">
        <f>IFERROR(VLOOKUP(Phone_Book!N22&amp;" " &amp;Q22,data!$R:$S,2,0),"")</f>
        <v>01782</v>
      </c>
      <c r="N22" s="254" t="s">
        <v>732</v>
      </c>
      <c r="O22" s="255">
        <v>203</v>
      </c>
      <c r="P22" s="261"/>
      <c r="Q22" s="256" t="s">
        <v>607</v>
      </c>
    </row>
    <row r="23" spans="1:17">
      <c r="A23" s="329" t="str">
        <f>IFERROR(VLOOKUP(Phone_Book!B23&amp;" " &amp;E23,data!$R:$S,2,0),"")</f>
        <v>00110</v>
      </c>
      <c r="B23" s="230" t="s">
        <v>739</v>
      </c>
      <c r="C23" s="231">
        <v>144</v>
      </c>
      <c r="D23" s="231">
        <v>795585674</v>
      </c>
      <c r="E23" s="232" t="s">
        <v>647</v>
      </c>
      <c r="G23" s="329" t="str">
        <f>IFERROR(VLOOKUP(Phone_Book!H23&amp;" " &amp;K23,data!$R:$S,2,0),"")</f>
        <v>00117</v>
      </c>
      <c r="H23" s="238" t="s">
        <v>740</v>
      </c>
      <c r="I23" s="239">
        <v>119</v>
      </c>
      <c r="J23" s="239">
        <v>694429280</v>
      </c>
      <c r="K23" s="240" t="s">
        <v>611</v>
      </c>
      <c r="M23" s="329" t="str">
        <f>IFERROR(VLOOKUP(Phone_Book!N23&amp;" " &amp;Q23,data!$R:$S,2,0),"")</f>
        <v>01865</v>
      </c>
      <c r="N23" s="254" t="s">
        <v>1035</v>
      </c>
      <c r="O23" s="261">
        <v>495</v>
      </c>
      <c r="P23" s="261"/>
      <c r="Q23" s="262" t="s">
        <v>607</v>
      </c>
    </row>
    <row r="24" spans="1:17" ht="15.75" thickBot="1">
      <c r="A24" s="329" t="str">
        <f>IFERROR(VLOOKUP(Phone_Book!B24&amp;" " &amp;E24,data!$R:$S,2,0),"")</f>
        <v>01504</v>
      </c>
      <c r="B24" s="251" t="s">
        <v>742</v>
      </c>
      <c r="C24" s="216">
        <v>383</v>
      </c>
      <c r="D24" s="216"/>
      <c r="E24" s="245" t="s">
        <v>647</v>
      </c>
      <c r="G24" s="224" t="str">
        <f>IFERROR(VLOOKUP(Phone_Book!H24&amp;" " &amp;K24,data!R:S,2,0),"")</f>
        <v/>
      </c>
      <c r="M24" s="224" t="str">
        <f>IFERROR(VLOOKUP(Phone_Book!N24&amp;" " &amp;Q24,data!$R:$S,2,0),"")</f>
        <v/>
      </c>
      <c r="N24" s="266" t="s">
        <v>735</v>
      </c>
      <c r="O24" s="261"/>
      <c r="P24" s="261">
        <v>698452223</v>
      </c>
      <c r="Q24" s="262"/>
    </row>
    <row r="25" spans="1:17">
      <c r="A25" s="329" t="str">
        <f>IFERROR(VLOOKUP(Phone_Book!B25&amp;" " &amp;E25,data!$R:$S,2,0),"")</f>
        <v>01533</v>
      </c>
      <c r="B25" s="251" t="s">
        <v>878</v>
      </c>
      <c r="C25" s="216">
        <v>125</v>
      </c>
      <c r="D25" s="216"/>
      <c r="E25" s="245" t="s">
        <v>647</v>
      </c>
      <c r="G25" s="224" t="str">
        <f>IFERROR(VLOOKUP(Phone_Book!H25&amp;" " &amp;K25,data!$R:$S,2,0),"")</f>
        <v/>
      </c>
      <c r="H25" s="225" t="s">
        <v>695</v>
      </c>
      <c r="I25" s="226" t="s">
        <v>696</v>
      </c>
      <c r="J25" s="226" t="s">
        <v>697</v>
      </c>
      <c r="K25" s="227" t="s">
        <v>7</v>
      </c>
      <c r="M25" s="224" t="str">
        <f>IFERROR(VLOOKUP(Phone_Book!N25&amp;" " &amp;Q25,data!$R:$S,2,0),"")</f>
        <v/>
      </c>
      <c r="N25" s="254" t="s">
        <v>737</v>
      </c>
      <c r="O25" s="255">
        <v>264</v>
      </c>
      <c r="P25" s="261"/>
      <c r="Q25" s="262"/>
    </row>
    <row r="26" spans="1:17">
      <c r="A26" s="329" t="str">
        <f>IFERROR(VLOOKUP(Phone_Book!B26&amp;" " &amp;E26,data!$R:$S,2,0),"")</f>
        <v>00045</v>
      </c>
      <c r="B26" s="331" t="s">
        <v>747</v>
      </c>
      <c r="C26" s="211">
        <v>143</v>
      </c>
      <c r="D26" s="211"/>
      <c r="E26" s="245" t="s">
        <v>608</v>
      </c>
      <c r="G26" s="329" t="str">
        <f>IFERROR(VLOOKUP(Phone_Book!H26&amp;" " &amp;K26,data!$R:$S,2,0),"")</f>
        <v>00072</v>
      </c>
      <c r="H26" s="230" t="s">
        <v>745</v>
      </c>
      <c r="I26" s="231">
        <v>213</v>
      </c>
      <c r="J26" s="231">
        <v>608669247</v>
      </c>
      <c r="K26" s="232" t="s">
        <v>635</v>
      </c>
      <c r="M26" s="224" t="str">
        <f>IFERROR(VLOOKUP(Phone_Book!N26&amp;" " &amp;Q26,data!$R:$S,2,0),"")</f>
        <v/>
      </c>
      <c r="N26" s="254" t="s">
        <v>738</v>
      </c>
      <c r="O26" s="255">
        <v>258</v>
      </c>
      <c r="P26" s="261"/>
      <c r="Q26" s="262"/>
    </row>
    <row r="27" spans="1:17">
      <c r="A27" s="329" t="str">
        <f>IFERROR(VLOOKUP(Phone_Book!B27&amp;" " &amp;E27,data!$R:$S,2,0),"")</f>
        <v/>
      </c>
      <c r="B27" s="332"/>
      <c r="C27" s="239"/>
      <c r="D27" s="239"/>
      <c r="E27" s="240"/>
      <c r="G27" s="329" t="str">
        <f>IFERROR(VLOOKUP(Phone_Book!H27&amp;" " &amp;K27,data!$R:$S,2,0),"")</f>
        <v>00877</v>
      </c>
      <c r="H27" s="268" t="s">
        <v>748</v>
      </c>
      <c r="I27" s="269">
        <v>226</v>
      </c>
      <c r="J27" s="269">
        <v>694429272</v>
      </c>
      <c r="K27" s="270" t="s">
        <v>632</v>
      </c>
      <c r="M27" s="224" t="str">
        <f>IFERROR(VLOOKUP(Phone_Book!N27&amp;" " &amp;Q27,data!$R:$S,2,0),"")</f>
        <v/>
      </c>
      <c r="N27" s="254" t="s">
        <v>741</v>
      </c>
      <c r="O27" s="255">
        <v>260</v>
      </c>
      <c r="P27" s="261"/>
      <c r="Q27" s="262"/>
    </row>
    <row r="28" spans="1:17">
      <c r="A28" s="212" t="str">
        <f>IFERROR(VLOOKUP(Phone_Book!B28&amp;" " &amp;E28,data!$R:$S,2,0),"")</f>
        <v/>
      </c>
      <c r="G28" s="329" t="str">
        <f>IFERROR(VLOOKUP(Phone_Book!H28&amp;" " &amp;K28,data!$R:$S,2,0),"")</f>
        <v>01213</v>
      </c>
      <c r="H28" s="244" t="s">
        <v>750</v>
      </c>
      <c r="I28" s="216">
        <v>109</v>
      </c>
      <c r="J28" s="216"/>
      <c r="K28" s="245" t="s">
        <v>632</v>
      </c>
      <c r="M28" s="224" t="str">
        <f>IFERROR(VLOOKUP(Phone_Book!N28&amp;" " &amp;Q28,data!$R:$S,2,0),"")</f>
        <v/>
      </c>
      <c r="N28" s="254" t="s">
        <v>743</v>
      </c>
      <c r="O28" s="255">
        <v>438</v>
      </c>
      <c r="P28" s="261"/>
      <c r="Q28" s="262"/>
    </row>
    <row r="29" spans="1:17">
      <c r="A29" s="212" t="str">
        <f>IFERROR(VLOOKUP(Phone_Book!B29&amp;" " &amp;E29,data!$R:$S,2,0),"")</f>
        <v/>
      </c>
      <c r="B29" s="221" t="s">
        <v>695</v>
      </c>
      <c r="C29" s="222" t="s">
        <v>696</v>
      </c>
      <c r="D29" s="222" t="s">
        <v>697</v>
      </c>
      <c r="E29" s="223" t="s">
        <v>7</v>
      </c>
      <c r="G29" s="329" t="str">
        <f>IFERROR(VLOOKUP(Phone_Book!H29&amp;" " &amp;K29,data!$R:$S,2,0),"")</f>
        <v>00651</v>
      </c>
      <c r="H29" s="244" t="s">
        <v>752</v>
      </c>
      <c r="I29" s="216">
        <v>126</v>
      </c>
      <c r="J29" s="216"/>
      <c r="K29" s="245" t="s">
        <v>632</v>
      </c>
      <c r="M29" s="224" t="str">
        <f>IFERROR(VLOOKUP(Phone_Book!N29&amp;" " &amp;Q29,data!$R:$S,2,0),"")</f>
        <v/>
      </c>
      <c r="N29" s="254" t="s">
        <v>744</v>
      </c>
      <c r="O29" s="255">
        <v>439</v>
      </c>
      <c r="P29" s="267"/>
      <c r="Q29" s="262"/>
    </row>
    <row r="30" spans="1:17">
      <c r="A30" s="329" t="str">
        <f>IFERROR(VLOOKUP(Phone_Book!B30&amp;" " &amp;E30,data!$R:$S,2,0),"")</f>
        <v>00778</v>
      </c>
      <c r="B30" s="230" t="s">
        <v>754</v>
      </c>
      <c r="C30" s="231">
        <v>138</v>
      </c>
      <c r="D30" s="231">
        <v>608670632</v>
      </c>
      <c r="E30" s="232" t="s">
        <v>646</v>
      </c>
      <c r="G30" s="329" t="str">
        <f>IFERROR(VLOOKUP(Phone_Book!H30&amp;" " &amp;K30,data!$R:$S,2,0),"")</f>
        <v>01170</v>
      </c>
      <c r="H30" s="244" t="s">
        <v>755</v>
      </c>
      <c r="I30" s="216">
        <v>313</v>
      </c>
      <c r="J30" s="216"/>
      <c r="K30" s="245" t="s">
        <v>632</v>
      </c>
      <c r="M30" s="224" t="str">
        <f>IFERROR(VLOOKUP(Phone_Book!N30&amp;" " &amp;Q30,data!$R:$S,2,0),"")</f>
        <v/>
      </c>
      <c r="N30" s="254" t="s">
        <v>746</v>
      </c>
      <c r="O30" s="255">
        <v>424</v>
      </c>
      <c r="P30" s="261"/>
      <c r="Q30" s="262"/>
    </row>
    <row r="31" spans="1:17">
      <c r="A31" s="329" t="str">
        <f>IFERROR(VLOOKUP(Phone_Book!B31&amp;" " &amp;E31,data!$R:$S,2,0),"")</f>
        <v>00169</v>
      </c>
      <c r="B31" s="233" t="s">
        <v>757</v>
      </c>
      <c r="C31" s="234">
        <v>148</v>
      </c>
      <c r="D31" s="234">
        <v>694429297</v>
      </c>
      <c r="E31" s="235" t="s">
        <v>646</v>
      </c>
      <c r="G31" s="329" t="str">
        <f>IFERROR(VLOOKUP(Phone_Book!H31&amp;" " &amp;K31,data!$R:$S,2,0),"")</f>
        <v>00226</v>
      </c>
      <c r="H31" s="244" t="s">
        <v>758</v>
      </c>
      <c r="I31" s="216">
        <v>334</v>
      </c>
      <c r="J31" s="216"/>
      <c r="K31" s="245" t="s">
        <v>632</v>
      </c>
      <c r="M31" s="224" t="str">
        <f>IFERROR(VLOOKUP(Phone_Book!N31&amp;" " &amp;Q31,data!$R:$S,2,0),"")</f>
        <v/>
      </c>
      <c r="N31" s="254" t="s">
        <v>749</v>
      </c>
      <c r="O31" s="255">
        <v>263</v>
      </c>
      <c r="P31" s="261"/>
      <c r="Q31" s="262"/>
    </row>
    <row r="32" spans="1:17">
      <c r="A32" s="212" t="str">
        <f>IFERROR(VLOOKUP(Phone_Book!B32&amp;" " &amp;E32,data!$R:$S,2,0),"")</f>
        <v/>
      </c>
      <c r="B32" s="236"/>
      <c r="C32" s="211"/>
      <c r="D32" s="211"/>
      <c r="E32" s="237"/>
      <c r="G32" s="329" t="str">
        <f>IFERROR(VLOOKUP(Phone_Book!H32&amp;" " &amp;K32,data!$R:$S,2,0),"")</f>
        <v>00806</v>
      </c>
      <c r="H32" s="244" t="s">
        <v>760</v>
      </c>
      <c r="I32" s="216">
        <v>240</v>
      </c>
      <c r="J32" s="216"/>
      <c r="K32" s="245" t="s">
        <v>632</v>
      </c>
      <c r="M32" s="224" t="str">
        <f>IFERROR(VLOOKUP(Phone_Book!N32&amp;" " &amp;Q32,data!$R:$S,2,0),"")</f>
        <v/>
      </c>
      <c r="N32" s="254" t="s">
        <v>751</v>
      </c>
      <c r="O32" s="255">
        <v>265</v>
      </c>
      <c r="P32" s="261"/>
      <c r="Q32" s="262"/>
    </row>
    <row r="33" spans="1:17">
      <c r="A33" s="329" t="str">
        <f>IFERROR(VLOOKUP(Phone_Book!B33&amp;" " &amp;E33,data!$R:$S,2,0),"")</f>
        <v>00828</v>
      </c>
      <c r="B33" s="241" t="s">
        <v>762</v>
      </c>
      <c r="C33" s="242">
        <v>146</v>
      </c>
      <c r="D33" s="242"/>
      <c r="E33" s="243" t="s">
        <v>646</v>
      </c>
      <c r="G33" s="329" t="str">
        <f>IFERROR(VLOOKUP(Phone_Book!H33&amp;" " &amp;K33,data!$R:$S,2,0),"")</f>
        <v>01505</v>
      </c>
      <c r="H33" s="244" t="s">
        <v>763</v>
      </c>
      <c r="I33" s="216">
        <v>432</v>
      </c>
      <c r="J33" s="216"/>
      <c r="K33" s="245" t="s">
        <v>626</v>
      </c>
      <c r="M33" s="224" t="str">
        <f>IFERROR(VLOOKUP(Phone_Book!N33&amp;" " &amp;Q33,data!$R:$S,2,0),"")</f>
        <v/>
      </c>
      <c r="N33" s="254" t="s">
        <v>753</v>
      </c>
      <c r="O33" s="255">
        <v>267</v>
      </c>
      <c r="P33" s="261"/>
      <c r="Q33" s="262"/>
    </row>
    <row r="34" spans="1:17">
      <c r="A34" s="329" t="str">
        <f>IFERROR(VLOOKUP(Phone_Book!B34&amp;" " &amp;E34,data!$R:$S,2,0),"")</f>
        <v>00748</v>
      </c>
      <c r="B34" s="244" t="s">
        <v>765</v>
      </c>
      <c r="C34" s="216">
        <v>268</v>
      </c>
      <c r="D34" s="216"/>
      <c r="E34" s="245" t="s">
        <v>646</v>
      </c>
      <c r="G34" s="224" t="str">
        <f>IFERROR(VLOOKUP(Phone_Book!H34&amp;" " &amp;K34,data!R:S,2,0),"")</f>
        <v/>
      </c>
      <c r="H34" s="236"/>
      <c r="I34" s="211"/>
      <c r="J34" s="211"/>
      <c r="K34" s="237"/>
      <c r="M34" s="224" t="str">
        <f>IFERROR(VLOOKUP(Phone_Book!N34&amp;" " &amp;Q34,data!$R:$S,2,0),"")</f>
        <v/>
      </c>
      <c r="N34" s="254" t="s">
        <v>756</v>
      </c>
      <c r="O34" s="255">
        <v>254</v>
      </c>
      <c r="P34" s="261"/>
      <c r="Q34" s="262"/>
    </row>
    <row r="35" spans="1:17" s="263" customFormat="1">
      <c r="A35" s="329" t="str">
        <f>IFERROR(VLOOKUP(Phone_Book!B35&amp;" " &amp;E35,data!$R:$S,2,0),"")</f>
        <v>00698</v>
      </c>
      <c r="B35" s="244" t="s">
        <v>767</v>
      </c>
      <c r="C35" s="216">
        <v>137</v>
      </c>
      <c r="D35" s="216"/>
      <c r="E35" s="245" t="s">
        <v>646</v>
      </c>
      <c r="G35" s="329" t="str">
        <f>IFERROR(VLOOKUP(Phone_Book!H35&amp;" " &amp;K35,data!$R:$S,2,0),"")</f>
        <v>00737</v>
      </c>
      <c r="H35" s="241" t="s">
        <v>768</v>
      </c>
      <c r="I35" s="242">
        <v>212</v>
      </c>
      <c r="J35" s="242">
        <v>694429271</v>
      </c>
      <c r="K35" s="243" t="s">
        <v>635</v>
      </c>
      <c r="L35" s="212"/>
      <c r="M35" s="224" t="str">
        <f>IFERROR(VLOOKUP(Phone_Book!N35&amp;" " &amp;Q35,data!$R:$S,2,0),"")</f>
        <v/>
      </c>
      <c r="N35" s="254" t="s">
        <v>759</v>
      </c>
      <c r="O35" s="255">
        <v>259</v>
      </c>
      <c r="P35" s="261"/>
      <c r="Q35" s="262"/>
    </row>
    <row r="36" spans="1:17">
      <c r="A36" s="329" t="str">
        <f>IFERROR(VLOOKUP(Phone_Book!B36&amp;" " &amp;E36,data!$R:$S,2,0),"")</f>
        <v>00322</v>
      </c>
      <c r="B36" s="244" t="s">
        <v>769</v>
      </c>
      <c r="C36" s="216">
        <v>198</v>
      </c>
      <c r="D36" s="216"/>
      <c r="E36" s="245" t="s">
        <v>646</v>
      </c>
      <c r="G36" s="329" t="str">
        <f>IFERROR(VLOOKUP(Phone_Book!H36&amp;" " &amp;K36,data!$R:$S,2,0),"")</f>
        <v>01247</v>
      </c>
      <c r="H36" s="244" t="s">
        <v>770</v>
      </c>
      <c r="I36" s="216">
        <v>234</v>
      </c>
      <c r="J36" s="216"/>
      <c r="K36" s="245" t="s">
        <v>635</v>
      </c>
      <c r="M36" s="224" t="str">
        <f>IFERROR(VLOOKUP(Phone_Book!N36&amp;" " &amp;Q36,data!$R:$S,2,0),"")</f>
        <v/>
      </c>
      <c r="N36" s="254" t="s">
        <v>761</v>
      </c>
      <c r="O36" s="255">
        <v>261</v>
      </c>
      <c r="P36" s="261"/>
      <c r="Q36" s="262"/>
    </row>
    <row r="37" spans="1:17">
      <c r="A37" s="329" t="str">
        <f>IFERROR(VLOOKUP(Phone_Book!B37&amp;" " &amp;E37,data!$R:$S,2,0),"")</f>
        <v>00868</v>
      </c>
      <c r="B37" s="244" t="s">
        <v>774</v>
      </c>
      <c r="C37" s="216">
        <v>142</v>
      </c>
      <c r="D37" s="216"/>
      <c r="E37" s="245" t="s">
        <v>646</v>
      </c>
      <c r="G37" s="329" t="str">
        <f>IFERROR(VLOOKUP(Phone_Book!H37&amp;" " &amp;K37,data!$R:$S,2,0),"")</f>
        <v>00131</v>
      </c>
      <c r="H37" s="244" t="s">
        <v>772</v>
      </c>
      <c r="I37" s="216">
        <v>304</v>
      </c>
      <c r="J37" s="216"/>
      <c r="K37" s="245" t="s">
        <v>635</v>
      </c>
      <c r="L37" s="263"/>
      <c r="M37" s="224" t="str">
        <f>IFERROR(VLOOKUP(Phone_Book!N37&amp;" " &amp;Q37,data!$R:$S,2,0),"")</f>
        <v/>
      </c>
      <c r="N37" s="254" t="s">
        <v>764</v>
      </c>
      <c r="O37" s="255">
        <v>318</v>
      </c>
      <c r="P37" s="261"/>
      <c r="Q37" s="262"/>
    </row>
    <row r="38" spans="1:17">
      <c r="A38" s="329" t="str">
        <f>IFERROR(VLOOKUP(Phone_Book!B38&amp;" " &amp;E38,data!$R:$S,2,0),"")</f>
        <v>00829</v>
      </c>
      <c r="B38" s="244" t="s">
        <v>777</v>
      </c>
      <c r="C38" s="216">
        <v>145</v>
      </c>
      <c r="D38" s="216"/>
      <c r="E38" s="245" t="s">
        <v>646</v>
      </c>
      <c r="G38" s="329" t="str">
        <f>IFERROR(VLOOKUP(Phone_Book!H38&amp;" " &amp;K38,data!$R:$S,2,0),"")</f>
        <v>00245</v>
      </c>
      <c r="H38" s="244" t="s">
        <v>775</v>
      </c>
      <c r="I38" s="216">
        <v>207</v>
      </c>
      <c r="J38" s="216">
        <v>698452760</v>
      </c>
      <c r="K38" s="245" t="s">
        <v>635</v>
      </c>
      <c r="M38" s="263"/>
      <c r="N38" s="254" t="s">
        <v>766</v>
      </c>
      <c r="O38" s="255">
        <v>317</v>
      </c>
      <c r="P38" s="261"/>
      <c r="Q38" s="262"/>
    </row>
    <row r="39" spans="1:17">
      <c r="A39" s="329" t="str">
        <f>IFERROR(VLOOKUP(Phone_Book!B39&amp;" " &amp;E39,data!$R:$S,2,0),"")</f>
        <v>00511</v>
      </c>
      <c r="B39" s="251" t="s">
        <v>780</v>
      </c>
      <c r="C39" s="216">
        <v>141</v>
      </c>
      <c r="D39" s="216"/>
      <c r="E39" s="245" t="s">
        <v>646</v>
      </c>
      <c r="G39" s="329" t="str">
        <f>IFERROR(VLOOKUP(Phone_Book!H39&amp;" " &amp;K39,data!$R:$S,2,0),"")</f>
        <v>01001</v>
      </c>
      <c r="H39" s="244" t="s">
        <v>778</v>
      </c>
      <c r="I39" s="216">
        <v>184</v>
      </c>
      <c r="J39" s="216"/>
      <c r="K39" s="245" t="s">
        <v>635</v>
      </c>
      <c r="M39" s="224" t="str">
        <f>IFERROR(VLOOKUP(Phone_Book!N39&amp;" " &amp;Q39,data!$R:$S,2,0),"")</f>
        <v/>
      </c>
      <c r="N39" s="271"/>
      <c r="O39" s="224"/>
      <c r="P39" s="224"/>
      <c r="Q39" s="272"/>
    </row>
    <row r="40" spans="1:17">
      <c r="A40" s="329" t="str">
        <f>IFERROR(VLOOKUP(Phone_Book!B40&amp;" " &amp;E40,data!$R:$S,2,0),"")</f>
        <v>00151</v>
      </c>
      <c r="B40" s="244" t="s">
        <v>783</v>
      </c>
      <c r="C40" s="216">
        <v>149</v>
      </c>
      <c r="D40" s="216"/>
      <c r="E40" s="245" t="s">
        <v>646</v>
      </c>
      <c r="G40" s="329" t="str">
        <f>IFERROR(VLOOKUP(Phone_Book!H40&amp;" " &amp;K40,data!$R:$S,2,0),"")</f>
        <v>01004</v>
      </c>
      <c r="H40" s="244" t="s">
        <v>781</v>
      </c>
      <c r="I40" s="216">
        <v>185</v>
      </c>
      <c r="J40" s="216"/>
      <c r="K40" s="245" t="s">
        <v>635</v>
      </c>
      <c r="M40" s="329" t="str">
        <f>IFERROR(VLOOKUP(Phone_Book!N40&amp;" " &amp;Q40,data!$R:$S,2,0),"")</f>
        <v>00014</v>
      </c>
      <c r="N40" s="248" t="s">
        <v>771</v>
      </c>
      <c r="O40" s="249">
        <v>601</v>
      </c>
      <c r="P40" s="249">
        <v>600329334</v>
      </c>
      <c r="Q40" s="250" t="s">
        <v>648</v>
      </c>
    </row>
    <row r="41" spans="1:17">
      <c r="A41" s="329" t="str">
        <f>IFERROR(VLOOKUP(Phone_Book!B41&amp;" " &amp;E41,data!$R:$S,2,0),"")</f>
        <v/>
      </c>
      <c r="B41" s="238"/>
      <c r="C41" s="239"/>
      <c r="D41" s="239"/>
      <c r="E41" s="240"/>
      <c r="G41" s="224" t="str">
        <f>IFERROR(VLOOKUP(Phone_Book!H41&amp;" " &amp;K41,data!R:S,2,0),"")</f>
        <v/>
      </c>
      <c r="H41" s="236"/>
      <c r="I41" s="211"/>
      <c r="J41" s="211"/>
      <c r="K41" s="237"/>
      <c r="L41" s="273"/>
      <c r="M41" s="329" t="str">
        <f>IFERROR(VLOOKUP(Phone_Book!N41&amp;" " &amp;Q41,data!$R:$S,2,0),"")</f>
        <v>00190</v>
      </c>
      <c r="N41" s="254" t="s">
        <v>773</v>
      </c>
      <c r="O41" s="255">
        <v>604</v>
      </c>
      <c r="P41" s="255"/>
      <c r="Q41" s="256" t="s">
        <v>648</v>
      </c>
    </row>
    <row r="42" spans="1:17">
      <c r="A42" s="212" t="str">
        <f>IFERROR(VLOOKUP(Phone_Book!B42&amp;" " &amp;E42,data!$R:$S,2,0),"")</f>
        <v/>
      </c>
      <c r="B42" s="236"/>
      <c r="C42" s="211"/>
      <c r="D42" s="211"/>
      <c r="E42" s="237"/>
      <c r="G42" s="329" t="str">
        <f>IFERROR(VLOOKUP(Phone_Book!H42&amp;" " &amp;K42,data!$R:$S,2,0),"")</f>
        <v>00073</v>
      </c>
      <c r="H42" s="241" t="s">
        <v>785</v>
      </c>
      <c r="I42" s="242">
        <v>206</v>
      </c>
      <c r="J42" s="242"/>
      <c r="K42" s="243" t="s">
        <v>633</v>
      </c>
      <c r="M42" s="329" t="str">
        <f>IFERROR(VLOOKUP(Phone_Book!N42&amp;" " &amp;Q42,data!$R:$S,2,0),"")</f>
        <v>01753</v>
      </c>
      <c r="N42" s="254" t="s">
        <v>776</v>
      </c>
      <c r="O42" s="255">
        <v>606</v>
      </c>
      <c r="P42" s="255"/>
      <c r="Q42" s="256" t="s">
        <v>648</v>
      </c>
    </row>
    <row r="43" spans="1:17">
      <c r="A43" s="212" t="str">
        <f>IFERROR(VLOOKUP(Phone_Book!B43&amp;" " &amp;E43,data!$R:$S,2,0),"")</f>
        <v/>
      </c>
      <c r="B43" s="221" t="s">
        <v>695</v>
      </c>
      <c r="C43" s="222" t="s">
        <v>696</v>
      </c>
      <c r="D43" s="222" t="s">
        <v>697</v>
      </c>
      <c r="E43" s="223" t="s">
        <v>7</v>
      </c>
      <c r="G43" s="329" t="str">
        <f>IFERROR(VLOOKUP(Phone_Book!H43&amp;" " &amp;K43,data!$R:$S,2,0),"")</f>
        <v>00810</v>
      </c>
      <c r="H43" s="244" t="s">
        <v>787</v>
      </c>
      <c r="I43" s="216">
        <v>211</v>
      </c>
      <c r="J43" s="216"/>
      <c r="K43" s="245" t="s">
        <v>633</v>
      </c>
      <c r="M43" s="329" t="str">
        <f>IFERROR(VLOOKUP(Phone_Book!N43&amp;" " &amp;Q43,data!$R:$S,2,0),"")</f>
        <v>01031</v>
      </c>
      <c r="N43" s="254" t="s">
        <v>779</v>
      </c>
      <c r="O43" s="255">
        <v>609</v>
      </c>
      <c r="P43" s="255"/>
      <c r="Q43" s="256" t="s">
        <v>607</v>
      </c>
    </row>
    <row r="44" spans="1:17">
      <c r="A44" s="329" t="str">
        <f>IFERROR(VLOOKUP(Phone_Book!B44&amp;" " &amp;E44,data!$R:$S,2,0),"")</f>
        <v>00900</v>
      </c>
      <c r="B44" s="230" t="s">
        <v>789</v>
      </c>
      <c r="C44" s="231">
        <v>201</v>
      </c>
      <c r="D44" s="231">
        <v>698469642</v>
      </c>
      <c r="E44" s="232" t="s">
        <v>634</v>
      </c>
      <c r="G44" s="329" t="str">
        <f>IFERROR(VLOOKUP(Phone_Book!H44&amp;" " &amp;K44,data!$R:$S,2,0),"")</f>
        <v>00687</v>
      </c>
      <c r="H44" s="244" t="s">
        <v>790</v>
      </c>
      <c r="I44" s="216">
        <v>205</v>
      </c>
      <c r="J44" s="216"/>
      <c r="K44" s="245" t="s">
        <v>633</v>
      </c>
      <c r="M44" s="329" t="str">
        <f>IFERROR(VLOOKUP(Phone_Book!N44&amp;" " &amp;Q44,data!$R:$S,2,0),"")</f>
        <v>00510</v>
      </c>
      <c r="N44" s="254" t="s">
        <v>782</v>
      </c>
      <c r="O44" s="255">
        <v>602</v>
      </c>
      <c r="P44" s="255"/>
      <c r="Q44" s="256" t="s">
        <v>648</v>
      </c>
    </row>
    <row r="45" spans="1:17">
      <c r="A45" s="329" t="str">
        <f>IFERROR(VLOOKUP(Phone_Book!B45&amp;" " &amp;E45,data!$R:$S,2,0),"")</f>
        <v>00003</v>
      </c>
      <c r="B45" s="233" t="s">
        <v>792</v>
      </c>
      <c r="C45" s="234">
        <v>344</v>
      </c>
      <c r="D45" s="234">
        <v>694429279</v>
      </c>
      <c r="E45" s="235" t="s">
        <v>606</v>
      </c>
      <c r="G45" s="329" t="str">
        <f>IFERROR(VLOOKUP(Phone_Book!H45&amp;" " &amp;K45,data!$R:$S,2,0),"")</f>
        <v>00071</v>
      </c>
      <c r="H45" s="244" t="s">
        <v>793</v>
      </c>
      <c r="I45" s="216">
        <v>315</v>
      </c>
      <c r="J45" s="216">
        <v>692256854</v>
      </c>
      <c r="K45" s="245" t="s">
        <v>633</v>
      </c>
      <c r="M45" s="329" t="str">
        <f>IFERROR(VLOOKUP(Phone_Book!N45&amp;" " &amp;Q45,data!$R:$S,2,0),"")</f>
        <v>01772</v>
      </c>
      <c r="N45" s="266" t="s">
        <v>784</v>
      </c>
      <c r="O45" s="261">
        <v>608</v>
      </c>
      <c r="P45" s="261"/>
      <c r="Q45" s="262" t="s">
        <v>648</v>
      </c>
    </row>
    <row r="46" spans="1:17">
      <c r="A46" s="212" t="str">
        <f>IFERROR(VLOOKUP(Phone_Book!B46&amp;" " &amp;E46,data!$R:$S,2,0),"")</f>
        <v/>
      </c>
      <c r="B46" s="274" t="s">
        <v>795</v>
      </c>
      <c r="C46" s="275">
        <v>443</v>
      </c>
      <c r="D46" s="211"/>
      <c r="E46" s="237"/>
      <c r="G46" s="224" t="str">
        <f>IFERROR(VLOOKUP(Phone_Book!H46&amp;" " &amp;K46,data!$R:$S,2,0),"")</f>
        <v/>
      </c>
      <c r="H46" s="236" t="s">
        <v>796</v>
      </c>
      <c r="I46" s="211"/>
      <c r="J46" s="211">
        <v>606879034</v>
      </c>
      <c r="K46" s="237"/>
      <c r="M46" s="329" t="str">
        <f>IFERROR(VLOOKUP(Phone_Book!N46&amp;" " &amp;Q46,data!$R:$S,2,0),"")</f>
        <v>01718</v>
      </c>
      <c r="N46" s="254" t="s">
        <v>786</v>
      </c>
      <c r="O46" s="255">
        <v>605</v>
      </c>
      <c r="P46" s="255"/>
      <c r="Q46" s="256" t="s">
        <v>648</v>
      </c>
    </row>
    <row r="47" spans="1:17">
      <c r="A47" s="212" t="str">
        <f>IFERROR(VLOOKUP(Phone_Book!B47&amp;" " &amp;E47,data!$R:$S,2,0),"")</f>
        <v/>
      </c>
      <c r="B47" s="236"/>
      <c r="C47" s="211"/>
      <c r="D47" s="211"/>
      <c r="E47" s="237"/>
      <c r="G47" s="329" t="str">
        <f>IFERROR(VLOOKUP(Phone_Book!H47&amp;" " &amp;K47,data!$R:$S,2,0),"")</f>
        <v>00087</v>
      </c>
      <c r="H47" s="233" t="s">
        <v>798</v>
      </c>
      <c r="I47" s="234">
        <v>342</v>
      </c>
      <c r="J47" s="234">
        <v>694429275</v>
      </c>
      <c r="K47" s="235" t="s">
        <v>623</v>
      </c>
      <c r="M47" s="329" t="str">
        <f>IFERROR(VLOOKUP(Phone_Book!N47&amp;" " &amp;Q47,data!$R:$S,2,0),"")</f>
        <v>00583</v>
      </c>
      <c r="N47" s="254" t="s">
        <v>788</v>
      </c>
      <c r="O47" s="255">
        <v>603</v>
      </c>
      <c r="P47" s="255"/>
      <c r="Q47" s="256" t="s">
        <v>648</v>
      </c>
    </row>
    <row r="48" spans="1:17">
      <c r="A48" s="329" t="str">
        <f>IFERROR(VLOOKUP(Phone_Book!B48&amp;" " &amp;E48,data!$R:$S,2,0),"")</f>
        <v>00112</v>
      </c>
      <c r="B48" s="244" t="s">
        <v>799</v>
      </c>
      <c r="C48" s="216">
        <v>235</v>
      </c>
      <c r="D48" s="216"/>
      <c r="E48" s="245" t="s">
        <v>619</v>
      </c>
      <c r="G48" s="329" t="str">
        <f>IFERROR(VLOOKUP(Phone_Book!H48&amp;" " &amp;K48,data!$R:$S,2,0),"")</f>
        <v>00811</v>
      </c>
      <c r="H48" s="241" t="s">
        <v>800</v>
      </c>
      <c r="I48" s="242">
        <v>347</v>
      </c>
      <c r="J48" s="242"/>
      <c r="K48" s="243" t="s">
        <v>640</v>
      </c>
      <c r="M48" s="329" t="str">
        <f>IFERROR(VLOOKUP(Phone_Book!N48&amp;" " &amp;Q48,data!$R:$S,2,0),"")</f>
        <v>01754</v>
      </c>
      <c r="N48" s="254" t="s">
        <v>791</v>
      </c>
      <c r="O48" s="255">
        <v>607</v>
      </c>
      <c r="P48" s="255"/>
      <c r="Q48" s="256" t="s">
        <v>648</v>
      </c>
    </row>
    <row r="49" spans="1:17">
      <c r="A49" s="212" t="str">
        <f>IFERROR(VLOOKUP(Phone_Book!B49&amp;" " &amp;E49,data!$R:$S,2,0),"")</f>
        <v/>
      </c>
      <c r="B49" s="236"/>
      <c r="C49" s="211"/>
      <c r="D49" s="211"/>
      <c r="E49" s="237"/>
      <c r="G49" s="329" t="str">
        <f>IFERROR(VLOOKUP(Phone_Book!H49&amp;" " &amp;K49,data!$R:$S,2,0),"")</f>
        <v>01652</v>
      </c>
      <c r="H49" s="244" t="s">
        <v>802</v>
      </c>
      <c r="I49" s="216">
        <v>442</v>
      </c>
      <c r="J49" s="216"/>
      <c r="K49" s="245" t="s">
        <v>640</v>
      </c>
      <c r="M49" s="329" t="str">
        <f>IFERROR(VLOOKUP(Phone_Book!N49&amp;" " &amp;Q49,data!$R:$S,2,0),"")</f>
        <v/>
      </c>
      <c r="N49" s="254" t="s">
        <v>794</v>
      </c>
      <c r="O49" s="255">
        <v>610</v>
      </c>
      <c r="P49" s="255"/>
      <c r="Q49" s="256" t="s">
        <v>607</v>
      </c>
    </row>
    <row r="50" spans="1:17">
      <c r="A50" s="212" t="str">
        <f>IFERROR(VLOOKUP(Phone_Book!B50&amp;" " &amp;E50,data!$R:$S,2,0),"")</f>
        <v/>
      </c>
      <c r="B50" s="276" t="s">
        <v>665</v>
      </c>
      <c r="C50" s="277">
        <v>227</v>
      </c>
      <c r="D50" s="211"/>
      <c r="E50" s="237"/>
      <c r="G50" s="224" t="str">
        <f>IFERROR(VLOOKUP(Phone_Book!H50&amp;" " &amp;K50,data!R:S,2,0),"")</f>
        <v/>
      </c>
      <c r="H50" s="236"/>
      <c r="I50" s="211"/>
      <c r="J50" s="211"/>
      <c r="K50" s="237"/>
      <c r="M50" s="329" t="str">
        <f>IFERROR(VLOOKUP(Phone_Book!N50&amp;" " &amp;Q50,data!$R:$S,2,0),"")</f>
        <v>01842</v>
      </c>
      <c r="N50" s="212" t="s">
        <v>1034</v>
      </c>
      <c r="O50" s="212">
        <v>623</v>
      </c>
      <c r="Q50" s="237" t="s">
        <v>648</v>
      </c>
    </row>
    <row r="51" spans="1:17">
      <c r="A51" s="212" t="str">
        <f>IFERROR(VLOOKUP(Phone_Book!B51&amp;" " &amp;E51,data!$R:$S,2,0),"")</f>
        <v/>
      </c>
      <c r="B51" s="276" t="s">
        <v>805</v>
      </c>
      <c r="C51" s="277">
        <v>433</v>
      </c>
      <c r="D51" s="211"/>
      <c r="E51" s="237"/>
      <c r="G51" s="329" t="str">
        <f>IFERROR(VLOOKUP(Phone_Book!H51&amp;" " &amp;K51,data!$R:$S,2,0),"")</f>
        <v>00854</v>
      </c>
      <c r="H51" s="241" t="s">
        <v>806</v>
      </c>
      <c r="I51" s="242">
        <v>343</v>
      </c>
      <c r="J51" s="242">
        <v>694429270</v>
      </c>
      <c r="K51" s="243" t="s">
        <v>623</v>
      </c>
      <c r="N51" s="266" t="s">
        <v>797</v>
      </c>
      <c r="O51" s="261">
        <v>600</v>
      </c>
      <c r="P51" s="261"/>
      <c r="Q51" s="262" t="s">
        <v>648</v>
      </c>
    </row>
    <row r="52" spans="1:17">
      <c r="A52" s="212" t="str">
        <f>IFERROR(VLOOKUP(Phone_Book!B52&amp;" " &amp;E52,data!$R:$S,2,0),"")</f>
        <v/>
      </c>
      <c r="B52" s="236"/>
      <c r="C52" s="211"/>
      <c r="D52" s="211"/>
      <c r="E52" s="237"/>
      <c r="G52" s="329" t="str">
        <f>IFERROR(VLOOKUP(Phone_Book!H52&amp;" " &amp;K52,data!$R:$S,2,0),"")</f>
        <v>00263</v>
      </c>
      <c r="H52" s="244" t="s">
        <v>808</v>
      </c>
      <c r="I52" s="216">
        <v>339</v>
      </c>
      <c r="J52" s="216">
        <v>608506421</v>
      </c>
      <c r="K52" s="245" t="s">
        <v>640</v>
      </c>
      <c r="M52" s="224" t="str">
        <f>IFERROR(VLOOKUP(Phone_Book!N52&amp;" " &amp;Q52,data!$R:$S,2,0),"")</f>
        <v/>
      </c>
      <c r="N52" s="236"/>
      <c r="O52" s="211"/>
      <c r="P52" s="211"/>
      <c r="Q52" s="237"/>
    </row>
    <row r="53" spans="1:17">
      <c r="A53" s="329" t="str">
        <f>IFERROR(VLOOKUP(Phone_Book!B53&amp;" " &amp;E53,data!$R:$S,2,0),"")</f>
        <v>00634</v>
      </c>
      <c r="B53" s="241" t="s">
        <v>810</v>
      </c>
      <c r="C53" s="242">
        <v>375</v>
      </c>
      <c r="D53" s="242"/>
      <c r="E53" s="243" t="s">
        <v>630</v>
      </c>
      <c r="G53" s="329" t="str">
        <f>IFERROR(VLOOKUP(Phone_Book!H53&amp;" " &amp;K53,data!$R:$S,2,0),"")</f>
        <v>00881</v>
      </c>
      <c r="H53" s="244" t="s">
        <v>811</v>
      </c>
      <c r="I53" s="216">
        <v>351</v>
      </c>
      <c r="J53" s="216"/>
      <c r="K53" s="245" t="s">
        <v>623</v>
      </c>
      <c r="M53" s="329" t="str">
        <f>IFERROR(VLOOKUP(Phone_Book!N53&amp;" " &amp;Q53,data!$R:$S,2,0),"")</f>
        <v>00303</v>
      </c>
      <c r="N53" s="233" t="s">
        <v>801</v>
      </c>
      <c r="O53" s="234">
        <v>191</v>
      </c>
      <c r="P53" s="234">
        <v>608882557</v>
      </c>
      <c r="Q53" s="235" t="s">
        <v>608</v>
      </c>
    </row>
    <row r="54" spans="1:17">
      <c r="A54" s="329" t="str">
        <f>IFERROR(VLOOKUP(Phone_Book!B54&amp;" " &amp;E54,data!$R:$S,2,0),"")</f>
        <v>00707</v>
      </c>
      <c r="B54" s="244" t="s">
        <v>813</v>
      </c>
      <c r="C54" s="216">
        <v>356</v>
      </c>
      <c r="D54" s="216"/>
      <c r="E54" s="245" t="s">
        <v>630</v>
      </c>
      <c r="G54" s="329" t="str">
        <f>IFERROR(VLOOKUP(Phone_Book!H54&amp;" " &amp;K54,data!$R:$S,2,0),"")</f>
        <v>00936</v>
      </c>
      <c r="H54" s="244" t="s">
        <v>814</v>
      </c>
      <c r="I54" s="216">
        <v>158</v>
      </c>
      <c r="J54" s="216"/>
      <c r="K54" s="245" t="s">
        <v>640</v>
      </c>
      <c r="M54" s="329" t="str">
        <f>IFERROR(VLOOKUP(Phone_Book!N54&amp;" " &amp;Q54,data!$R:$S,2,0),"")</f>
        <v>00596</v>
      </c>
      <c r="N54" s="241" t="s">
        <v>803</v>
      </c>
      <c r="O54" s="242">
        <v>172</v>
      </c>
      <c r="P54" s="242">
        <v>664058869</v>
      </c>
      <c r="Q54" s="243" t="s">
        <v>608</v>
      </c>
    </row>
    <row r="55" spans="1:17">
      <c r="A55" s="329" t="str">
        <f>IFERROR(VLOOKUP(Phone_Book!B55&amp;" " &amp;E55,data!$R:$S,2,0),"")</f>
        <v>01003</v>
      </c>
      <c r="B55" s="244" t="s">
        <v>816</v>
      </c>
      <c r="C55" s="216"/>
      <c r="D55" s="216"/>
      <c r="E55" s="245" t="s">
        <v>630</v>
      </c>
      <c r="G55" s="224" t="str">
        <f>IFERROR(VLOOKUP(Phone_Book!H55&amp;" " &amp;K55,data!$R:$S,2,0),"")</f>
        <v/>
      </c>
      <c r="H55" s="274" t="s">
        <v>817</v>
      </c>
      <c r="I55" s="275">
        <v>357</v>
      </c>
      <c r="J55" s="275"/>
      <c r="K55" s="245"/>
      <c r="M55" s="329" t="str">
        <f>IFERROR(VLOOKUP(Phone_Book!N55&amp;" " &amp;Q55,data!$R:$S,2,0),"")</f>
        <v>01093</v>
      </c>
      <c r="N55" s="244" t="s">
        <v>804</v>
      </c>
      <c r="O55" s="216"/>
      <c r="P55" s="216"/>
      <c r="Q55" s="245" t="s">
        <v>608</v>
      </c>
    </row>
    <row r="56" spans="1:17">
      <c r="A56" s="212" t="str">
        <f>IFERROR(VLOOKUP(Phone_Book!B56&amp;" " &amp;E56,data!$R:$S,2,0),"")</f>
        <v/>
      </c>
      <c r="B56" s="244" t="s">
        <v>819</v>
      </c>
      <c r="C56" s="216">
        <v>306</v>
      </c>
      <c r="D56" s="211"/>
      <c r="E56" s="237"/>
      <c r="G56" s="329" t="str">
        <f>IFERROR(VLOOKUP(Phone_Book!H56&amp;" " &amp;K56,data!$R:$S,2,0),"")</f>
        <v>00847</v>
      </c>
      <c r="H56" s="278" t="s">
        <v>820</v>
      </c>
      <c r="I56" s="279">
        <v>350</v>
      </c>
      <c r="J56" s="279">
        <v>698154487</v>
      </c>
      <c r="K56" s="243" t="s">
        <v>624</v>
      </c>
      <c r="M56" s="329" t="str">
        <f>IFERROR(VLOOKUP(Phone_Book!N56&amp;" " &amp;Q56,data!$R:$S,2,0),"")</f>
        <v>00948</v>
      </c>
      <c r="N56" s="244" t="s">
        <v>807</v>
      </c>
      <c r="O56" s="216">
        <v>190</v>
      </c>
      <c r="P56" s="216"/>
      <c r="Q56" s="245" t="s">
        <v>608</v>
      </c>
    </row>
    <row r="57" spans="1:17">
      <c r="A57" s="212" t="str">
        <f>IFERROR(VLOOKUP(Phone_Book!B57&amp;" " &amp;E57,data!$R:$S,2,0),"")</f>
        <v/>
      </c>
      <c r="B57" s="244" t="s">
        <v>822</v>
      </c>
      <c r="C57" s="216">
        <v>319</v>
      </c>
      <c r="D57" s="211"/>
      <c r="E57" s="237"/>
      <c r="G57" s="224" t="str">
        <f>IFERROR(VLOOKUP(Phone_Book!H57&amp;" " &amp;K57,data!$R:$S,2,0),"")</f>
        <v/>
      </c>
      <c r="H57" s="274" t="s">
        <v>823</v>
      </c>
      <c r="I57" s="275">
        <v>189</v>
      </c>
      <c r="J57" s="280"/>
      <c r="K57" s="237"/>
      <c r="M57" s="329" t="str">
        <f>IFERROR(VLOOKUP(Phone_Book!N57&amp;" " &amp;Q57,data!$R:$S,2,0),"")</f>
        <v>00194</v>
      </c>
      <c r="N57" s="244" t="s">
        <v>809</v>
      </c>
      <c r="O57" s="216">
        <v>488</v>
      </c>
      <c r="P57" s="216"/>
      <c r="Q57" s="245" t="s">
        <v>608</v>
      </c>
    </row>
    <row r="58" spans="1:17">
      <c r="A58" s="212" t="str">
        <f>IFERROR(VLOOKUP(Phone_Book!B58&amp;" " &amp;E58,data!$R:$S,2,0),"")</f>
        <v/>
      </c>
      <c r="B58" s="236"/>
      <c r="C58" s="211"/>
      <c r="D58" s="211"/>
      <c r="E58" s="237"/>
      <c r="G58" s="224" t="str">
        <f>IFERROR(VLOOKUP(Phone_Book!H58&amp;" " &amp;K58,data!$R:$S,2,0),"")</f>
        <v/>
      </c>
      <c r="H58" s="274" t="s">
        <v>823</v>
      </c>
      <c r="I58" s="275">
        <v>287</v>
      </c>
      <c r="J58" s="280"/>
      <c r="K58" s="237"/>
      <c r="M58" s="329" t="str">
        <f>IFERROR(VLOOKUP(Phone_Book!N58&amp;" " &amp;Q58,data!$R:$S,2,0),"")</f>
        <v>01522</v>
      </c>
      <c r="N58" s="244" t="s">
        <v>812</v>
      </c>
      <c r="O58" s="216"/>
      <c r="P58" s="216"/>
      <c r="Q58" s="245" t="s">
        <v>608</v>
      </c>
    </row>
    <row r="59" spans="1:17">
      <c r="A59" s="329" t="str">
        <f>IFERROR(VLOOKUP(Phone_Book!B59&amp;" " &amp;E59,data!$R:$S,2,0),"")</f>
        <v>00057</v>
      </c>
      <c r="B59" s="233" t="s">
        <v>826</v>
      </c>
      <c r="C59" s="234">
        <v>300</v>
      </c>
      <c r="D59" s="234">
        <v>734127089</v>
      </c>
      <c r="E59" s="235" t="s">
        <v>634</v>
      </c>
      <c r="G59" s="224" t="str">
        <f>IFERROR(VLOOKUP(Phone_Book!H59&amp;" " &amp;K59,data!R:S,2,0),"")</f>
        <v/>
      </c>
      <c r="H59" s="281"/>
      <c r="I59" s="280"/>
      <c r="J59" s="280"/>
      <c r="K59" s="237"/>
      <c r="M59" s="329" t="str">
        <f>IFERROR(VLOOKUP(Phone_Book!N59&amp;" " &amp;Q59,data!$R:$S,2,0),"")</f>
        <v>00493</v>
      </c>
      <c r="N59" s="244" t="s">
        <v>815</v>
      </c>
      <c r="O59" s="216">
        <v>192</v>
      </c>
      <c r="P59" s="216"/>
      <c r="Q59" s="245" t="s">
        <v>608</v>
      </c>
    </row>
    <row r="60" spans="1:17">
      <c r="A60" s="329" t="str">
        <f>IFERROR(VLOOKUP(Phone_Book!B60&amp;" " &amp;E60,data!$R:$S,2,0),"")</f>
        <v>00077</v>
      </c>
      <c r="B60" s="241" t="s">
        <v>828</v>
      </c>
      <c r="C60" s="242">
        <v>104</v>
      </c>
      <c r="D60" s="242">
        <v>666328722</v>
      </c>
      <c r="E60" s="243" t="s">
        <v>634</v>
      </c>
      <c r="G60" s="329" t="str">
        <f>IFERROR(VLOOKUP(Phone_Book!H60&amp;" " &amp;K60,data!$R:$S,2,0),"")</f>
        <v>00264</v>
      </c>
      <c r="H60" s="278" t="s">
        <v>829</v>
      </c>
      <c r="I60" s="279">
        <v>346</v>
      </c>
      <c r="J60" s="279">
        <v>608506846</v>
      </c>
      <c r="K60" s="243" t="s">
        <v>637</v>
      </c>
      <c r="M60" s="329" t="str">
        <f>IFERROR(VLOOKUP(Phone_Book!N60&amp;" " &amp;Q60,data!$R:$S,2,0),"")</f>
        <v>01711</v>
      </c>
      <c r="N60" s="244" t="s">
        <v>818</v>
      </c>
      <c r="O60" s="216">
        <v>181</v>
      </c>
      <c r="P60" s="216"/>
      <c r="Q60" s="245" t="s">
        <v>620</v>
      </c>
    </row>
    <row r="61" spans="1:17">
      <c r="A61" s="329" t="str">
        <f>IFERROR(VLOOKUP(Phone_Book!B61&amp;" " &amp;E61,data!$R:$S,2,0),"")</f>
        <v>00776</v>
      </c>
      <c r="B61" s="244" t="s">
        <v>831</v>
      </c>
      <c r="C61" s="216">
        <v>194</v>
      </c>
      <c r="D61" s="216"/>
      <c r="E61" s="245" t="s">
        <v>634</v>
      </c>
      <c r="G61" s="329" t="str">
        <f>IFERROR(VLOOKUP(Phone_Book!H61&amp;" " &amp;K61,data!$R:$S,2,0),"")</f>
        <v>00814</v>
      </c>
      <c r="H61" s="274" t="s">
        <v>832</v>
      </c>
      <c r="I61" s="275">
        <v>434</v>
      </c>
      <c r="J61" s="275"/>
      <c r="K61" s="245" t="s">
        <v>637</v>
      </c>
      <c r="M61" s="329" t="str">
        <f>IFERROR(VLOOKUP(Phone_Book!N61&amp;" " &amp;Q61,data!$R:$S,2,0),"")</f>
        <v>01199</v>
      </c>
      <c r="N61" s="244" t="s">
        <v>821</v>
      </c>
      <c r="O61" s="216">
        <v>196</v>
      </c>
      <c r="P61" s="216"/>
      <c r="Q61" s="245" t="s">
        <v>608</v>
      </c>
    </row>
    <row r="62" spans="1:17">
      <c r="A62" s="329" t="str">
        <f>IFERROR(VLOOKUP(Phone_Book!B62&amp;" " &amp;E62,data!$R:$S,2,0),"")</f>
        <v/>
      </c>
      <c r="B62" s="244" t="s">
        <v>834</v>
      </c>
      <c r="C62" s="216">
        <v>221</v>
      </c>
      <c r="D62" s="216"/>
      <c r="E62" s="245" t="s">
        <v>634</v>
      </c>
      <c r="G62" s="224" t="str">
        <f>IFERROR(VLOOKUP(Phone_Book!H62&amp;" " &amp;K62,data!R:S,2,0),"")</f>
        <v/>
      </c>
      <c r="H62" s="281"/>
      <c r="I62" s="280"/>
      <c r="J62" s="280"/>
      <c r="K62" s="237"/>
      <c r="M62" s="329" t="str">
        <f>IFERROR(VLOOKUP(Phone_Book!N62&amp;" " &amp;Q62,data!$R:$S,2,0),"")</f>
        <v>00185</v>
      </c>
      <c r="N62" s="274" t="s">
        <v>824</v>
      </c>
      <c r="O62" s="275">
        <v>199</v>
      </c>
      <c r="P62" s="275"/>
      <c r="Q62" s="377" t="s">
        <v>620</v>
      </c>
    </row>
    <row r="63" spans="1:17">
      <c r="A63" s="212" t="str">
        <f>IFERROR(VLOOKUP(Phone_Book!B63&amp;" " &amp;E63,data!$R:$S,2,0),"")</f>
        <v/>
      </c>
      <c r="B63" s="236"/>
      <c r="C63" s="211"/>
      <c r="D63" s="211"/>
      <c r="E63" s="237"/>
      <c r="G63" s="224" t="str">
        <f>IFERROR(VLOOKUP(Phone_Book!H63&amp;" " &amp;K63,data!$R:$S,2,0),"")</f>
        <v/>
      </c>
      <c r="H63" s="274" t="s">
        <v>835</v>
      </c>
      <c r="I63" s="275">
        <v>361</v>
      </c>
      <c r="J63" s="280"/>
      <c r="K63" s="237"/>
      <c r="M63" s="329" t="str">
        <f>IFERROR(VLOOKUP(Phone_Book!N63&amp;" " &amp;Q63,data!$R:$S,2,0),"")</f>
        <v>01254</v>
      </c>
      <c r="N63" s="244" t="s">
        <v>825</v>
      </c>
      <c r="O63" s="216">
        <v>253</v>
      </c>
      <c r="P63" s="216"/>
      <c r="Q63" s="245" t="s">
        <v>608</v>
      </c>
    </row>
    <row r="64" spans="1:17">
      <c r="A64" s="212" t="str">
        <f>IFERROR(VLOOKUP(Phone_Book!B64&amp;" " &amp;E64,data!$R:$S,2,0),"")</f>
        <v/>
      </c>
      <c r="B64" s="251" t="s">
        <v>836</v>
      </c>
      <c r="C64" s="252">
        <v>333</v>
      </c>
      <c r="D64" s="211"/>
      <c r="E64" s="237"/>
      <c r="G64" s="224" t="str">
        <f>IFERROR(VLOOKUP(Phone_Book!H64&amp;" " &amp;K64,data!$R:$S,2,0),"")</f>
        <v/>
      </c>
      <c r="H64" s="274" t="s">
        <v>837</v>
      </c>
      <c r="I64" s="275">
        <v>366</v>
      </c>
      <c r="J64" s="280"/>
      <c r="K64" s="237"/>
      <c r="M64" s="224" t="str">
        <f>IFERROR(VLOOKUP(Phone_Book!N65&amp;" " &amp;Q65,data!$R:$S,2,0),"")</f>
        <v/>
      </c>
      <c r="N64" s="251" t="s">
        <v>827</v>
      </c>
      <c r="O64" s="211"/>
      <c r="P64" s="211">
        <v>694429291</v>
      </c>
      <c r="Q64" s="237"/>
    </row>
    <row r="65" spans="1:17">
      <c r="A65" s="212" t="str">
        <f>IFERROR(VLOOKUP(Phone_Book!B65&amp;" " &amp;E65,data!$R:$S,2,0),"")</f>
        <v/>
      </c>
      <c r="B65" s="251" t="s">
        <v>839</v>
      </c>
      <c r="C65" s="252">
        <v>307</v>
      </c>
      <c r="D65" s="211"/>
      <c r="E65" s="237"/>
      <c r="G65" s="224" t="str">
        <f>IFERROR(VLOOKUP(Phone_Book!H65&amp;" " &amp;K65,data!R:S,2,0),"")</f>
        <v/>
      </c>
      <c r="H65" s="281"/>
      <c r="I65" s="280"/>
      <c r="J65" s="275"/>
      <c r="K65" s="237"/>
      <c r="M65" s="224" t="str">
        <f>IFERROR(VLOOKUP(Phone_Book!N66&amp;" " &amp;Q66,data!$R:$S,2,0),"")</f>
        <v/>
      </c>
      <c r="N65" s="244" t="s">
        <v>830</v>
      </c>
      <c r="O65" s="216">
        <v>177</v>
      </c>
      <c r="P65" s="216"/>
      <c r="Q65" s="237"/>
    </row>
    <row r="66" spans="1:17">
      <c r="A66" s="212" t="str">
        <f>IFERROR(VLOOKUP(Phone_Book!B66&amp;" " &amp;E66,data!$R:$S,2,0),"")</f>
        <v/>
      </c>
      <c r="B66" s="251" t="s">
        <v>840</v>
      </c>
      <c r="C66" s="252">
        <v>308</v>
      </c>
      <c r="D66" s="211"/>
      <c r="E66" s="237"/>
      <c r="G66" s="329" t="str">
        <f>IFERROR(VLOOKUP(Phone_Book!H66&amp;" " &amp;K66,data!$R:$S,2,0),"")</f>
        <v>00249</v>
      </c>
      <c r="H66" s="278" t="s">
        <v>841</v>
      </c>
      <c r="I66" s="279">
        <v>166</v>
      </c>
      <c r="J66" s="279">
        <v>604449089</v>
      </c>
      <c r="K66" s="243" t="s">
        <v>644</v>
      </c>
      <c r="M66" s="224" t="str">
        <f>IFERROR(VLOOKUP(Phone_Book!N67&amp;" " &amp;Q67,data!$R:$S,2,0),"")</f>
        <v/>
      </c>
      <c r="N66" s="244" t="s">
        <v>833</v>
      </c>
      <c r="O66" s="216"/>
      <c r="P66" s="216">
        <v>694429291</v>
      </c>
      <c r="Q66" s="237"/>
    </row>
    <row r="67" spans="1:17">
      <c r="A67" s="212" t="str">
        <f>IFERROR(VLOOKUP(Phone_Book!B67&amp;" " &amp;E67,data!$R:$S,2,0),"")</f>
        <v/>
      </c>
      <c r="B67" s="251" t="s">
        <v>842</v>
      </c>
      <c r="C67" s="252">
        <v>322</v>
      </c>
      <c r="D67" s="211"/>
      <c r="E67" s="237"/>
      <c r="G67" s="224" t="str">
        <f>IFERROR(VLOOKUP(Phone_Book!H67&amp;" " &amp;K67,data!R:S,2,0),"")</f>
        <v/>
      </c>
      <c r="H67" s="281"/>
      <c r="I67" s="280"/>
      <c r="J67" s="280"/>
      <c r="K67" s="237"/>
      <c r="N67" s="244" t="s">
        <v>833</v>
      </c>
      <c r="O67" s="216"/>
      <c r="P67" s="216">
        <v>694429296</v>
      </c>
      <c r="Q67" s="237"/>
    </row>
    <row r="68" spans="1:17">
      <c r="A68" s="212" t="str">
        <f>IFERROR(VLOOKUP(Phone_Book!B68&amp;" " &amp;E68,data!$R:$S,2,0),"")</f>
        <v/>
      </c>
      <c r="B68" s="251" t="s">
        <v>844</v>
      </c>
      <c r="C68" s="252">
        <v>324</v>
      </c>
      <c r="D68" s="211"/>
      <c r="E68" s="237"/>
      <c r="G68" s="224" t="str">
        <f>IFERROR(VLOOKUP(Phone_Book!H68&amp;" " &amp;K68,data!$R:$S,2,0),"")</f>
        <v/>
      </c>
      <c r="H68" s="274" t="s">
        <v>845</v>
      </c>
      <c r="I68" s="275">
        <v>210</v>
      </c>
      <c r="J68" s="275"/>
      <c r="K68" s="237"/>
      <c r="M68" s="224" t="str">
        <f>IFERROR(VLOOKUP(Phone_Book!N68&amp;" " &amp;Q68,data!$R:$S,2,0),"")</f>
        <v/>
      </c>
      <c r="N68" s="236"/>
      <c r="O68" s="211"/>
      <c r="P68" s="211"/>
      <c r="Q68" s="237"/>
    </row>
    <row r="69" spans="1:17">
      <c r="A69" s="212" t="str">
        <f>IFERROR(VLOOKUP(Phone_Book!B69&amp;" " &amp;E69,data!$R:$S,2,0),"")</f>
        <v/>
      </c>
      <c r="B69" s="251" t="s">
        <v>846</v>
      </c>
      <c r="C69" s="252">
        <v>309</v>
      </c>
      <c r="D69" s="211"/>
      <c r="E69" s="237"/>
      <c r="G69" s="224" t="str">
        <f>IFERROR(VLOOKUP(Phone_Book!H69&amp;" " &amp;K69,data!$R:$S,2,0),"")</f>
        <v/>
      </c>
      <c r="H69" s="274" t="s">
        <v>847</v>
      </c>
      <c r="I69" s="275"/>
      <c r="J69" s="275">
        <v>606879034</v>
      </c>
      <c r="K69" s="245"/>
      <c r="M69" s="329" t="str">
        <f>IFERROR(VLOOKUP(Phone_Book!N69&amp;" " &amp;Q69,data!$R:$S,2,0),"")</f>
        <v>00855</v>
      </c>
      <c r="N69" s="238" t="s">
        <v>838</v>
      </c>
      <c r="O69" s="239"/>
      <c r="P69" s="239"/>
      <c r="Q69" s="240" t="s">
        <v>609</v>
      </c>
    </row>
    <row r="70" spans="1:17">
      <c r="A70" s="212" t="str">
        <f>IFERROR(VLOOKUP(Phone_Book!B70&amp;" " &amp;E70,data!$R:$S,2,0),"")</f>
        <v/>
      </c>
      <c r="B70" s="251" t="s">
        <v>849</v>
      </c>
      <c r="C70" s="252">
        <v>312</v>
      </c>
      <c r="D70" s="211"/>
      <c r="E70" s="237"/>
      <c r="G70" s="224" t="str">
        <f>IFERROR(VLOOKUP(Phone_Book!H70&amp;" " &amp;K70,data!R:S,2,0),"")</f>
        <v/>
      </c>
      <c r="H70" s="281"/>
      <c r="I70" s="280"/>
      <c r="J70" s="280"/>
      <c r="K70" s="237"/>
      <c r="M70" s="224" t="str">
        <f>IFERROR(VLOOKUP(Phone_Book!N70&amp;" " &amp;Q70,data!$R:$S,2,0),"")</f>
        <v/>
      </c>
      <c r="N70" s="211"/>
      <c r="O70" s="211"/>
      <c r="P70" s="211"/>
      <c r="Q70" s="282"/>
    </row>
    <row r="71" spans="1:17">
      <c r="A71" s="212" t="str">
        <f>IFERROR(VLOOKUP(Phone_Book!B71&amp;" " &amp;E71,data!$R:$S,2,0),"")</f>
        <v/>
      </c>
      <c r="B71" s="251" t="s">
        <v>851</v>
      </c>
      <c r="C71" s="252">
        <v>224</v>
      </c>
      <c r="D71" s="211"/>
      <c r="E71" s="237"/>
      <c r="G71" s="224" t="str">
        <f>IFERROR(VLOOKUP(Phone_Book!H71&amp;" " &amp;K71,data!$R:$S,2,0),"")</f>
        <v/>
      </c>
      <c r="H71" s="274" t="s">
        <v>852</v>
      </c>
      <c r="I71" s="275">
        <v>364</v>
      </c>
      <c r="J71" s="275"/>
      <c r="K71" s="245"/>
      <c r="M71" s="224" t="str">
        <f>IFERROR(VLOOKUP(Phone_Book!N71&amp;" " &amp;Q71,data!$R:$S,2,0),"")</f>
        <v/>
      </c>
      <c r="N71" s="221" t="s">
        <v>695</v>
      </c>
      <c r="O71" s="222" t="s">
        <v>696</v>
      </c>
      <c r="P71" s="222" t="s">
        <v>697</v>
      </c>
      <c r="Q71" s="223" t="s">
        <v>7</v>
      </c>
    </row>
    <row r="72" spans="1:17">
      <c r="A72" s="212" t="str">
        <f>IFERROR(VLOOKUP(Phone_Book!B72&amp;" " &amp;E72,data!$R:$S,2,0),"")</f>
        <v/>
      </c>
      <c r="B72" s="251" t="s">
        <v>854</v>
      </c>
      <c r="C72" s="252">
        <v>218</v>
      </c>
      <c r="D72" s="211"/>
      <c r="E72" s="237"/>
      <c r="G72" s="224" t="str">
        <f>IFERROR(VLOOKUP(Phone_Book!H72&amp;" " &amp;K72,data!$R:$S,2,0),"")</f>
        <v/>
      </c>
      <c r="H72" s="286" t="s">
        <v>855</v>
      </c>
      <c r="I72" s="287">
        <v>330</v>
      </c>
      <c r="J72" s="287"/>
      <c r="K72" s="240"/>
      <c r="M72" s="329" t="str">
        <f>IFERROR(VLOOKUP(Phone_Book!N72&amp;" " &amp;Q72,data!$R:$S,2,0),"")</f>
        <v>00095</v>
      </c>
      <c r="N72" s="283" t="s">
        <v>843</v>
      </c>
      <c r="O72" s="284">
        <v>376</v>
      </c>
      <c r="P72" s="284">
        <v>604449089</v>
      </c>
      <c r="Q72" s="285" t="s">
        <v>613</v>
      </c>
    </row>
    <row r="73" spans="1:17">
      <c r="A73" s="212" t="str">
        <f>IFERROR(VLOOKUP(Phone_Book!B73&amp;" " &amp;E73,data!$R:$S,2,0),"")</f>
        <v/>
      </c>
      <c r="B73" s="251" t="s">
        <v>856</v>
      </c>
      <c r="C73" s="252">
        <v>325</v>
      </c>
      <c r="D73" s="211"/>
      <c r="E73" s="237"/>
      <c r="G73" s="224" t="str">
        <f>IFERROR(VLOOKUP(Phone_Book!H73&amp;" " &amp;K73,data!R:S,2,0),"")</f>
        <v/>
      </c>
      <c r="I73" s="211"/>
      <c r="J73" s="216"/>
      <c r="K73" s="217"/>
      <c r="M73" s="224" t="str">
        <f>IFERROR(VLOOKUP(Phone_Book!N73&amp;" " &amp;Q73,data!$R:$S,2,0),"")</f>
        <v/>
      </c>
      <c r="N73" s="236"/>
      <c r="O73" s="211"/>
      <c r="P73" s="211"/>
      <c r="Q73" s="237"/>
    </row>
    <row r="74" spans="1:17">
      <c r="A74" s="212" t="str">
        <f>IFERROR(VLOOKUP(Phone_Book!B74&amp;" " &amp;E74,data!$R:$S,2,0),"")</f>
        <v/>
      </c>
      <c r="B74" s="236"/>
      <c r="C74" s="211"/>
      <c r="D74" s="211"/>
      <c r="E74" s="237"/>
      <c r="G74" s="224" t="str">
        <f>IFERROR(VLOOKUP(Phone_Book!H74&amp;" " &amp;K74,data!$R:$S,2,0),"")</f>
        <v/>
      </c>
      <c r="H74" s="221" t="s">
        <v>695</v>
      </c>
      <c r="I74" s="222" t="s">
        <v>696</v>
      </c>
      <c r="J74" s="222" t="s">
        <v>697</v>
      </c>
      <c r="K74" s="223" t="s">
        <v>7</v>
      </c>
      <c r="M74" s="329" t="str">
        <f>IFERROR(VLOOKUP(Phone_Book!N74&amp;" " &amp;Q74,data!$R:$S,2,0),"")</f>
        <v>00163</v>
      </c>
      <c r="N74" s="233" t="s">
        <v>848</v>
      </c>
      <c r="O74" s="234">
        <v>328</v>
      </c>
      <c r="P74" s="234">
        <v>608671259</v>
      </c>
      <c r="Q74" s="235" t="s">
        <v>615</v>
      </c>
    </row>
    <row r="75" spans="1:17">
      <c r="A75" s="329" t="str">
        <f>IFERROR(VLOOKUP(Phone_Book!B75&amp;" " &amp;E75,data!$R:$S,2,0),"")</f>
        <v>00020</v>
      </c>
      <c r="B75" s="241" t="s">
        <v>859</v>
      </c>
      <c r="C75" s="279">
        <v>335</v>
      </c>
      <c r="D75" s="242">
        <v>608523170</v>
      </c>
      <c r="E75" s="243" t="s">
        <v>605</v>
      </c>
      <c r="G75" s="329" t="str">
        <f>IFERROR(VLOOKUP(Phone_Book!H75&amp;" " &amp;K75,data!$R:$S,2,0),"")</f>
        <v>00958</v>
      </c>
      <c r="H75" s="230" t="s">
        <v>860</v>
      </c>
      <c r="I75" s="231">
        <v>171</v>
      </c>
      <c r="J75" s="231">
        <v>694429284</v>
      </c>
      <c r="K75" s="232" t="s">
        <v>639</v>
      </c>
      <c r="M75" s="329" t="str">
        <f>IFERROR(VLOOKUP(Phone_Book!N75&amp;" " &amp;Q75,data!$R:$S,2,0),"")</f>
        <v>01184</v>
      </c>
      <c r="N75" s="244" t="s">
        <v>850</v>
      </c>
      <c r="O75" s="216"/>
      <c r="P75" s="216"/>
      <c r="Q75" s="245" t="s">
        <v>615</v>
      </c>
    </row>
    <row r="76" spans="1:17">
      <c r="A76" s="329" t="str">
        <f>IFERROR(VLOOKUP(Phone_Book!B76&amp;" " &amp;E76,data!$R:$S,2,0),"")</f>
        <v>00917</v>
      </c>
      <c r="B76" s="244" t="s">
        <v>862</v>
      </c>
      <c r="C76" s="216">
        <v>321</v>
      </c>
      <c r="D76" s="216">
        <v>734102120</v>
      </c>
      <c r="E76" s="245" t="s">
        <v>605</v>
      </c>
      <c r="G76" s="329" t="str">
        <f>IFERROR(VLOOKUP(Phone_Book!H76&amp;" " &amp;K76,data!$R:$S,2,0),"")</f>
        <v>00993</v>
      </c>
      <c r="H76" s="241" t="s">
        <v>863</v>
      </c>
      <c r="I76" s="242">
        <v>188</v>
      </c>
      <c r="J76" s="242">
        <v>668505413</v>
      </c>
      <c r="K76" s="243" t="s">
        <v>622</v>
      </c>
      <c r="M76" s="329" t="str">
        <f>IFERROR(VLOOKUP(Phone_Book!N76&amp;" " &amp;Q76,data!$R:$S,2,0),"")</f>
        <v>01537</v>
      </c>
      <c r="N76" s="244" t="s">
        <v>853</v>
      </c>
      <c r="O76" s="216">
        <v>412</v>
      </c>
      <c r="P76" s="216"/>
      <c r="Q76" s="245" t="s">
        <v>615</v>
      </c>
    </row>
    <row r="77" spans="1:17">
      <c r="A77" s="329" t="str">
        <f>IFERROR(VLOOKUP(Phone_Book!B77&amp;" " &amp;E77,data!$R:$S,2,0),"")</f>
        <v>00036</v>
      </c>
      <c r="B77" s="244" t="s">
        <v>865</v>
      </c>
      <c r="C77" s="216">
        <v>345</v>
      </c>
      <c r="D77" s="216">
        <v>606827184</v>
      </c>
      <c r="E77" s="245" t="s">
        <v>605</v>
      </c>
      <c r="G77" s="329" t="str">
        <f>IFERROR(VLOOKUP(Phone_Book!H77&amp;" " &amp;K77,data!$R:$S,2,0),"")</f>
        <v>00098</v>
      </c>
      <c r="H77" s="244" t="s">
        <v>866</v>
      </c>
      <c r="I77" s="216">
        <v>173</v>
      </c>
      <c r="J77" s="216"/>
      <c r="K77" s="245" t="s">
        <v>610</v>
      </c>
      <c r="M77" s="224" t="str">
        <f>IFERROR(VLOOKUP(Phone_Book!N77&amp;" " &amp;Q77,data!$R:$S,2,0),"")</f>
        <v/>
      </c>
      <c r="N77" s="236"/>
      <c r="O77" s="211"/>
      <c r="P77" s="211"/>
      <c r="Q77" s="237"/>
    </row>
    <row r="78" spans="1:17">
      <c r="A78" s="212" t="str">
        <f>IFERROR(VLOOKUP(Phone_Book!B78&amp;" " &amp;E78,data!$R:$S,2,0),"")</f>
        <v/>
      </c>
      <c r="B78" s="236"/>
      <c r="C78" s="211"/>
      <c r="D78" s="252"/>
      <c r="E78" s="237"/>
      <c r="G78" s="224" t="str">
        <f>IFERROR(VLOOKUP(Phone_Book!H78&amp;" " &amp;K78,data!R:S,2,0),"")</f>
        <v/>
      </c>
      <c r="H78" s="236"/>
      <c r="I78" s="211"/>
      <c r="J78" s="211"/>
      <c r="K78" s="237"/>
      <c r="M78" s="329" t="str">
        <f>IFERROR(VLOOKUP(Phone_Book!N78&amp;" " &amp;Q78,data!$R:$S,2,0),"")</f>
        <v/>
      </c>
      <c r="N78" s="244" t="s">
        <v>857</v>
      </c>
      <c r="O78" s="216">
        <v>180</v>
      </c>
      <c r="P78" s="211"/>
      <c r="Q78" s="237"/>
    </row>
    <row r="79" spans="1:17">
      <c r="A79" s="212" t="str">
        <f>IFERROR(VLOOKUP(Phone_Book!B79&amp;" " &amp;E79,data!$R:$S,2,0),"")</f>
        <v/>
      </c>
      <c r="B79" s="274" t="s">
        <v>868</v>
      </c>
      <c r="C79" s="288">
        <v>326</v>
      </c>
      <c r="D79" s="211"/>
      <c r="E79" s="237"/>
      <c r="G79" s="329" t="str">
        <f>IFERROR(VLOOKUP(Phone_Book!H79&amp;" " &amp;K79,data!$R:$S,2,0),"")</f>
        <v>00314</v>
      </c>
      <c r="H79" s="244" t="s">
        <v>869</v>
      </c>
      <c r="I79" s="216"/>
      <c r="J79" s="216"/>
      <c r="K79" s="245" t="s">
        <v>606</v>
      </c>
      <c r="M79" s="329" t="str">
        <f>IFERROR(VLOOKUP(Phone_Book!N79&amp;" " &amp;Q79,data!$R:$S,2,0),"")</f>
        <v/>
      </c>
      <c r="N79" s="244" t="s">
        <v>858</v>
      </c>
      <c r="O79" s="216">
        <v>331</v>
      </c>
      <c r="P79" s="216"/>
      <c r="Q79" s="245"/>
    </row>
    <row r="80" spans="1:17">
      <c r="A80" s="212" t="str">
        <f>IFERROR(VLOOKUP(Phone_Book!B80&amp;" " &amp;E80,data!$R:$S,2,0),"")</f>
        <v/>
      </c>
      <c r="B80" s="274" t="s">
        <v>871</v>
      </c>
      <c r="C80" s="288">
        <v>332</v>
      </c>
      <c r="D80" s="211"/>
      <c r="E80" s="237"/>
      <c r="G80" s="224" t="str">
        <f>IFERROR(VLOOKUP(Phone_Book!H80&amp;" " &amp;K80,data!R:S,2,0),"")</f>
        <v/>
      </c>
      <c r="H80" s="236"/>
      <c r="I80" s="211"/>
      <c r="J80" s="211"/>
      <c r="K80" s="237"/>
      <c r="M80" s="329" t="str">
        <f>IFERROR(VLOOKUP(Phone_Book!N80&amp;" " &amp;Q80,data!$R:$S,2,0),"")</f>
        <v>00261</v>
      </c>
      <c r="N80" s="244" t="s">
        <v>861</v>
      </c>
      <c r="O80" s="216">
        <v>195</v>
      </c>
      <c r="P80" s="216"/>
      <c r="Q80" s="245" t="s">
        <v>613</v>
      </c>
    </row>
    <row r="81" spans="1:17">
      <c r="A81" s="212" t="str">
        <f>IFERROR(VLOOKUP(Phone_Book!B81&amp;" " &amp;E81,data!$R:$S,2,0),"")</f>
        <v/>
      </c>
      <c r="B81" s="274" t="s">
        <v>873</v>
      </c>
      <c r="C81" s="275">
        <v>388</v>
      </c>
      <c r="D81" s="211"/>
      <c r="E81" s="237"/>
      <c r="G81" s="329" t="str">
        <f>IFERROR(VLOOKUP(Phone_Book!H81&amp;" " &amp;K81,data!$R:$S,2,0),"")</f>
        <v>01189</v>
      </c>
      <c r="H81" s="244" t="s">
        <v>874</v>
      </c>
      <c r="I81" s="216">
        <v>103</v>
      </c>
      <c r="J81" s="216"/>
      <c r="K81" s="245" t="s">
        <v>622</v>
      </c>
      <c r="M81" s="329" t="str">
        <f>IFERROR(VLOOKUP(Phone_Book!N81&amp;" " &amp;Q81,data!$R:$S,2,0),"")</f>
        <v/>
      </c>
      <c r="N81" s="244" t="s">
        <v>864</v>
      </c>
      <c r="O81" s="216">
        <v>111</v>
      </c>
      <c r="P81" s="211"/>
      <c r="Q81" s="237"/>
    </row>
    <row r="82" spans="1:17">
      <c r="A82" s="212" t="str">
        <f>IFERROR(VLOOKUP(Phone_Book!B82&amp;" " &amp;E82,data!$R:$S,2,0),"")</f>
        <v/>
      </c>
      <c r="B82" s="274" t="s">
        <v>873</v>
      </c>
      <c r="C82" s="275">
        <v>399</v>
      </c>
      <c r="D82" s="211"/>
      <c r="E82" s="237"/>
      <c r="G82" s="329" t="str">
        <f>IFERROR(VLOOKUP(Phone_Book!H82&amp;" " &amp;K82,data!$R:$S,2,0),"")</f>
        <v>01730</v>
      </c>
      <c r="H82" s="244" t="s">
        <v>876</v>
      </c>
      <c r="I82" s="216"/>
      <c r="J82" s="216"/>
      <c r="K82" s="245" t="s">
        <v>622</v>
      </c>
      <c r="M82" s="329" t="str">
        <f>IFERROR(VLOOKUP(Phone_Book!N82&amp;" " &amp;Q82,data!$R:$S,2,0),"")</f>
        <v>00168</v>
      </c>
      <c r="N82" s="244" t="s">
        <v>867</v>
      </c>
      <c r="O82" s="216">
        <v>374</v>
      </c>
      <c r="P82" s="216"/>
      <c r="Q82" s="245" t="s">
        <v>614</v>
      </c>
    </row>
    <row r="83" spans="1:17">
      <c r="A83" s="212" t="str">
        <f>IFERROR(VLOOKUP(Phone_Book!B83&amp;" " &amp;E83,data!$R:$S,2,0),"")</f>
        <v/>
      </c>
      <c r="B83" s="274" t="s">
        <v>873</v>
      </c>
      <c r="C83" s="289"/>
      <c r="D83" s="211"/>
      <c r="E83" s="237"/>
      <c r="G83" s="224" t="str">
        <f>IFERROR(VLOOKUP(Phone_Book!H83&amp;" " &amp;K83,data!R:S,2,0),"")</f>
        <v/>
      </c>
      <c r="H83" s="236"/>
      <c r="I83" s="211"/>
      <c r="J83" s="211"/>
      <c r="K83" s="237"/>
      <c r="M83" s="224" t="str">
        <f>IFERROR(VLOOKUP(Phone_Book!N83&amp;" " &amp;Q83,data!$R:$S,2,0),"")</f>
        <v/>
      </c>
      <c r="N83" s="236"/>
      <c r="O83" s="211"/>
      <c r="P83" s="211"/>
      <c r="Q83" s="237"/>
    </row>
    <row r="84" spans="1:17">
      <c r="A84" s="212" t="str">
        <f>IFERROR(VLOOKUP(Phone_Book!B84&amp;" " &amp;E84,data!$R:$S,2,0),"")</f>
        <v/>
      </c>
      <c r="B84" s="274" t="s">
        <v>873</v>
      </c>
      <c r="C84" s="288">
        <v>368</v>
      </c>
      <c r="D84" s="211"/>
      <c r="E84" s="237"/>
      <c r="G84" s="329" t="str">
        <f>IFERROR(VLOOKUP(Phone_Book!H84&amp;" " &amp;K84,data!$R:$S,2,0),"")</f>
        <v>01021</v>
      </c>
      <c r="H84" s="244" t="s">
        <v>880</v>
      </c>
      <c r="I84" s="216">
        <v>215</v>
      </c>
      <c r="J84" s="216"/>
      <c r="K84" s="245" t="s">
        <v>639</v>
      </c>
      <c r="M84" s="329" t="str">
        <f>IFERROR(VLOOKUP(Phone_Book!N84&amp;" " &amp;Q84,data!$R:$S,2,0),"")</f>
        <v/>
      </c>
      <c r="N84" s="244" t="s">
        <v>870</v>
      </c>
      <c r="O84" s="216">
        <v>175</v>
      </c>
      <c r="P84" s="211"/>
      <c r="Q84" s="237"/>
    </row>
    <row r="85" spans="1:17">
      <c r="A85" s="212" t="str">
        <f>IFERROR(VLOOKUP(Phone_Book!B85&amp;" " &amp;E85,data!$R:$S,2,0),"")</f>
        <v/>
      </c>
      <c r="B85" s="274" t="s">
        <v>873</v>
      </c>
      <c r="C85" s="288">
        <v>369</v>
      </c>
      <c r="D85" s="211"/>
      <c r="E85" s="237"/>
      <c r="G85" s="329" t="str">
        <f>IFERROR(VLOOKUP(Phone_Book!H85&amp;" " &amp;K85,data!$R:$S,2,0),"")</f>
        <v>01214</v>
      </c>
      <c r="H85" s="244" t="s">
        <v>881</v>
      </c>
      <c r="I85" s="216">
        <v>279</v>
      </c>
      <c r="J85" s="216"/>
      <c r="K85" s="245" t="s">
        <v>639</v>
      </c>
      <c r="M85" s="329" t="str">
        <f>IFERROR(VLOOKUP(Phone_Book!N85&amp;" " &amp;Q85,data!$R:$S,2,0),"")</f>
        <v/>
      </c>
      <c r="N85" s="244" t="s">
        <v>872</v>
      </c>
      <c r="O85" s="216">
        <v>381</v>
      </c>
      <c r="P85" s="211"/>
      <c r="Q85" s="237"/>
    </row>
    <row r="86" spans="1:17">
      <c r="A86" s="212" t="str">
        <f>IFERROR(VLOOKUP(Phone_Book!B86&amp;" " &amp;E86,data!$R:$S,2,0),"")</f>
        <v/>
      </c>
      <c r="B86" s="236"/>
      <c r="C86" s="211"/>
      <c r="D86" s="211"/>
      <c r="E86" s="237"/>
      <c r="G86" s="224" t="str">
        <f>IFERROR(VLOOKUP(Phone_Book!H86&amp;" " &amp;K86,data!R:S,2,0),"")</f>
        <v/>
      </c>
      <c r="H86" s="236"/>
      <c r="I86" s="211"/>
      <c r="J86" s="211"/>
      <c r="K86" s="237"/>
      <c r="M86" s="329" t="str">
        <f>IFERROR(VLOOKUP(Phone_Book!N86&amp;" " &amp;Q86,data!$R:$S,2,0),"")</f>
        <v>01244</v>
      </c>
      <c r="N86" s="244" t="s">
        <v>875</v>
      </c>
      <c r="O86" s="216">
        <v>371</v>
      </c>
      <c r="P86" s="216"/>
      <c r="Q86" s="245" t="s">
        <v>614</v>
      </c>
    </row>
    <row r="87" spans="1:17">
      <c r="A87" s="329" t="str">
        <f>IFERROR(VLOOKUP(Phone_Book!B87&amp;" " &amp;E87,data!$R:$S,2,0),"")</f>
        <v>00016</v>
      </c>
      <c r="B87" s="233" t="s">
        <v>883</v>
      </c>
      <c r="C87" s="234">
        <v>303</v>
      </c>
      <c r="D87" s="234">
        <v>694429273</v>
      </c>
      <c r="E87" s="235" t="s">
        <v>638</v>
      </c>
      <c r="G87" s="329" t="str">
        <f>IFERROR(VLOOKUP(Phone_Book!H87&amp;" " &amp;K87,data!$R:$S,2,0),"")</f>
        <v>00090</v>
      </c>
      <c r="H87" s="241" t="s">
        <v>886</v>
      </c>
      <c r="I87" s="242">
        <v>365</v>
      </c>
      <c r="J87" s="242">
        <v>600416569</v>
      </c>
      <c r="K87" s="243" t="s">
        <v>642</v>
      </c>
      <c r="M87" s="329" t="str">
        <f>IFERROR(VLOOKUP(Phone_Book!N87&amp;" " &amp;Q87,data!$R:$S,2,0),"")</f>
        <v>01096</v>
      </c>
      <c r="N87" s="244" t="s">
        <v>877</v>
      </c>
      <c r="O87" s="216">
        <v>135</v>
      </c>
      <c r="P87" s="216"/>
      <c r="Q87" s="245" t="s">
        <v>613</v>
      </c>
    </row>
    <row r="88" spans="1:17">
      <c r="A88" s="329" t="str">
        <f>IFERROR(VLOOKUP(Phone_Book!B88&amp;" " &amp;E88,data!$R:$S,2,0),"")</f>
        <v>00791</v>
      </c>
      <c r="B88" s="241" t="s">
        <v>885</v>
      </c>
      <c r="C88" s="242">
        <v>176</v>
      </c>
      <c r="D88" s="242">
        <v>882706951</v>
      </c>
      <c r="E88" s="243" t="s">
        <v>638</v>
      </c>
      <c r="G88" s="329" t="str">
        <f>IFERROR(VLOOKUP(Phone_Book!H88&amp;" " &amp;K88,data!$R:$S,2,0),"")</f>
        <v>00647</v>
      </c>
      <c r="H88" s="244" t="s">
        <v>888</v>
      </c>
      <c r="I88" s="216">
        <v>159</v>
      </c>
      <c r="J88" s="216"/>
      <c r="K88" s="245" t="s">
        <v>642</v>
      </c>
      <c r="M88" s="224" t="str">
        <f>IFERROR(VLOOKUP(Phone_Book!N88&amp;" " &amp;Q88,data!$R:$S,2,0),"")</f>
        <v/>
      </c>
      <c r="N88" s="290" t="s">
        <v>879</v>
      </c>
      <c r="O88" s="291">
        <v>323</v>
      </c>
      <c r="P88" s="292"/>
      <c r="Q88" s="237"/>
    </row>
    <row r="89" spans="1:17">
      <c r="A89" s="212" t="str">
        <f>IFERROR(VLOOKUP(Phone_Book!B89&amp;" " &amp;E89,data!$R:$S,2,0),"")</f>
        <v/>
      </c>
      <c r="B89" s="236"/>
      <c r="C89" s="211"/>
      <c r="D89" s="211"/>
      <c r="E89" s="237"/>
      <c r="G89" s="329" t="str">
        <f>IFERROR(VLOOKUP(Phone_Book!H89&amp;" " &amp;K89,data!$R:$S,2,0),"")</f>
        <v>00643</v>
      </c>
      <c r="H89" s="244" t="s">
        <v>891</v>
      </c>
      <c r="I89" s="216">
        <v>217</v>
      </c>
      <c r="J89" s="216"/>
      <c r="K89" s="245" t="s">
        <v>642</v>
      </c>
      <c r="M89" s="224" t="str">
        <f>IFERROR(VLOOKUP(Phone_Book!N89&amp;" " &amp;Q89,data!$R:$S,2,0),"")</f>
        <v/>
      </c>
      <c r="N89" s="236"/>
      <c r="O89" s="211"/>
      <c r="P89" s="211"/>
      <c r="Q89" s="237"/>
    </row>
    <row r="90" spans="1:17">
      <c r="A90" s="212" t="str">
        <f>IFERROR(VLOOKUP(Phone_Book!B90&amp;" " &amp;E90,data!$R:$S,2,0),"")</f>
        <v/>
      </c>
      <c r="B90" s="276" t="s">
        <v>890</v>
      </c>
      <c r="C90" s="277">
        <v>230</v>
      </c>
      <c r="D90" s="211"/>
      <c r="E90" s="237"/>
      <c r="G90" s="329" t="str">
        <f>IFERROR(VLOOKUP(Phone_Book!H90&amp;" " &amp;K90,data!$R:$S,2,0),"")</f>
        <v>00857</v>
      </c>
      <c r="H90" s="244" t="s">
        <v>894</v>
      </c>
      <c r="I90" s="216">
        <v>147</v>
      </c>
      <c r="J90" s="216">
        <v>608658051</v>
      </c>
      <c r="K90" s="245" t="s">
        <v>642</v>
      </c>
      <c r="M90" s="224" t="str">
        <f>IFERROR(VLOOKUP(Phone_Book!N90&amp;" " &amp;Q90,data!$R:$S,2,0),"")</f>
        <v/>
      </c>
      <c r="N90" s="236"/>
      <c r="O90" s="211"/>
      <c r="P90" s="211"/>
      <c r="Q90" s="237"/>
    </row>
    <row r="91" spans="1:17">
      <c r="A91" s="212" t="str">
        <f>IFERROR(VLOOKUP(Phone_Book!B91&amp;" " &amp;E91,data!$R:$S,2,0),"")</f>
        <v/>
      </c>
      <c r="B91" s="276" t="s">
        <v>893</v>
      </c>
      <c r="C91" s="277">
        <v>231</v>
      </c>
      <c r="D91" s="211"/>
      <c r="E91" s="237"/>
      <c r="G91" s="224" t="str">
        <f>IFERROR(VLOOKUP(Phone_Book!H91&amp;" " &amp;K91,data!R:S,2,0),"")</f>
        <v/>
      </c>
      <c r="H91" s="236"/>
      <c r="I91" s="211"/>
      <c r="J91" s="211"/>
      <c r="K91" s="237"/>
      <c r="M91" s="329" t="str">
        <f>IFERROR(VLOOKUP(Phone_Book!N91&amp;" " &amp;Q91,data!$R:$S,2,0),"")</f>
        <v>00273</v>
      </c>
      <c r="N91" s="241" t="s">
        <v>882</v>
      </c>
      <c r="O91" s="242">
        <v>233</v>
      </c>
      <c r="P91" s="242">
        <v>666017522</v>
      </c>
      <c r="Q91" s="243" t="s">
        <v>621</v>
      </c>
    </row>
    <row r="92" spans="1:17">
      <c r="A92" s="212" t="str">
        <f>IFERROR(VLOOKUP(Phone_Book!B92&amp;" " &amp;E92,data!$R:$S,2,0),"")</f>
        <v/>
      </c>
      <c r="B92" s="276" t="s">
        <v>896</v>
      </c>
      <c r="C92" s="277">
        <v>337</v>
      </c>
      <c r="D92" s="211"/>
      <c r="E92" s="237"/>
      <c r="G92" s="329" t="str">
        <f>IFERROR(VLOOKUP(Phone_Book!H92&amp;" " &amp;K92,data!$R:$S,2,0),"")</f>
        <v>01683</v>
      </c>
      <c r="H92" s="244" t="s">
        <v>899</v>
      </c>
      <c r="I92" s="216">
        <v>437</v>
      </c>
      <c r="J92" s="216"/>
      <c r="K92" s="245" t="s">
        <v>639</v>
      </c>
      <c r="M92" s="329" t="str">
        <f>IFERROR(VLOOKUP(Phone_Book!N92&amp;" " &amp;Q92,data!$R:$S,2,0),"")</f>
        <v>00795</v>
      </c>
      <c r="N92" s="244" t="s">
        <v>884</v>
      </c>
      <c r="O92" s="216">
        <v>196</v>
      </c>
      <c r="P92" s="216"/>
      <c r="Q92" s="245" t="s">
        <v>613</v>
      </c>
    </row>
    <row r="93" spans="1:17">
      <c r="A93" s="212" t="str">
        <f>IFERROR(VLOOKUP(Phone_Book!B93&amp;" " &amp;E93,data!$R:$S,2,0),"")</f>
        <v/>
      </c>
      <c r="B93" s="276" t="s">
        <v>898</v>
      </c>
      <c r="C93" s="277">
        <v>398</v>
      </c>
      <c r="D93" s="211"/>
      <c r="E93" s="237"/>
      <c r="G93" s="329" t="str">
        <f>IFERROR(VLOOKUP(Phone_Book!H93&amp;" " &amp;K93,data!$R:$S,2,0),"")</f>
        <v>01201</v>
      </c>
      <c r="H93" s="244" t="s">
        <v>901</v>
      </c>
      <c r="I93" s="216">
        <v>105</v>
      </c>
      <c r="J93" s="216"/>
      <c r="K93" s="245" t="s">
        <v>358</v>
      </c>
      <c r="M93" s="329" t="str">
        <f>IFERROR(VLOOKUP(Phone_Book!N93&amp;" " &amp;Q93,data!$R:$S,2,0),"")</f>
        <v>01393</v>
      </c>
      <c r="N93" s="244" t="s">
        <v>887</v>
      </c>
      <c r="O93" s="216">
        <v>430</v>
      </c>
      <c r="P93" s="216"/>
      <c r="Q93" s="245" t="s">
        <v>613</v>
      </c>
    </row>
    <row r="94" spans="1:17">
      <c r="A94" s="212" t="str">
        <f>IFERROR(VLOOKUP(Phone_Book!B94&amp;" " &amp;E94,data!$R:$S,2,0),"")</f>
        <v/>
      </c>
      <c r="B94" s="276" t="s">
        <v>900</v>
      </c>
      <c r="C94" s="277">
        <v>193</v>
      </c>
      <c r="D94" s="211"/>
      <c r="E94" s="237"/>
      <c r="G94" s="329" t="str">
        <f>IFERROR(VLOOKUP(Phone_Book!H94&amp;" " &amp;K94,data!$R:$S,2,0),"")</f>
        <v>00872</v>
      </c>
      <c r="H94" s="244" t="s">
        <v>904</v>
      </c>
      <c r="I94" s="216">
        <v>209</v>
      </c>
      <c r="J94" s="216"/>
      <c r="K94" s="245" t="s">
        <v>639</v>
      </c>
      <c r="M94" s="329" t="str">
        <f>IFERROR(VLOOKUP(Phone_Book!N94&amp;" " &amp;Q94,data!$R:$S,2,0),"")</f>
        <v>01089</v>
      </c>
      <c r="N94" s="244" t="s">
        <v>889</v>
      </c>
      <c r="O94" s="216"/>
      <c r="P94" s="216"/>
      <c r="Q94" s="245" t="s">
        <v>609</v>
      </c>
    </row>
    <row r="95" spans="1:17">
      <c r="A95" s="212" t="str">
        <f>IFERROR(VLOOKUP(Phone_Book!B95&amp;" " &amp;E95,data!$R:$S,2,0),"")</f>
        <v/>
      </c>
      <c r="B95" s="276" t="s">
        <v>903</v>
      </c>
      <c r="C95" s="277">
        <v>352</v>
      </c>
      <c r="D95" s="211"/>
      <c r="E95" s="237"/>
      <c r="G95" s="224" t="str">
        <f>IFERROR(VLOOKUP(Phone_Book!H95&amp;" " &amp;K95,data!R:S,2,0),"")</f>
        <v/>
      </c>
      <c r="H95" s="236"/>
      <c r="I95" s="211"/>
      <c r="J95" s="211"/>
      <c r="K95" s="237"/>
      <c r="M95" s="329" t="str">
        <f>IFERROR(VLOOKUP(Phone_Book!N95&amp;" " &amp;Q95,data!$R:$S,2,0),"")</f>
        <v/>
      </c>
      <c r="N95" s="244" t="s">
        <v>892</v>
      </c>
      <c r="O95" s="216">
        <v>373</v>
      </c>
      <c r="P95" s="216"/>
      <c r="Q95" s="237"/>
    </row>
    <row r="96" spans="1:17">
      <c r="A96" s="212" t="str">
        <f>IFERROR(VLOOKUP(Phone_Book!B96&amp;" " &amp;E96,data!$R:$S,2,0),"")</f>
        <v/>
      </c>
      <c r="B96" s="276" t="s">
        <v>906</v>
      </c>
      <c r="C96" s="277">
        <v>249</v>
      </c>
      <c r="D96" s="211"/>
      <c r="E96" s="237"/>
      <c r="G96" s="224" t="str">
        <f>IFERROR(VLOOKUP(Phone_Book!H96&amp;" " &amp;K96,data!$R:$S,2,0),"")</f>
        <v/>
      </c>
      <c r="H96" s="244" t="s">
        <v>909</v>
      </c>
      <c r="I96" s="216">
        <v>353</v>
      </c>
      <c r="J96" s="216"/>
      <c r="K96" s="245"/>
      <c r="M96" s="329" t="str">
        <f>IFERROR(VLOOKUP(Phone_Book!N96&amp;" " &amp;Q96,data!$R:$S,2,0),"")</f>
        <v>00278</v>
      </c>
      <c r="N96" s="244" t="s">
        <v>895</v>
      </c>
      <c r="O96" s="216"/>
      <c r="P96" s="216"/>
      <c r="Q96" s="245" t="s">
        <v>609</v>
      </c>
    </row>
    <row r="97" spans="1:18">
      <c r="A97" s="212" t="str">
        <f>IFERROR(VLOOKUP(Phone_Book!B97&amp;" " &amp;E97,data!$R:$S,2,0),"")</f>
        <v/>
      </c>
      <c r="B97" s="276" t="s">
        <v>908</v>
      </c>
      <c r="C97" s="277">
        <v>311</v>
      </c>
      <c r="D97" s="211"/>
      <c r="E97" s="237"/>
      <c r="G97" s="224" t="str">
        <f>IFERROR(VLOOKUP(Phone_Book!H97&amp;" " &amp;K97,data!$R:$S,2,0),"")</f>
        <v/>
      </c>
      <c r="H97" s="238" t="s">
        <v>911</v>
      </c>
      <c r="I97" s="239">
        <v>367</v>
      </c>
      <c r="J97" s="239"/>
      <c r="K97" s="240"/>
      <c r="M97" s="329" t="str">
        <f>IFERROR(VLOOKUP(Phone_Book!N97&amp;" " &amp;Q97,data!$R:$S,2,0),"")</f>
        <v/>
      </c>
      <c r="N97" s="244" t="s">
        <v>897</v>
      </c>
      <c r="O97" s="216">
        <v>336</v>
      </c>
      <c r="P97" s="216"/>
      <c r="Q97" s="245"/>
    </row>
    <row r="98" spans="1:18">
      <c r="A98" s="212" t="str">
        <f>IFERROR(VLOOKUP(Phone_Book!B98&amp;" " &amp;E98,data!$R:$S,2,0),"")</f>
        <v/>
      </c>
      <c r="B98" s="251" t="s">
        <v>910</v>
      </c>
      <c r="C98" s="277">
        <v>370</v>
      </c>
      <c r="D98" s="211"/>
      <c r="E98" s="237"/>
      <c r="G98" s="224" t="str">
        <f>IFERROR(VLOOKUP(Phone_Book!H98&amp;" " &amp;K98,data!R:S,2,0),"")</f>
        <v/>
      </c>
      <c r="M98" s="329" t="str">
        <f>IFERROR(VLOOKUP(Phone_Book!N98&amp;" " &amp;Q98,data!$R:$S,2,0),"")</f>
        <v>00278</v>
      </c>
      <c r="N98" s="244" t="s">
        <v>895</v>
      </c>
      <c r="O98" s="216">
        <v>113</v>
      </c>
      <c r="P98" s="216"/>
      <c r="Q98" s="245" t="s">
        <v>609</v>
      </c>
    </row>
    <row r="99" spans="1:18">
      <c r="A99" s="212" t="str">
        <f>IFERROR(VLOOKUP(Phone_Book!B99&amp;" " &amp;E99,data!$R:$S,2,0),"")</f>
        <v/>
      </c>
      <c r="B99" s="236" t="s">
        <v>1033</v>
      </c>
      <c r="C99" s="211">
        <v>490</v>
      </c>
      <c r="D99" s="211"/>
      <c r="E99" s="237"/>
      <c r="G99" s="224" t="str">
        <f>IFERROR(VLOOKUP(Phone_Book!H99&amp;" " &amp;K99,data!$R:$S,2,0),"")</f>
        <v/>
      </c>
      <c r="H99" s="295" t="s">
        <v>914</v>
      </c>
      <c r="I99" s="296">
        <v>389</v>
      </c>
      <c r="J99" s="296"/>
      <c r="K99" s="297"/>
      <c r="M99" s="224" t="str">
        <f>IFERROR(VLOOKUP(Phone_Book!N100&amp;" " &amp;Q100,data!$R:$S,2,0),"")</f>
        <v/>
      </c>
      <c r="N99" s="293" t="s">
        <v>902</v>
      </c>
      <c r="O99" s="294">
        <v>238</v>
      </c>
      <c r="P99" s="211"/>
      <c r="Q99" s="237"/>
    </row>
    <row r="100" spans="1:18">
      <c r="A100" s="329" t="str">
        <f>IFERROR(VLOOKUP(Phone_Book!B100&amp;" " &amp;E100,data!$R:$S,2,0),"")</f>
        <v>00086</v>
      </c>
      <c r="B100" s="233" t="s">
        <v>913</v>
      </c>
      <c r="C100" s="234">
        <v>204</v>
      </c>
      <c r="D100" s="234">
        <v>694429292</v>
      </c>
      <c r="E100" s="235" t="s">
        <v>636</v>
      </c>
      <c r="G100" s="224" t="str">
        <f>IFERROR(VLOOKUP(Phone_Book!H100&amp;" " &amp;K100,data!$R:$S,2,0),"")</f>
        <v/>
      </c>
      <c r="H100" s="298" t="s">
        <v>917</v>
      </c>
      <c r="I100" s="292"/>
      <c r="J100" s="292">
        <v>696688070</v>
      </c>
      <c r="K100" s="245"/>
      <c r="M100" s="224" t="str">
        <f>IFERROR(VLOOKUP(Phone_Book!N101&amp;" " &amp;Q101,data!$R:$S,2,0),"")</f>
        <v/>
      </c>
      <c r="N100" s="293" t="s">
        <v>905</v>
      </c>
      <c r="O100" s="294">
        <v>384</v>
      </c>
      <c r="P100" s="211"/>
      <c r="Q100" s="237"/>
    </row>
    <row r="101" spans="1:18">
      <c r="A101" s="329" t="str">
        <f>IFERROR(VLOOKUP(Phone_Book!B101&amp;" " &amp;E101,data!$R:$S,2,0),"")</f>
        <v>01192</v>
      </c>
      <c r="B101" s="244" t="s">
        <v>916</v>
      </c>
      <c r="C101" s="216">
        <v>103</v>
      </c>
      <c r="D101" s="216"/>
      <c r="E101" s="245" t="s">
        <v>636</v>
      </c>
      <c r="G101" s="224" t="str">
        <f>IFERROR(VLOOKUP(Phone_Book!H101&amp;" " &amp;K101,data!$R:$S,2,0),"")</f>
        <v/>
      </c>
      <c r="H101" s="299" t="s">
        <v>919</v>
      </c>
      <c r="I101" s="300">
        <v>423</v>
      </c>
      <c r="J101" s="300"/>
      <c r="K101" s="240"/>
      <c r="M101" s="224" t="str">
        <f>IFERROR(VLOOKUP(Phone_Book!N102&amp;" " &amp;Q102,data!$R:$S,2,0),"")</f>
        <v/>
      </c>
      <c r="N101" s="293" t="s">
        <v>907</v>
      </c>
      <c r="O101" s="294">
        <v>386</v>
      </c>
      <c r="P101" s="211"/>
      <c r="Q101" s="237"/>
    </row>
    <row r="102" spans="1:18">
      <c r="A102" s="212" t="str">
        <f>IFERROR(VLOOKUP(Phone_Book!B102&amp;" " &amp;E102,data!$R:$S,2,0),"")</f>
        <v/>
      </c>
      <c r="B102" s="236"/>
      <c r="C102" s="211"/>
      <c r="D102" s="211"/>
      <c r="E102" s="237"/>
      <c r="N102" s="290" t="s">
        <v>879</v>
      </c>
      <c r="O102" s="291">
        <v>385</v>
      </c>
      <c r="P102" s="211"/>
      <c r="Q102" s="237"/>
    </row>
    <row r="103" spans="1:18">
      <c r="A103" s="212" t="str">
        <f>IFERROR(VLOOKUP(Phone_Book!B103&amp;" " &amp;E103,data!$R:$S,2,0),"")</f>
        <v/>
      </c>
      <c r="B103" s="276" t="s">
        <v>921</v>
      </c>
      <c r="C103" s="277">
        <v>314</v>
      </c>
      <c r="D103" s="277"/>
      <c r="E103" s="237"/>
      <c r="M103" s="224" t="str">
        <f>IFERROR(VLOOKUP(Phone_Book!N103&amp;" " &amp;Q103,data!$R:$S,2,0),"")</f>
        <v/>
      </c>
      <c r="N103" s="236"/>
      <c r="O103" s="211"/>
      <c r="P103" s="211"/>
      <c r="Q103" s="237"/>
    </row>
    <row r="104" spans="1:18">
      <c r="A104" s="212" t="str">
        <f>IFERROR(VLOOKUP(Phone_Book!B104&amp;" " &amp;E104,data!$R:$S,2,0),"")</f>
        <v/>
      </c>
      <c r="B104" s="276" t="s">
        <v>921</v>
      </c>
      <c r="C104" s="277">
        <v>269</v>
      </c>
      <c r="D104" s="277"/>
      <c r="E104" s="237"/>
      <c r="M104" s="329" t="str">
        <f>IFERROR(VLOOKUP(Phone_Book!N104&amp;" " &amp;Q104,data!$R:$S,2,0),"")</f>
        <v>00890</v>
      </c>
      <c r="N104" s="241" t="s">
        <v>912</v>
      </c>
      <c r="O104" s="242">
        <v>393</v>
      </c>
      <c r="P104" s="242"/>
      <c r="Q104" s="243" t="s">
        <v>613</v>
      </c>
      <c r="R104" s="211"/>
    </row>
    <row r="105" spans="1:18">
      <c r="A105" s="212" t="str">
        <f>IFERROR(VLOOKUP(Phone_Book!B105&amp;" " &amp;E105,data!$R:$S,2,0),"")</f>
        <v/>
      </c>
      <c r="B105" s="236"/>
      <c r="C105" s="211"/>
      <c r="D105" s="211"/>
      <c r="E105" s="237"/>
      <c r="M105" s="329" t="str">
        <f>IFERROR(VLOOKUP(Phone_Book!N105&amp;" " &amp;Q105,data!$R:$S,2,0),"")</f>
        <v>01394</v>
      </c>
      <c r="N105" s="244" t="s">
        <v>915</v>
      </c>
      <c r="O105" s="216">
        <v>431</v>
      </c>
      <c r="P105" s="216"/>
      <c r="Q105" s="245" t="s">
        <v>613</v>
      </c>
      <c r="R105" s="211"/>
    </row>
    <row r="106" spans="1:18">
      <c r="A106" s="329" t="str">
        <f>IFERROR(VLOOKUP(Phone_Book!B106&amp;" " &amp;E106,data!$R:$S,2,0),"")</f>
        <v>00626</v>
      </c>
      <c r="B106" s="241" t="s">
        <v>922</v>
      </c>
      <c r="C106" s="242">
        <v>305</v>
      </c>
      <c r="D106" s="242">
        <v>608625749</v>
      </c>
      <c r="E106" s="243" t="s">
        <v>631</v>
      </c>
      <c r="M106" s="329" t="str">
        <f>IFERROR(VLOOKUP(Phone_Book!N106&amp;" " &amp;Q106,data!$R:$S,2,0),"")</f>
        <v>01729</v>
      </c>
      <c r="N106" s="244" t="s">
        <v>918</v>
      </c>
      <c r="O106" s="216">
        <v>380</v>
      </c>
      <c r="P106" s="211"/>
      <c r="Q106" s="237" t="s">
        <v>609</v>
      </c>
      <c r="R106" s="211"/>
    </row>
    <row r="107" spans="1:18">
      <c r="A107" s="329" t="str">
        <f>IFERROR(VLOOKUP(Phone_Book!B107&amp;" " &amp;E107,data!$R:$S,2,0),"")</f>
        <v>00247</v>
      </c>
      <c r="B107" s="244" t="s">
        <v>923</v>
      </c>
      <c r="C107" s="216">
        <v>390</v>
      </c>
      <c r="D107" s="216">
        <v>698627423</v>
      </c>
      <c r="E107" s="245" t="s">
        <v>631</v>
      </c>
      <c r="M107" s="329" t="str">
        <f>IFERROR(VLOOKUP(Phone_Book!N107&amp;" " &amp;Q107,data!$R:$S,2,0),"")</f>
        <v>00879</v>
      </c>
      <c r="N107" s="244" t="s">
        <v>920</v>
      </c>
      <c r="O107" s="216">
        <v>302</v>
      </c>
      <c r="P107" s="216"/>
      <c r="Q107" s="301" t="s">
        <v>621</v>
      </c>
      <c r="R107" s="211"/>
    </row>
    <row r="108" spans="1:18">
      <c r="A108" s="329" t="str">
        <f>IFERROR(VLOOKUP(Phone_Book!B108&amp;" " &amp;E108,data!$R:$S,2,0),"")</f>
        <v>00921</v>
      </c>
      <c r="B108" s="244" t="s">
        <v>924</v>
      </c>
      <c r="C108" s="216">
        <v>480</v>
      </c>
      <c r="D108" s="216"/>
      <c r="E108" s="245" t="s">
        <v>631</v>
      </c>
      <c r="N108" s="302" t="s">
        <v>833</v>
      </c>
      <c r="O108" s="303"/>
      <c r="P108" s="303">
        <v>608670572</v>
      </c>
      <c r="Q108" s="240"/>
      <c r="R108" s="211"/>
    </row>
    <row r="109" spans="1:18">
      <c r="A109" s="329" t="str">
        <f>IFERROR(VLOOKUP(Phone_Book!B109&amp;" " &amp;E109,data!$R:$S,2,0),"")</f>
        <v>00916</v>
      </c>
      <c r="B109" s="244" t="s">
        <v>925</v>
      </c>
      <c r="C109" s="216">
        <v>110</v>
      </c>
      <c r="D109" s="216"/>
      <c r="E109" s="245" t="s">
        <v>631</v>
      </c>
      <c r="N109" s="292"/>
      <c r="O109" s="292"/>
      <c r="P109" s="292"/>
      <c r="Q109" s="217"/>
      <c r="R109" s="211"/>
    </row>
    <row r="110" spans="1:18">
      <c r="A110" s="329" t="str">
        <f>IFERROR(VLOOKUP(Phone_Book!B110&amp;" " &amp;E110,data!$R:$S,2,0),"")</f>
        <v>00676</v>
      </c>
      <c r="B110" s="244" t="s">
        <v>926</v>
      </c>
      <c r="C110" s="216">
        <v>377</v>
      </c>
      <c r="D110" s="216"/>
      <c r="E110" s="245" t="s">
        <v>631</v>
      </c>
    </row>
    <row r="111" spans="1:18">
      <c r="A111" s="329" t="str">
        <f>IFERROR(VLOOKUP(Phone_Book!B111&amp;" " &amp;E111,data!$R:$S,2,0),"")</f>
        <v>01011</v>
      </c>
      <c r="B111" s="244" t="s">
        <v>927</v>
      </c>
      <c r="C111" s="216"/>
      <c r="D111" s="216"/>
      <c r="E111" s="245" t="s">
        <v>631</v>
      </c>
    </row>
    <row r="112" spans="1:18">
      <c r="A112" s="212" t="str">
        <f>IFERROR(VLOOKUP(Phone_Book!B112&amp;" " &amp;E112,data!$R:$S,2,0),"")</f>
        <v/>
      </c>
      <c r="B112" s="236"/>
      <c r="C112" s="211"/>
      <c r="D112" s="211"/>
      <c r="E112" s="237"/>
    </row>
    <row r="113" spans="1:13">
      <c r="A113" s="329" t="str">
        <f>IFERROR(VLOOKUP(Phone_Book!B113&amp;" " &amp;E113,data!$R:$S,2,0),"")</f>
        <v>00649</v>
      </c>
      <c r="B113" s="244" t="s">
        <v>928</v>
      </c>
      <c r="C113" s="216">
        <v>222</v>
      </c>
      <c r="D113" s="216"/>
      <c r="E113" s="245" t="s">
        <v>612</v>
      </c>
    </row>
    <row r="114" spans="1:13">
      <c r="A114" s="212" t="str">
        <f>IFERROR(VLOOKUP(Phone_Book!B114&amp;" " &amp;E114,data!$R:$S,2,0),"")</f>
        <v/>
      </c>
      <c r="B114" s="236"/>
      <c r="C114" s="211"/>
      <c r="D114" s="211"/>
      <c r="E114" s="237"/>
    </row>
    <row r="115" spans="1:13">
      <c r="A115" s="329" t="str">
        <f>IFERROR(VLOOKUP(Phone_Book!B115&amp;" " &amp;E115,data!$R:$S,2,0),"")</f>
        <v/>
      </c>
      <c r="B115" s="244" t="s">
        <v>929</v>
      </c>
      <c r="C115" s="216"/>
      <c r="D115" s="216"/>
      <c r="E115" s="245" t="s">
        <v>643</v>
      </c>
    </row>
    <row r="116" spans="1:13">
      <c r="A116" s="329" t="str">
        <f>IFERROR(VLOOKUP(Phone_Book!B116&amp;" " &amp;E116,data!$R:$S,2,0),"")</f>
        <v>00079</v>
      </c>
      <c r="B116" s="244" t="s">
        <v>930</v>
      </c>
      <c r="C116" s="216">
        <v>232</v>
      </c>
      <c r="D116" s="216"/>
      <c r="E116" s="245" t="s">
        <v>643</v>
      </c>
    </row>
    <row r="117" spans="1:13">
      <c r="A117" s="212" t="str">
        <f>IFERROR(VLOOKUP(Phone_Book!B117&amp;" " &amp;E117,data!$R:$S,2,0),"")</f>
        <v/>
      </c>
      <c r="B117" s="244"/>
      <c r="C117" s="216"/>
      <c r="D117" s="216"/>
      <c r="E117" s="245"/>
    </row>
    <row r="118" spans="1:13">
      <c r="A118" s="329" t="str">
        <f>IFERROR(VLOOKUP(Phone_Book!B118&amp;" " &amp;E118,data!$R:$S,2,0),"")</f>
        <v>00451</v>
      </c>
      <c r="B118" s="244" t="s">
        <v>931</v>
      </c>
      <c r="C118" s="216">
        <v>225</v>
      </c>
      <c r="D118" s="216"/>
      <c r="E118" s="245" t="s">
        <v>612</v>
      </c>
    </row>
    <row r="119" spans="1:13">
      <c r="A119" s="212" t="str">
        <f>IFERROR(VLOOKUP(Phone_Book!B119&amp;" " &amp;E119,data!$R:$S,2,0),"")</f>
        <v/>
      </c>
      <c r="B119" s="236"/>
      <c r="C119" s="211"/>
      <c r="D119" s="211"/>
      <c r="E119" s="237"/>
    </row>
    <row r="120" spans="1:13">
      <c r="A120" s="329" t="str">
        <f>IFERROR(VLOOKUP(Phone_Book!B120&amp;" " &amp;E120,data!$R:$S,2,0),"")</f>
        <v>00789</v>
      </c>
      <c r="B120" s="244" t="s">
        <v>932</v>
      </c>
      <c r="C120" s="216">
        <v>239</v>
      </c>
      <c r="D120" s="216"/>
      <c r="E120" s="301" t="s">
        <v>621</v>
      </c>
    </row>
    <row r="121" spans="1:13">
      <c r="A121" s="212" t="str">
        <f>IFERROR(VLOOKUP(Phone_Book!B121&amp;" " &amp;E121,data!$R:$S,2,0),"")</f>
        <v/>
      </c>
      <c r="B121" s="236"/>
      <c r="C121" s="211"/>
      <c r="D121" s="211"/>
      <c r="E121" s="237"/>
    </row>
    <row r="122" spans="1:13">
      <c r="A122" s="329" t="str">
        <f>IFERROR(VLOOKUP(Phone_Book!B122&amp;" " &amp;E122,data!$R:$S,2,0),"")</f>
        <v/>
      </c>
      <c r="B122" s="244" t="s">
        <v>933</v>
      </c>
      <c r="C122" s="216">
        <v>223</v>
      </c>
      <c r="D122" s="211"/>
      <c r="E122" s="237"/>
    </row>
    <row r="123" spans="1:13">
      <c r="A123" s="329" t="str">
        <f>IFERROR(VLOOKUP(Phone_Book!B123&amp;" " &amp;E123,data!$R:$S,2,0),"")</f>
        <v/>
      </c>
      <c r="B123" s="238" t="s">
        <v>934</v>
      </c>
      <c r="C123" s="239">
        <v>219</v>
      </c>
      <c r="D123" s="304"/>
      <c r="E123" s="240"/>
      <c r="L123" s="216"/>
      <c r="M123" s="216"/>
    </row>
    <row r="126" spans="1:13">
      <c r="D126" s="305"/>
      <c r="E126" s="306"/>
    </row>
    <row r="127" spans="1:13">
      <c r="D127" s="305"/>
      <c r="E127" s="306"/>
    </row>
    <row r="128" spans="1:13">
      <c r="D128" s="277"/>
      <c r="E128" s="306"/>
    </row>
    <row r="129" spans="4:5">
      <c r="D129" s="277"/>
      <c r="E129" s="307"/>
    </row>
    <row r="130" spans="4:5">
      <c r="D130" s="277"/>
      <c r="E130" s="306"/>
    </row>
    <row r="131" spans="4:5">
      <c r="D131" s="305"/>
      <c r="E131" s="307"/>
    </row>
  </sheetData>
  <sheetProtection password="EE3C" sheet="1" objects="1" scenarios="1"/>
  <autoFilter ref="B3:Q130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>
    <tabColor rgb="FF008000"/>
  </sheetPr>
  <dimension ref="A1:U39"/>
  <sheetViews>
    <sheetView showGridLines="0" zoomScale="70" zoomScaleNormal="70" zoomScaleSheetLayoutView="100" workbookViewId="0">
      <selection activeCell="K43" sqref="K43"/>
    </sheetView>
  </sheetViews>
  <sheetFormatPr defaultColWidth="8.625" defaultRowHeight="12"/>
  <cols>
    <col min="1" max="1" width="13.25" style="2" customWidth="1"/>
    <col min="2" max="2" width="5" style="2" customWidth="1"/>
    <col min="3" max="3" width="14.375" style="2" customWidth="1"/>
    <col min="4" max="5" width="5" style="2" customWidth="1"/>
    <col min="6" max="6" width="17.25" style="2" customWidth="1"/>
    <col min="7" max="7" width="5" style="2" customWidth="1"/>
    <col min="8" max="8" width="17.25" style="2" customWidth="1"/>
    <col min="9" max="9" width="5" style="2" customWidth="1"/>
    <col min="10" max="10" width="17.25" style="2" customWidth="1"/>
    <col min="11" max="11" width="5" style="2" customWidth="1"/>
    <col min="12" max="12" width="7.25" style="2" customWidth="1"/>
    <col min="13" max="13" width="5.375" style="2" customWidth="1"/>
    <col min="14" max="14" width="8.625" style="2"/>
    <col min="15" max="15" width="17.25" style="2" customWidth="1"/>
    <col min="16" max="16" width="5" style="2" customWidth="1"/>
    <col min="17" max="17" width="17.25" style="2" customWidth="1"/>
    <col min="18" max="18" width="5" style="2" customWidth="1"/>
    <col min="19" max="19" width="17.25" style="2" customWidth="1"/>
    <col min="20" max="20" width="5" style="2" customWidth="1"/>
    <col min="21" max="21" width="7" style="2" customWidth="1"/>
    <col min="22" max="16384" width="8.625" style="2"/>
  </cols>
  <sheetData>
    <row r="1" spans="1:21">
      <c r="A1" s="55"/>
    </row>
    <row r="2" spans="1:21" ht="21.75" customHeight="1"/>
    <row r="3" spans="1:21" ht="16.5" customHeight="1">
      <c r="O3" s="411" t="str">
        <f>IFERROR(VLOOKUP(P4,data!$A:$I,3,FALSE)&amp;" "&amp;VLOOKUP(P4,data!$A:$I,2,FALSE),"")</f>
        <v>MARTA SKIBA</v>
      </c>
      <c r="P3" s="412"/>
      <c r="Q3" s="409" t="str">
        <f>IFERROR(VLOOKUP(R4,data!$A:$I,3,FALSE)&amp;" "&amp;VLOOKUP(R4,data!$A:$I,2,FALSE),"")</f>
        <v>AGATA SZARATA-DZIURA</v>
      </c>
      <c r="R3" s="413"/>
      <c r="S3" s="125"/>
      <c r="T3" s="126"/>
      <c r="U3" s="4"/>
    </row>
    <row r="4" spans="1:21">
      <c r="O4" s="48">
        <f>IFERROR(VLOOKUP(P4,data!$A:$I,7,FALSE),"")</f>
        <v>145</v>
      </c>
      <c r="P4" s="128" t="s">
        <v>10</v>
      </c>
      <c r="Q4" s="48">
        <f>IFERROR(VLOOKUP(R4,data!$A:$I,7,FALSE),"")</f>
        <v>141</v>
      </c>
      <c r="R4" s="47" t="s">
        <v>28</v>
      </c>
      <c r="S4" s="414" t="str">
        <f>IFERROR(VLOOKUP(T6,data!$A:$I,3,FALSE)&amp;" "&amp;VLOOKUP(T6,data!$A:$I,2,FALSE),"")</f>
        <v>KAROLINA LIPIŃSKA-SKIBA</v>
      </c>
      <c r="T4" s="415"/>
      <c r="U4" s="4"/>
    </row>
    <row r="5" spans="1:21">
      <c r="O5" s="147" t="str">
        <f>IFERROR(VLOOKUP(P6,data!$A:$I,3,FALSE)&amp;" "&amp;VLOOKUP(P6,data!$A:$I,2,FALSE),"")</f>
        <v>ANNA WDOWIAK</v>
      </c>
      <c r="P5" s="148"/>
      <c r="Q5" s="147" t="str">
        <f>IFERROR(VLOOKUP(R6,data!$A:$I,3,FALSE)&amp;" "&amp;VLOOKUP(R6,data!$A:$I,2,FALSE),"")</f>
        <v>KATARZYNA GAWRZOŁ</v>
      </c>
      <c r="R5" s="153"/>
      <c r="S5" s="143">
        <f>IFERROR(VLOOKUP(T6,data!$A:$I,7,FALSE),"")</f>
        <v>148</v>
      </c>
      <c r="T5" s="127"/>
      <c r="U5" s="4"/>
    </row>
    <row r="6" spans="1:21">
      <c r="O6" s="48">
        <f>IFERROR(VLOOKUP(P6,data!$A:$I,7,FALSE),"")</f>
        <v>149</v>
      </c>
      <c r="P6" s="128" t="s">
        <v>24</v>
      </c>
      <c r="Q6" s="48">
        <f>IFERROR(VLOOKUP(R6,data!$A:$I,7,FALSE),"")</f>
        <v>146</v>
      </c>
      <c r="R6" s="47" t="s">
        <v>22</v>
      </c>
      <c r="S6" s="48"/>
      <c r="T6" s="11" t="s">
        <v>20</v>
      </c>
      <c r="U6" s="4"/>
    </row>
    <row r="7" spans="1:21">
      <c r="S7" s="4"/>
      <c r="T7" s="4"/>
      <c r="U7" s="4"/>
    </row>
    <row r="9" spans="1:21">
      <c r="A9" s="409" t="str">
        <f>IFERROR(VLOOKUP(B10,data!$A:$I,3,FALSE)&amp;" "&amp;VLOOKUP(B10,data!$A:$I,2,FALSE),"")</f>
        <v>ALICJA METYK</v>
      </c>
      <c r="B9" s="410"/>
      <c r="C9" s="409" t="str">
        <f>IFERROR(VLOOKUP(D10,data!$A:$I,3,FALSE)&amp;" "&amp;VLOOKUP(D10,data!$A:$I,2,FALSE),"")</f>
        <v>DOROTA STOLARCZUK</v>
      </c>
      <c r="D9" s="410"/>
      <c r="E9" s="150"/>
    </row>
    <row r="10" spans="1:21" ht="12" customHeight="1">
      <c r="A10" s="48">
        <f>IFERROR(VLOOKUP(B10,data!$A:$I,7,FALSE),"")</f>
        <v>133</v>
      </c>
      <c r="B10" s="128" t="s">
        <v>305</v>
      </c>
      <c r="C10" s="48">
        <f>IFERROR(VLOOKUP(D10,data!$A:$I,7,FALSE),"")</f>
        <v>132</v>
      </c>
      <c r="D10" s="128" t="s">
        <v>407</v>
      </c>
      <c r="E10" s="150"/>
      <c r="O10" s="409" t="str">
        <f>IFERROR(VLOOKUP(P11,data!$A:$I,3,FALSE)&amp;" "&amp;VLOOKUP(P11,data!$A:$I,2,FALSE),"")</f>
        <v>MONIKA REJDA</v>
      </c>
      <c r="P10" s="410"/>
      <c r="Q10" s="409" t="str">
        <f>IFERROR(VLOOKUP(R11,data!$A:$I,3,FALSE)&amp;" "&amp;VLOOKUP(R11,data!$A:$I,2,FALSE),"")</f>
        <v>MAGDALENA GIERLAK</v>
      </c>
      <c r="R10" s="410"/>
      <c r="S10" s="125"/>
      <c r="T10" s="126"/>
      <c r="U10" s="6"/>
    </row>
    <row r="11" spans="1:21" ht="12" customHeight="1">
      <c r="A11" s="409" t="str">
        <f>IFERROR(VLOOKUP(B12,data!$A:$I,3,FALSE)&amp;" "&amp;VLOOKUP(B12,data!$A:$I,2,FALSE),"")</f>
        <v>WERONIKA ORZECH</v>
      </c>
      <c r="B11" s="410"/>
      <c r="C11" s="409" t="str">
        <f>IFERROR(VLOOKUP(D12,data!$A:$I,3,FALSE)&amp;" "&amp;VLOOKUP(D12,data!$A:$I,2,FALSE),"")</f>
        <v>KATARZYNA LISOWSKA</v>
      </c>
      <c r="D11" s="410"/>
      <c r="E11" s="150"/>
      <c r="O11" s="48">
        <f>IFERROR(VLOOKUP(P11,data!$A:$I,7,FALSE),"")</f>
        <v>142</v>
      </c>
      <c r="P11" s="128" t="s">
        <v>9</v>
      </c>
      <c r="Q11" s="48">
        <f>IFERROR(VLOOKUP(R11,data!$A:$I,7,FALSE),"")</f>
        <v>268</v>
      </c>
      <c r="R11" s="47" t="s">
        <v>170</v>
      </c>
      <c r="S11" s="416" t="str">
        <f>IFERROR(VLOOKUP(T13,data!$A:$I,3,FALSE)&amp;" "&amp;VLOOKUP(T13,data!$A:$I,2,FALSE),"")</f>
        <v>TOMASZ KARWATKA</v>
      </c>
      <c r="T11" s="417"/>
      <c r="U11" s="6"/>
    </row>
    <row r="12" spans="1:21" ht="12" customHeight="1">
      <c r="A12" s="48">
        <f>IFERROR(VLOOKUP(B12,data!$A:$I,7,FALSE),"")</f>
        <v>115</v>
      </c>
      <c r="B12" s="128" t="s">
        <v>335</v>
      </c>
      <c r="C12" s="48">
        <f>IFERROR(VLOOKUP(D12,data!$A:$I,7,FALSE),"")</f>
        <v>180</v>
      </c>
      <c r="D12" s="51" t="s">
        <v>275</v>
      </c>
      <c r="E12" s="150"/>
      <c r="O12" s="409" t="str">
        <f>IFERROR(VLOOKUP(P13,data!$A:$I,3,FALSE)&amp;" "&amp;VLOOKUP(P13,data!$A:$I,2,FALSE),"")</f>
        <v>MARIA JANKOWSKA</v>
      </c>
      <c r="P12" s="410"/>
      <c r="Q12" s="7"/>
      <c r="R12" s="4"/>
      <c r="S12" s="143">
        <f>IFERROR(VLOOKUP(T13,data!$A:$I,7,FALSE),"")</f>
        <v>138</v>
      </c>
      <c r="T12" s="127"/>
      <c r="U12" s="6"/>
    </row>
    <row r="13" spans="1:21">
      <c r="O13" s="48">
        <f>IFERROR(VLOOKUP(P13,data!$A:$I,7,FALSE),"")</f>
        <v>198</v>
      </c>
      <c r="P13" s="128" t="s">
        <v>26</v>
      </c>
      <c r="Q13" s="8"/>
      <c r="R13" s="149"/>
      <c r="S13" s="48"/>
      <c r="T13" s="11" t="s">
        <v>15</v>
      </c>
      <c r="U13" s="6"/>
    </row>
    <row r="14" spans="1:21">
      <c r="S14" s="4"/>
      <c r="T14" s="4"/>
      <c r="U14" s="6"/>
    </row>
    <row r="17" spans="1:20" ht="18" customHeight="1">
      <c r="A17" s="45" t="str">
        <f>IFERROR(VLOOKUP(B18,data!$A:$I,3,FALSE)&amp;" "&amp;VLOOKUP(B18,data!$A:$I,2,FALSE),"")</f>
        <v>MICHAŁ ROMANOWSKI</v>
      </c>
      <c r="B17" s="46"/>
      <c r="C17" s="339" t="str">
        <f>IFERROR(VLOOKUP(D18,data!$A:$I,3,FALSE)&amp;" "&amp;VLOOKUP(D18,data!$A:$I,2,FALSE),"")</f>
        <v/>
      </c>
      <c r="D17" s="340"/>
    </row>
    <row r="18" spans="1:20" ht="18" customHeight="1">
      <c r="A18" s="48">
        <f>IFERROR(VLOOKUP(B18,data!$A:$I,7,FALSE),"")</f>
        <v>112</v>
      </c>
      <c r="B18" s="128" t="s">
        <v>17</v>
      </c>
      <c r="C18" s="48" t="str">
        <f>IFERROR(VLOOKUP(D18,data!$A:$I,7,FALSE),"")</f>
        <v/>
      </c>
      <c r="D18" s="128"/>
      <c r="F18" s="409" t="str">
        <f>IFERROR(VLOOKUP(G19,data!$A:$I,3,FALSE)&amp;" "&amp;VLOOKUP(G19,data!$A:$I,2,FALSE),"")</f>
        <v/>
      </c>
      <c r="G18" s="410"/>
      <c r="H18" s="409" t="str">
        <f>IFERROR(VLOOKUP(I19,data!$A:$I,3,FALSE)&amp;" "&amp;VLOOKUP(I19,data!$A:$I,2,FALSE),"")</f>
        <v>JULIA BIEGACZ</v>
      </c>
      <c r="I18" s="410"/>
      <c r="J18" s="409" t="str">
        <f>IFERROR(VLOOKUP(K19,data!$A:$I,3,FALSE)&amp;" "&amp;VLOOKUP(K19,data!$A:$I,2,FALSE),"")</f>
        <v>ANGELIKA MISZCZYK</v>
      </c>
      <c r="K18" s="410"/>
      <c r="L18" s="358"/>
      <c r="M18" s="359"/>
      <c r="O18" s="411" t="str">
        <f>IFERROR(VLOOKUP(P19,data!$A:$I,3,FALSE)&amp;" "&amp;VLOOKUP(P19,data!$A:$I,2,FALSE),"")</f>
        <v>JOANNA GRABOWSKA</v>
      </c>
      <c r="P18" s="412"/>
      <c r="Q18" s="411" t="str">
        <f>IFERROR(VLOOKUP(R19,data!$A:$I,3,FALSE)&amp;" "&amp;VLOOKUP(R19,data!$A:$I,2,FALSE),"")</f>
        <v>MAŁGORZATA LUPA</v>
      </c>
      <c r="R18" s="412"/>
      <c r="S18" s="125"/>
      <c r="T18" s="126"/>
    </row>
    <row r="19" spans="1:20" ht="17.25" customHeight="1">
      <c r="A19" s="339"/>
      <c r="B19" s="340"/>
      <c r="C19" s="132"/>
      <c r="D19" s="341"/>
      <c r="F19" s="48" t="str">
        <f>IFERROR(VLOOKUP(G19,data!$A:$I,7,FALSE),"")</f>
        <v/>
      </c>
      <c r="G19" s="128"/>
      <c r="H19" s="48">
        <f>IFERROR(VLOOKUP(I19,data!$A:$I,7,FALSE),"")</f>
        <v>117</v>
      </c>
      <c r="I19" s="128" t="s">
        <v>562</v>
      </c>
      <c r="J19" s="48">
        <f>IFERROR(VLOOKUP(K19,data!$A:$I,7,FALSE),"")</f>
        <v>266</v>
      </c>
      <c r="K19" s="128" t="s">
        <v>326</v>
      </c>
      <c r="L19" s="356" t="str">
        <f>IFERROR(VLOOKUP(M21,data!$A:$I,3,FALSE),"")</f>
        <v>MAGDALENA</v>
      </c>
      <c r="M19" s="360"/>
      <c r="O19" s="48">
        <f>IFERROR(VLOOKUP(P19,data!$A:$I,7,FALSE),"")</f>
        <v>383</v>
      </c>
      <c r="P19" s="128" t="s">
        <v>11</v>
      </c>
      <c r="Q19" s="48">
        <f>IFERROR(VLOOKUP(R19,data!$A:$I,7,FALSE),"")</f>
        <v>143</v>
      </c>
      <c r="R19" s="128" t="s">
        <v>278</v>
      </c>
      <c r="S19" s="416" t="str">
        <f>IFERROR(VLOOKUP(T21,data!$A:$I,3,FALSE)&amp;" "&amp;VLOOKUP(T21,data!$A:$I,2,FALSE),"")</f>
        <v/>
      </c>
      <c r="T19" s="417"/>
    </row>
    <row r="20" spans="1:20" ht="18" customHeight="1">
      <c r="A20" s="48"/>
      <c r="B20" s="128"/>
      <c r="C20" s="48"/>
      <c r="D20" s="149"/>
      <c r="F20" s="409" t="str">
        <f>IFERROR(VLOOKUP(G21,data!$A:$I,3,FALSE)&amp;" "&amp;VLOOKUP(G21,data!$A:$I,2,FALSE),"")</f>
        <v>MAGDALENA CZYKIRSKA</v>
      </c>
      <c r="G20" s="410"/>
      <c r="H20" s="409" t="str">
        <f>IFERROR(VLOOKUP(I21,data!$A:$I,3,FALSE)&amp;" "&amp;VLOOKUP(I21,data!$A:$I,2,FALSE),"")</f>
        <v>AGNIESZKA HOFMAN</v>
      </c>
      <c r="I20" s="410"/>
      <c r="J20" s="409" t="str">
        <f>IFERROR(VLOOKUP(K21,data!$A:$I,3,FALSE)&amp;" "&amp;VLOOKUP(K21,data!$A:$I,2,FALSE),"")</f>
        <v>MARCIN REKIEĆ</v>
      </c>
      <c r="K20" s="410"/>
      <c r="L20" s="356" t="str">
        <f>IFERROR(VLOOKUP(M21,data!$A:$I,2,FALSE),"")</f>
        <v>STOLARCZUK</v>
      </c>
      <c r="M20" s="360"/>
      <c r="O20" s="409" t="str">
        <f>IFERROR(VLOOKUP(P21,data!$A:$I,3,FALSE)&amp;" "&amp;VLOOKUP(P21,data!$A:$I,2,FALSE),"")</f>
        <v>KRZYSZTOF RYTER</v>
      </c>
      <c r="P20" s="410"/>
      <c r="Q20" s="409" t="str">
        <f>IFERROR(VLOOKUP(R21,data!$A:$I,3,FALSE)&amp;" "&amp;VLOOKUP(R21,data!$A:$I,2,FALSE),"")</f>
        <v>YOSHIHIKO YAMASAKI</v>
      </c>
      <c r="R20" s="410"/>
      <c r="S20" s="143" t="str">
        <f>IFERROR(VLOOKUP(T21,data!$A:$I,7,FALSE),"")</f>
        <v/>
      </c>
      <c r="T20" s="127"/>
    </row>
    <row r="21" spans="1:20">
      <c r="A21" s="125"/>
      <c r="B21" s="368" t="str">
        <f>IFERROR(VLOOKUP(D22,data!$A:$I,3,FALSE)&amp;" "&amp;VLOOKUP(D22,data!$A:$I,2,FALSE),"")</f>
        <v>ANNA GLISZCZYŃSKA</v>
      </c>
      <c r="D21" s="340"/>
      <c r="F21" s="48">
        <f>IFERROR(VLOOKUP(G21,data!$A:$I,7,FALSE),"")</f>
        <v>118</v>
      </c>
      <c r="G21" s="128" t="s">
        <v>133</v>
      </c>
      <c r="H21" s="48">
        <f>IFERROR(VLOOKUP(I21,data!$A:$I,7,FALSE),"")</f>
        <v>134</v>
      </c>
      <c r="I21" s="128" t="s">
        <v>201</v>
      </c>
      <c r="J21" s="48">
        <f>IFERROR(VLOOKUP(K21,data!$A:$I,7,FALSE),"")</f>
        <v>116</v>
      </c>
      <c r="K21" s="128" t="s">
        <v>369</v>
      </c>
      <c r="L21" s="48">
        <f>IFERROR(VLOOKUP(M21,data!$A:$I,7,FALSE),"")</f>
        <v>114</v>
      </c>
      <c r="M21" s="128" t="s">
        <v>409</v>
      </c>
      <c r="O21" s="48">
        <f>IFERROR(VLOOKUP(P21,data!$A:$I,7,FALSE),"")</f>
        <v>125</v>
      </c>
      <c r="P21" s="128" t="s">
        <v>375</v>
      </c>
      <c r="Q21" s="48">
        <f>IFERROR(VLOOKUP(R21,data!$A:$I,7,FALSE),"")</f>
        <v>144</v>
      </c>
      <c r="R21" s="128" t="s">
        <v>16</v>
      </c>
      <c r="S21" s="48"/>
      <c r="T21" s="11"/>
    </row>
    <row r="22" spans="1:20">
      <c r="A22" s="8"/>
      <c r="B22" s="370">
        <f>IFERROR(VLOOKUP(D22,data!$A:$I,7,FALSE),"")</f>
        <v>131</v>
      </c>
      <c r="C22" s="369"/>
      <c r="D22" s="128" t="s">
        <v>174</v>
      </c>
      <c r="E22" s="4"/>
    </row>
    <row r="23" spans="1:20">
      <c r="A23" s="4"/>
      <c r="B23" s="150"/>
      <c r="C23" s="150"/>
    </row>
    <row r="39" spans="8:8">
      <c r="H39" s="135"/>
    </row>
  </sheetData>
  <sheetProtection password="EE3C" sheet="1" objects="1" scenarios="1"/>
  <dataConsolidate/>
  <mergeCells count="22">
    <mergeCell ref="O20:P20"/>
    <mergeCell ref="Q18:R18"/>
    <mergeCell ref="Q20:R20"/>
    <mergeCell ref="O10:P10"/>
    <mergeCell ref="O12:P12"/>
    <mergeCell ref="Q10:R10"/>
    <mergeCell ref="Q3:R3"/>
    <mergeCell ref="S4:T4"/>
    <mergeCell ref="S11:T11"/>
    <mergeCell ref="O18:P18"/>
    <mergeCell ref="S19:T19"/>
    <mergeCell ref="A9:B9"/>
    <mergeCell ref="C9:D9"/>
    <mergeCell ref="A11:B11"/>
    <mergeCell ref="C11:D11"/>
    <mergeCell ref="O3:P3"/>
    <mergeCell ref="F18:G18"/>
    <mergeCell ref="J18:K18"/>
    <mergeCell ref="J20:K20"/>
    <mergeCell ref="H20:I20"/>
    <mergeCell ref="F20:G20"/>
    <mergeCell ref="H18:I18"/>
  </mergeCells>
  <phoneticPr fontId="0" type="noConversion"/>
  <pageMargins left="0.7" right="0.7" top="0.75" bottom="0.75" header="0.3" footer="0.3"/>
  <pageSetup paperSize="9" scale="75" orientation="landscape" r:id="rId1"/>
  <ignoredErrors>
    <ignoredError sqref="O19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tabColor rgb="FF008000"/>
    <pageSetUpPr fitToPage="1"/>
  </sheetPr>
  <dimension ref="B2:M37"/>
  <sheetViews>
    <sheetView showGridLines="0" zoomScale="80" zoomScaleNormal="80" zoomScaleSheetLayoutView="100" workbookViewId="0">
      <selection activeCell="J48" sqref="J48"/>
    </sheetView>
  </sheetViews>
  <sheetFormatPr defaultColWidth="8.625" defaultRowHeight="12"/>
  <cols>
    <col min="1" max="1" width="5.75" style="2" customWidth="1"/>
    <col min="2" max="2" width="17.25" style="2" customWidth="1"/>
    <col min="3" max="3" width="5" style="2" customWidth="1"/>
    <col min="4" max="4" width="17.25" style="2" customWidth="1"/>
    <col min="5" max="5" width="5" style="2" customWidth="1"/>
    <col min="6" max="6" width="17.25" style="2" customWidth="1"/>
    <col min="7" max="7" width="5" style="2" customWidth="1"/>
    <col min="8" max="8" width="17.25" style="2" customWidth="1"/>
    <col min="9" max="9" width="5" style="2" customWidth="1"/>
    <col min="10" max="10" width="17.25" style="2" customWidth="1"/>
    <col min="11" max="11" width="5" style="2" customWidth="1"/>
    <col min="12" max="12" width="17.25" style="2" customWidth="1"/>
    <col min="13" max="13" width="5" style="2" customWidth="1"/>
    <col min="14" max="16384" width="8.625" style="2"/>
  </cols>
  <sheetData>
    <row r="2" spans="2:13" ht="21.75" customHeight="1"/>
    <row r="3" spans="2:13" ht="16.5" customHeight="1">
      <c r="I3" s="4"/>
    </row>
    <row r="4" spans="2:13" ht="16.5" customHeight="1">
      <c r="I4" s="4"/>
    </row>
    <row r="5" spans="2:13" ht="16.5" customHeight="1">
      <c r="I5" s="4"/>
    </row>
    <row r="6" spans="2:13" ht="16.5" customHeight="1">
      <c r="I6" s="4"/>
    </row>
    <row r="7" spans="2:13" ht="16.5" customHeight="1"/>
    <row r="9" spans="2:13">
      <c r="B9" s="387"/>
      <c r="C9" s="388"/>
      <c r="D9" s="387" t="str">
        <f>IFERROR(VLOOKUP(E10,data!$A:$I,3,FALSE)&amp;" "&amp;VLOOKUP(E10,data!$A:$I,2,FALSE),"")</f>
        <v>MARIUSZ JANKOWSKI</v>
      </c>
      <c r="E9" s="388"/>
      <c r="J9" s="409" t="str">
        <f>IFERROR(VLOOKUP(K10,data!$A:$I,3,FALSE)&amp;" "&amp;VLOOKUP(K10,data!$A:$I,2,FALSE),"")</f>
        <v>RAFAŁ SZUMSKI</v>
      </c>
      <c r="K9" s="410"/>
      <c r="L9" s="409" t="str">
        <f>IFERROR(VLOOKUP(M10,data!$A:$I,3,FALSE)&amp;" "&amp;VLOOKUP(M10,data!$A:$I,2,FALSE),"")</f>
        <v>RAJMUND CYBIŃSKI</v>
      </c>
      <c r="M9" s="410"/>
    </row>
    <row r="10" spans="2:13">
      <c r="B10" s="155"/>
      <c r="C10" s="128"/>
      <c r="D10" s="48">
        <f>IFERROR(VLOOKUP(E10,data!$A:$I,7,FALSE),"")</f>
        <v>328</v>
      </c>
      <c r="E10" s="51" t="s">
        <v>214</v>
      </c>
      <c r="J10" s="5">
        <f>IFERROR(VLOOKUP(K10,data!$A:$I,7,FALSE),"")</f>
        <v>251</v>
      </c>
      <c r="K10" s="11" t="s">
        <v>19</v>
      </c>
      <c r="L10" s="5">
        <f>IFERROR(VLOOKUP(M10,data!$A:$I,7,FALSE),"")</f>
        <v>119</v>
      </c>
      <c r="M10" s="11" t="s">
        <v>118</v>
      </c>
    </row>
    <row r="11" spans="2:13">
      <c r="B11" s="409" t="str">
        <f>IFERROR(VLOOKUP(C12,data!$A:$I,3,FALSE)&amp;" "&amp;VLOOKUP(C12,data!$A:$I,2,FALSE),"")</f>
        <v>MAŁGORZATA WORONIECKA</v>
      </c>
      <c r="C11" s="410"/>
      <c r="D11" s="387" t="str">
        <f>IFERROR(VLOOKUP(E12,data!$A:$I,3,FALSE)&amp;" "&amp;VLOOKUP(E12,data!$A:$I,2,FALSE),"")</f>
        <v>MARIUSZ ZAJĄC</v>
      </c>
      <c r="E11" s="388"/>
      <c r="J11" s="387" t="str">
        <f>IFERROR(VLOOKUP(K12,data!$A:$I,3,FALSE)&amp;" "&amp;VLOOKUP(K12,data!$A:$I,2,FALSE),"")</f>
        <v/>
      </c>
      <c r="K11" s="388"/>
      <c r="L11" s="387" t="s">
        <v>1051</v>
      </c>
      <c r="M11" s="388"/>
    </row>
    <row r="12" spans="2:13">
      <c r="B12" s="48">
        <f>IFERROR(VLOOKUP(C12,data!$A:$I,7,FALSE),"")</f>
        <v>380</v>
      </c>
      <c r="C12" s="128" t="s">
        <v>501</v>
      </c>
      <c r="D12" s="48">
        <f>IFERROR(VLOOKUP(E12,data!$A:$I,7,FALSE),"")</f>
        <v>376</v>
      </c>
      <c r="E12" s="128" t="s">
        <v>476</v>
      </c>
      <c r="J12" s="48" t="str">
        <f>IFERROR(VLOOKUP(K12,data!$A:$I,7,FALSE),"")</f>
        <v/>
      </c>
      <c r="K12" s="394"/>
      <c r="L12" s="5">
        <f>IFERROR(VLOOKUP(M12,data!$A:$I,7,FALSE),"")</f>
        <v>170</v>
      </c>
      <c r="M12" s="128" t="s">
        <v>1053</v>
      </c>
    </row>
    <row r="16" spans="2:13">
      <c r="B16" s="409" t="str">
        <f>IFERROR(VLOOKUP(C17,data!$A:$I,3,FALSE)&amp;" "&amp;VLOOKUP(C17,data!$A:$I,2,FALSE),"")</f>
        <v>MATEUSZ MILA</v>
      </c>
      <c r="C16" s="410"/>
      <c r="D16" s="387" t="str">
        <f>IFERROR(VLOOKUP(E17,data!$A:$I,3,FALSE)&amp;" "&amp;VLOOKUP(E17,data!$A:$I,2,FALSE),"")</f>
        <v>KATARZYNA CZAJA</v>
      </c>
      <c r="E16" s="388"/>
      <c r="F16" s="387" t="str">
        <f>IFERROR(VLOOKUP(G17,data!$A:$I,3,FALSE)&amp;" "&amp;VLOOKUP(G17,data!$A:$I,2,FALSE),"")</f>
        <v>WOJCIECH GOFRAN</v>
      </c>
      <c r="G16" s="388"/>
      <c r="H16" s="387" t="str">
        <f>IFERROR(VLOOKUP(I17,data!$A:$I,3,FALSE)&amp;" "&amp;VLOOKUP(I17,data!$A:$I,2,FALSE),"")</f>
        <v>MARTYNA GAŁUSZKA</v>
      </c>
      <c r="I16" s="388"/>
      <c r="J16" s="409" t="str">
        <f>IFERROR(VLOOKUP(K17,data!$A:$I,3,FALSE)&amp;" "&amp;VLOOKUP(K17,data!$A:$I,2,FALSE),"")</f>
        <v>ANITA JAROSZ</v>
      </c>
      <c r="K16" s="410"/>
      <c r="L16" s="409" t="str">
        <f>IFERROR(VLOOKUP(M17,data!$A:$I,3,FALSE)&amp;" "&amp;VLOOKUP(M17,data!$A:$I,2,FALSE),"")</f>
        <v>BOGDAN FEŁEŃCZAK</v>
      </c>
      <c r="M16" s="410"/>
    </row>
    <row r="17" spans="2:13">
      <c r="B17" s="48">
        <f>IFERROR(VLOOKUP(C17,data!$A:$I,7,FALSE),"")</f>
        <v>489</v>
      </c>
      <c r="C17" s="51" t="s">
        <v>315</v>
      </c>
      <c r="D17" s="48">
        <f>IFERROR(VLOOKUP(E17,data!$A:$I,7,FALSE),"")</f>
        <v>378</v>
      </c>
      <c r="E17" s="47" t="s">
        <v>500</v>
      </c>
      <c r="F17" s="48">
        <f>IFERROR(VLOOKUP(G17,data!$A:$I,7,FALSE),"")</f>
        <v>111</v>
      </c>
      <c r="G17" s="128" t="s">
        <v>178</v>
      </c>
      <c r="H17" s="48">
        <f>IFERROR(VLOOKUP(I17,data!$A:$I,7,FALSE),"")</f>
        <v>363</v>
      </c>
      <c r="I17" s="47" t="s">
        <v>993</v>
      </c>
      <c r="J17" s="5">
        <f>IFERROR(VLOOKUP(K17,data!$A:$I,7,FALSE),"")</f>
        <v>371</v>
      </c>
      <c r="K17" s="11" t="s">
        <v>217</v>
      </c>
      <c r="L17" s="5">
        <f>IFERROR(VLOOKUP(M17,data!$A:$I,7,FALSE),"")</f>
        <v>374</v>
      </c>
      <c r="M17" s="51" t="s">
        <v>153</v>
      </c>
    </row>
    <row r="18" spans="2:13">
      <c r="B18" s="409" t="str">
        <f>IFERROR(VLOOKUP(C19,data!$A:$I,3,FALSE)&amp;" "&amp;VLOOKUP(C19,data!$A:$I,2,FALSE),"")</f>
        <v/>
      </c>
      <c r="C18" s="410"/>
      <c r="D18" s="387" t="str">
        <f>IFERROR(VLOOKUP(E19,data!$A:$I,3,FALSE)&amp;" "&amp;VLOOKUP(E19,data!$A:$I,2,FALSE),"")</f>
        <v>MIKOŁAJ WDOWIAK</v>
      </c>
      <c r="E18" s="388"/>
      <c r="F18" s="387" t="str">
        <f>IFERROR(VLOOKUP(G19,data!$A:$I,3,FALSE)&amp;" "&amp;VLOOKUP(G19,data!$A:$I,2,FALSE),"")</f>
        <v>IRENEUSZ DEMIAŃCZUK</v>
      </c>
      <c r="G18" s="388"/>
      <c r="H18" s="387" t="str">
        <f>IFERROR(VLOOKUP(I19,data!$A:$I,3,FALSE)&amp;" "&amp;VLOOKUP(I19,data!$A:$I,2,FALSE),"")</f>
        <v>MICHAŁ JUST</v>
      </c>
      <c r="I18" s="388"/>
      <c r="J18" s="409" t="str">
        <f>IFERROR(VLOOKUP(K19,data!$A:$I,3,FALSE)&amp;" "&amp;VLOOKUP(K19,data!$A:$I,2,FALSE),"")</f>
        <v>MIŁOSZ MAZURKIEWICZ</v>
      </c>
      <c r="K18" s="410"/>
      <c r="L18" s="409" t="str">
        <f>IFERROR(VLOOKUP(M19,data!$A:$I,3,FALSE)&amp;" "&amp;VLOOKUP(M19,data!$A:$I,2,FALSE),"")</f>
        <v>RADOSŁAW WILNOWSKI</v>
      </c>
      <c r="M18" s="410"/>
    </row>
    <row r="19" spans="2:13">
      <c r="B19" s="48" t="str">
        <f>IFERROR(VLOOKUP(C19,data!$A:$I,7,FALSE),"")</f>
        <v/>
      </c>
      <c r="C19" s="51"/>
      <c r="D19" s="48">
        <f>IFERROR(VLOOKUP(E19,data!$A:$I,7,FALSE),"")</f>
        <v>393</v>
      </c>
      <c r="E19" s="47" t="s">
        <v>443</v>
      </c>
      <c r="F19" s="48">
        <f>IFERROR(VLOOKUP(G19,data!$A:$I,7,FALSE),"")</f>
        <v>195</v>
      </c>
      <c r="G19" s="128" t="s">
        <v>144</v>
      </c>
      <c r="H19" s="48">
        <f>IFERROR(VLOOKUP(I19,data!$A:$I,7,FALSE),"")</f>
        <v>135</v>
      </c>
      <c r="I19" s="47" t="s">
        <v>228</v>
      </c>
      <c r="J19" s="5">
        <f>IFERROR(VLOOKUP(K19,data!$A:$I,7,FALSE),"")</f>
        <v>430</v>
      </c>
      <c r="K19" s="11" t="s">
        <v>299</v>
      </c>
      <c r="L19" s="5">
        <f>IFERROR(VLOOKUP(M19,data!$A:$I,7,FALSE),"")</f>
        <v>431</v>
      </c>
      <c r="M19" s="11" t="s">
        <v>457</v>
      </c>
    </row>
    <row r="22" spans="2:13">
      <c r="B22" s="409" t="str">
        <f>IFERROR(VLOOKUP(C23,data!$A:$I,3,FALSE)&amp;" "&amp;VLOOKUP(C23,data!$A:$I,2,FALSE),"")</f>
        <v>PIOTR ŁAKOMIAK</v>
      </c>
      <c r="C22" s="410"/>
      <c r="D22" s="409" t="str">
        <f>IFERROR(VLOOKUP(E23,data!$A:$I,3,FALSE)&amp;" "&amp;VLOOKUP(E23,data!$A:$I,2,FALSE),"")</f>
        <v>WALDEMAR ZADERSKI</v>
      </c>
      <c r="E22" s="410"/>
      <c r="F22" s="409" t="str">
        <f>IFERROR(VLOOKUP(G23,data!$A:$I,3,FALSE)&amp;" "&amp;VLOOKUP(G23,data!$A:$I,2,FALSE),"")</f>
        <v>MACIEJ KIEREPKA</v>
      </c>
      <c r="G22" s="410"/>
      <c r="H22" s="409" t="str">
        <f>IFERROR(VLOOKUP(I23,data!$A:$I,3,FALSE)&amp;" "&amp;VLOOKUP(I23,data!$A:$I,2,FALSE),"")</f>
        <v>ELŻBIETA WĘGRZYN</v>
      </c>
      <c r="I22" s="410"/>
      <c r="J22" s="409" t="str">
        <f>IFERROR(VLOOKUP(K23,data!$A:$I,3,FALSE)&amp;" "&amp;VLOOKUP(K23,data!$A:$I,2,FALSE),"")</f>
        <v>MARIA LIBERSKA</v>
      </c>
      <c r="K22" s="410"/>
      <c r="L22" s="125"/>
      <c r="M22" s="126"/>
    </row>
    <row r="23" spans="2:13">
      <c r="B23" s="5">
        <f>IFERROR(VLOOKUP(C23,data!$A:$I,7,FALSE),"")</f>
        <v>233</v>
      </c>
      <c r="C23" s="11" t="s">
        <v>281</v>
      </c>
      <c r="D23" s="5">
        <f>IFERROR(VLOOKUP(E23,data!$A:$I,7,FALSE),"")</f>
        <v>191</v>
      </c>
      <c r="E23" s="11" t="s">
        <v>469</v>
      </c>
      <c r="F23" s="5">
        <f>IFERROR(VLOOKUP(G23,data!$A:$I,7,FALSE),"")</f>
        <v>192</v>
      </c>
      <c r="G23" s="11" t="s">
        <v>239</v>
      </c>
      <c r="H23" s="5">
        <f>IFERROR(VLOOKUP(I23,data!$A:$I,7,FALSE),"")</f>
        <v>253</v>
      </c>
      <c r="I23" s="11" t="s">
        <v>447</v>
      </c>
      <c r="J23" s="5">
        <f>IFERROR(VLOOKUP(K23,data!$A:$I,7,FALSE),"")</f>
        <v>181</v>
      </c>
      <c r="K23" s="11" t="s">
        <v>272</v>
      </c>
      <c r="L23" s="9" t="str">
        <f>IFERROR(VLOOKUP(M25,data!$A:$I,3,FALSE)&amp;" "&amp;VLOOKUP(M25,data!$A:$I,2,FALSE),"")</f>
        <v>MACIEJ MAZUREK</v>
      </c>
      <c r="M23" s="10"/>
    </row>
    <row r="24" spans="2:13">
      <c r="B24" s="409" t="str">
        <f>IFERROR(VLOOKUP(C25,data!$A:$I,3,FALSE)&amp;" "&amp;VLOOKUP(C25,data!$A:$I,2,FALSE),"")</f>
        <v>ADRIAN PAWLISZYN</v>
      </c>
      <c r="C24" s="410"/>
      <c r="D24" s="409" t="str">
        <f>IFERROR(VLOOKUP(E25,data!$A:$I,3,FALSE)&amp;" "&amp;VLOOKUP(E25,data!$A:$I,2,FALSE),"")</f>
        <v>MARIUSZ MAZUR</v>
      </c>
      <c r="E24" s="410"/>
      <c r="F24" s="409" t="str">
        <f>IFERROR(VLOOKUP(G25,data!$A:$I,3,FALSE)&amp;" "&amp;VLOOKUP(G25,data!$A:$I,2,FALSE),"")</f>
        <v>BEATA BIERNACKA</v>
      </c>
      <c r="G24" s="410"/>
      <c r="H24" s="409" t="str">
        <f>IFERROR(VLOOKUP(I25,data!$A:$I,3,FALSE)&amp;" "&amp;VLOOKUP(I25,data!$A:$I,2,FALSE),"")</f>
        <v>PIOTR GOLIŃSKI</v>
      </c>
      <c r="I24" s="410"/>
      <c r="J24" s="409" t="str">
        <f>IFERROR(VLOOKUP(K25,data!$A:$I,3,FALSE)&amp;" "&amp;VLOOKUP(K25,data!$A:$I,2,FALSE),"")</f>
        <v>BARBARA PIEŃKO</v>
      </c>
      <c r="K24" s="410"/>
      <c r="L24" s="56"/>
      <c r="M24" s="144"/>
    </row>
    <row r="25" spans="2:13">
      <c r="B25" s="5">
        <f>IFERROR(VLOOKUP(C25,data!$A:$I,7,FALSE),"")</f>
        <v>239</v>
      </c>
      <c r="C25" s="11" t="s">
        <v>346</v>
      </c>
      <c r="D25" s="48">
        <f>IFERROR(VLOOKUP(E25,data!$A:$I,7,FALSE),"")</f>
        <v>172</v>
      </c>
      <c r="E25" s="47" t="s">
        <v>291</v>
      </c>
      <c r="F25" s="48">
        <f>IFERROR(VLOOKUP(G25,data!$A:$I,7,FALSE),"")</f>
        <v>190</v>
      </c>
      <c r="G25" s="47" t="s">
        <v>100</v>
      </c>
      <c r="H25" s="48">
        <f>IFERROR(VLOOKUP(I25,data!$A:$I,7,FALSE),"")</f>
        <v>272</v>
      </c>
      <c r="I25" s="47" t="s">
        <v>182</v>
      </c>
      <c r="J25" s="5">
        <f>IFERROR(VLOOKUP(K25,data!$A:$I,7,FALSE),"")</f>
        <v>199</v>
      </c>
      <c r="K25" s="11" t="s">
        <v>351</v>
      </c>
      <c r="L25" s="5">
        <f>IFERROR(VLOOKUP(M25,data!$A:$I,7,FALSE),"")</f>
        <v>196</v>
      </c>
      <c r="M25" s="11" t="s">
        <v>294</v>
      </c>
    </row>
    <row r="28" spans="2:13">
      <c r="B28" s="409" t="str">
        <f>IFERROR(VLOOKUP(C29,data!$A:$I,3,FALSE)&amp;" "&amp;VLOOKUP(C29,data!$A:$I,2,FALSE),"")</f>
        <v>DAMIAN ŻAK</v>
      </c>
      <c r="C28" s="410"/>
      <c r="D28" s="409" t="s">
        <v>506</v>
      </c>
      <c r="E28" s="410"/>
      <c r="F28" s="409" t="str">
        <f>IFERROR(VLOOKUP(G29,data!$A:$I,3,FALSE)&amp;" "&amp;VLOOKUP(G29,data!$A:$I,2,FALSE),"")</f>
        <v>ANDRZEJ ŚLIPKO</v>
      </c>
      <c r="G28" s="410"/>
      <c r="H28" s="409" t="str">
        <f>IFERROR(VLOOKUP(I29,data!$A:$I,3,FALSE)&amp;" "&amp;VLOOKUP(I29,data!$A:$I,2,FALSE),"")</f>
        <v>TOMASZ WILK</v>
      </c>
      <c r="I28" s="410"/>
      <c r="J28" s="409" t="str">
        <f>IFERROR(VLOOKUP(K29,data!$A:$I,3,FALSE)&amp;" "&amp;VLOOKUP(K29,data!$A:$I,2,FALSE),"")</f>
        <v>PAWEŁ BORKOWSKI</v>
      </c>
      <c r="K28" s="410"/>
      <c r="L28" s="409" t="str">
        <f>IFERROR(VLOOKUP(M29,data!$A:$I,3,FALSE)&amp;" "&amp;VLOOKUP(M29,data!$A:$I,2,FALSE),"")</f>
        <v>EWELINA DEMIAŃCZUK</v>
      </c>
      <c r="M28" s="410"/>
    </row>
    <row r="29" spans="2:13">
      <c r="B29" s="48">
        <f>IFERROR(VLOOKUP(C29,data!$A:$I,7,FALSE),"")</f>
        <v>226</v>
      </c>
      <c r="C29" s="51" t="s">
        <v>487</v>
      </c>
      <c r="D29" s="48">
        <v>208</v>
      </c>
      <c r="E29" s="47"/>
      <c r="F29" s="5">
        <f>IFERROR(VLOOKUP(G29,data!$A:$I,7,FALSE),"")</f>
        <v>334</v>
      </c>
      <c r="G29" s="11" t="s">
        <v>431</v>
      </c>
      <c r="H29" s="48">
        <f>IFERROR(VLOOKUP(I29,data!$A:$I,7,FALSE),"")</f>
        <v>240</v>
      </c>
      <c r="I29" s="47" t="s">
        <v>455</v>
      </c>
      <c r="J29" s="50"/>
      <c r="K29" s="11" t="s">
        <v>103</v>
      </c>
      <c r="L29" s="5">
        <f>IFERROR(VLOOKUP(M29,data!$A:$I,7,FALSE),"")</f>
        <v>488</v>
      </c>
      <c r="M29" s="51" t="s">
        <v>141</v>
      </c>
    </row>
    <row r="30" spans="2:13">
      <c r="B30" s="409"/>
      <c r="C30" s="410"/>
      <c r="D30" s="409" t="str">
        <f>IFERROR(VLOOKUP(E31,data!$A:$I,3,FALSE)&amp;" "&amp;VLOOKUP(E31,data!$A:$I,2,FALSE),"")</f>
        <v>LUDWIK WIECZORKIEWICZ</v>
      </c>
      <c r="E30" s="410"/>
      <c r="F30" s="409"/>
      <c r="G30" s="410"/>
      <c r="H30" s="409" t="s">
        <v>1050</v>
      </c>
      <c r="I30" s="410"/>
      <c r="J30" s="409" t="str">
        <f>IFERROR(VLOOKUP(K31,data!$A:$I,3,FALSE)&amp;" "&amp;VLOOKUP(K31,data!$A:$I,2,FALSE),"")</f>
        <v>BARTŁOMIEJ BADACH-ROGOWSKI</v>
      </c>
      <c r="K30" s="410"/>
      <c r="L30" s="409" t="s">
        <v>505</v>
      </c>
      <c r="M30" s="410"/>
    </row>
    <row r="31" spans="2:13">
      <c r="B31" s="48"/>
      <c r="C31" s="51"/>
      <c r="D31" s="48">
        <f>IFERROR(VLOOKUP(E31,data!$A:$I,7,FALSE),"")</f>
        <v>493</v>
      </c>
      <c r="E31" s="47" t="s">
        <v>1003</v>
      </c>
      <c r="F31" s="48"/>
      <c r="G31" s="51"/>
      <c r="H31" s="5" t="str">
        <f>IFERROR(VLOOKUP(I31,data!$A:$I,7,FALSE),"")</f>
        <v/>
      </c>
      <c r="I31" s="11"/>
      <c r="J31" s="5">
        <f>IFERROR(VLOOKUP(K31,data!$A:$I,7,FALSE),"")</f>
        <v>464</v>
      </c>
      <c r="K31" s="11" t="s">
        <v>43</v>
      </c>
      <c r="L31" s="151" t="str">
        <f>IFERROR(VLOOKUP(M31,data!$A:$I,7,FALSE),"")</f>
        <v/>
      </c>
      <c r="M31" s="152"/>
    </row>
    <row r="34" spans="2:11">
      <c r="B34" s="125"/>
      <c r="C34" s="126"/>
      <c r="D34" s="409" t="str">
        <f>IFERROR(VLOOKUP(E35,data!$A:$I,3,FALSE)&amp;" "&amp;VLOOKUP(E35,data!$A:$I,2,FALSE),"")</f>
        <v>PIOTR JANISZEWSKI</v>
      </c>
      <c r="E34" s="410"/>
      <c r="F34" s="387" t="str">
        <f>IFERROR(VLOOKUP(G35,data!$A:$I,3,FALSE)&amp;" "&amp;VLOOKUP(G35,data!$A:$I,2,FALSE),"")</f>
        <v>ANNA SADOWSKA</v>
      </c>
      <c r="G34" s="388"/>
      <c r="H34" s="409" t="str">
        <f>IFERROR(VLOOKUP(I35,data!$A:$I,3,FALSE)&amp;" "&amp;VLOOKUP(I35,data!$A:$I,2,FALSE),"")</f>
        <v>JAROSŁAW CZEREP</v>
      </c>
      <c r="I34" s="410"/>
      <c r="J34" s="409" t="s">
        <v>504</v>
      </c>
      <c r="K34" s="410"/>
    </row>
    <row r="35" spans="2:11">
      <c r="B35" s="416" t="str">
        <f>IFERROR(VLOOKUP(C37,data!$A:$I,3,FALSE)&amp;" "&amp;VLOOKUP(C37,data!$A:$I,2,FALSE),"")</f>
        <v>KAROL MOLKA</v>
      </c>
      <c r="C35" s="417"/>
      <c r="D35" s="48">
        <f>IFERROR(VLOOKUP(E35,data!$A:$I,7,FALSE),"")</f>
        <v>375</v>
      </c>
      <c r="E35" s="47" t="s">
        <v>41</v>
      </c>
      <c r="F35" s="48">
        <f>IFERROR(VLOOKUP(G35,data!$A:$I,7,FALSE),"")</f>
        <v>336</v>
      </c>
      <c r="G35" s="128" t="s">
        <v>499</v>
      </c>
      <c r="H35" s="48">
        <f>IFERROR(VLOOKUP(I35,data!$A:$I,7,FALSE),"")</f>
        <v>356</v>
      </c>
      <c r="I35" s="47" t="s">
        <v>42</v>
      </c>
      <c r="J35" s="151"/>
      <c r="K35" s="152"/>
    </row>
    <row r="36" spans="2:11">
      <c r="B36" s="143">
        <f>IFERROR(VLOOKUP(C37,data!$A:$I,7,FALSE),"")</f>
        <v>300</v>
      </c>
      <c r="C36" s="127"/>
      <c r="D36" s="409" t="str">
        <f>IFERROR(VLOOKUP(E37,data!$A:$I,3,FALSE)&amp;" "&amp;VLOOKUP(E37,data!$A:$I,2,FALSE),"")</f>
        <v>TOMASZ STANOWSKI</v>
      </c>
      <c r="E36" s="410"/>
      <c r="F36" s="387" t="s">
        <v>503</v>
      </c>
      <c r="G36" s="388"/>
      <c r="H36" s="409" t="str">
        <f>IFERROR(VLOOKUP(I37,data!$A:$I,3,FALSE)&amp;" "&amp;VLOOKUP(I37,data!$A:$I,2,FALSE),"")</f>
        <v>DOROTA CHMIELEWSKA</v>
      </c>
      <c r="I36" s="410"/>
      <c r="J36" s="409" t="str">
        <f>IFERROR(VLOOKUP(K37,data!$A:$I,3,FALSE)&amp;" "&amp;VLOOKUP(K37,data!$A:$I,2,FALSE),"")</f>
        <v>SANDRA BACKIEL</v>
      </c>
      <c r="K36" s="410"/>
    </row>
    <row r="37" spans="2:11">
      <c r="B37" s="48"/>
      <c r="C37" s="11" t="s">
        <v>37</v>
      </c>
      <c r="D37" s="48">
        <f>IFERROR(VLOOKUP(E37,data!$A:$I,7,FALSE),"")</f>
        <v>104</v>
      </c>
      <c r="E37" s="47" t="s">
        <v>38</v>
      </c>
      <c r="F37" s="48">
        <v>333</v>
      </c>
      <c r="G37" s="393"/>
      <c r="H37" s="48">
        <f>IFERROR(VLOOKUP(I37,data!$A:$I,7,FALSE),"")</f>
        <v>194</v>
      </c>
      <c r="I37" s="47" t="s">
        <v>40</v>
      </c>
      <c r="J37" s="48">
        <f>IFERROR(VLOOKUP(K37,data!$A:$I,7,FALSE),"")</f>
        <v>221</v>
      </c>
      <c r="K37" s="47" t="s">
        <v>988</v>
      </c>
    </row>
  </sheetData>
  <sheetProtection password="EE3C" sheet="1" objects="1" scenarios="1"/>
  <dataConsolidate/>
  <mergeCells count="38">
    <mergeCell ref="H36:I36"/>
    <mergeCell ref="J36:K36"/>
    <mergeCell ref="D36:E36"/>
    <mergeCell ref="B35:C35"/>
    <mergeCell ref="B28:C28"/>
    <mergeCell ref="J34:K34"/>
    <mergeCell ref="H34:I34"/>
    <mergeCell ref="D34:E34"/>
    <mergeCell ref="B30:C30"/>
    <mergeCell ref="L30:M30"/>
    <mergeCell ref="J30:K30"/>
    <mergeCell ref="H30:I30"/>
    <mergeCell ref="D30:E30"/>
    <mergeCell ref="L28:M28"/>
    <mergeCell ref="J28:K28"/>
    <mergeCell ref="H28:I28"/>
    <mergeCell ref="F28:G28"/>
    <mergeCell ref="D28:E28"/>
    <mergeCell ref="F30:G30"/>
    <mergeCell ref="L18:M18"/>
    <mergeCell ref="J18:K18"/>
    <mergeCell ref="B18:C18"/>
    <mergeCell ref="H24:I24"/>
    <mergeCell ref="H22:I22"/>
    <mergeCell ref="D24:E24"/>
    <mergeCell ref="F24:G24"/>
    <mergeCell ref="F22:G22"/>
    <mergeCell ref="D22:E22"/>
    <mergeCell ref="J24:K24"/>
    <mergeCell ref="J22:K22"/>
    <mergeCell ref="B22:C22"/>
    <mergeCell ref="B24:C24"/>
    <mergeCell ref="B11:C11"/>
    <mergeCell ref="J9:K9"/>
    <mergeCell ref="L9:M9"/>
    <mergeCell ref="L16:M16"/>
    <mergeCell ref="J16:K16"/>
    <mergeCell ref="B16:C16"/>
  </mergeCells>
  <pageMargins left="3.937007874015748E-2" right="3.937007874015748E-2" top="0.74803149606299213" bottom="0.74803149606299213" header="0.31496062992125984" footer="0.31496062992125984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2">
    <tabColor rgb="FF008000"/>
  </sheetPr>
  <dimension ref="D1:K47"/>
  <sheetViews>
    <sheetView showGridLines="0" zoomScale="85" zoomScaleNormal="85" zoomScaleSheetLayoutView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A2" sqref="A2"/>
    </sheetView>
  </sheetViews>
  <sheetFormatPr defaultColWidth="8.625" defaultRowHeight="12"/>
  <cols>
    <col min="1" max="2" width="8.625" style="2"/>
    <col min="3" max="3" width="4.25" style="2" customWidth="1"/>
    <col min="4" max="4" width="17.25" style="2" customWidth="1"/>
    <col min="5" max="5" width="5" style="2" customWidth="1"/>
    <col min="6" max="6" width="17.25" style="2" customWidth="1"/>
    <col min="7" max="7" width="5" style="2" customWidth="1"/>
    <col min="8" max="8" width="17.25" style="2" customWidth="1"/>
    <col min="9" max="9" width="5" style="2" customWidth="1"/>
    <col min="10" max="10" width="17.25" style="2" customWidth="1"/>
    <col min="11" max="11" width="5" style="2" customWidth="1"/>
    <col min="12" max="16384" width="8.625" style="2"/>
  </cols>
  <sheetData>
    <row r="1" spans="4:11" ht="21.75" customHeight="1"/>
    <row r="2" spans="4:11" ht="21.75" customHeight="1"/>
    <row r="3" spans="4:11" ht="21.75" customHeight="1"/>
    <row r="4" spans="4:11" ht="21.75" customHeight="1"/>
    <row r="5" spans="4:11" ht="21.75" customHeight="1"/>
    <row r="6" spans="4:11" ht="16.5" customHeight="1">
      <c r="H6" s="4"/>
    </row>
    <row r="7" spans="4:11" ht="11.25" customHeight="1">
      <c r="D7" s="409" t="s">
        <v>651</v>
      </c>
      <c r="E7" s="410"/>
      <c r="F7" s="409" t="str">
        <f>IFERROR(VLOOKUP(G8,data!$A:$I,3,FALSE)&amp;" "&amp;VLOOKUP(G8,data!$A:$I,2,FALSE),"")</f>
        <v>RADOSŁAW SKRZYPEK</v>
      </c>
      <c r="G7" s="410"/>
      <c r="H7" s="409" t="str">
        <f>IFERROR(VLOOKUP(I8,data!$A:$I,3,FALSE)&amp;" "&amp;VLOOKUP(I8,data!$A:$I,2,FALSE),"")</f>
        <v>MARTA JURCZYK</v>
      </c>
      <c r="I7" s="410"/>
    </row>
    <row r="8" spans="4:11" ht="11.25" customHeight="1">
      <c r="D8" s="48">
        <v>220</v>
      </c>
      <c r="E8" s="11"/>
      <c r="F8" s="48">
        <f>IFERROR(VLOOKUP(G8,data!$A:$I,7,FALSE),"")</f>
        <v>213</v>
      </c>
      <c r="G8" s="47" t="s">
        <v>388</v>
      </c>
      <c r="H8" s="5">
        <f>IFERROR(VLOOKUP(I8,data!$A:$I,7,FALSE),"")</f>
        <v>202</v>
      </c>
      <c r="I8" s="11" t="s">
        <v>225</v>
      </c>
    </row>
    <row r="9" spans="4:11" ht="11.25" customHeight="1">
      <c r="D9" s="409" t="str">
        <f>IFERROR(VLOOKUP(E10,data!$A:$I,3,FALSE)&amp;" "&amp;VLOOKUP(E10,data!$A:$I,2,FALSE),"")</f>
        <v>BARTOSZ SZELIGA</v>
      </c>
      <c r="E9" s="410"/>
      <c r="F9" s="409" t="str">
        <f>IFERROR(VLOOKUP(G10,data!$A:$I,3,FALSE)&amp;" "&amp;VLOOKUP(G10,data!$A:$I,2,FALSE),"")</f>
        <v>JAROSŁAW KONEFAŁ</v>
      </c>
      <c r="G9" s="410"/>
      <c r="H9" s="409" t="str">
        <f>IFERROR(VLOOKUP(I10,data!$A:$I,3,FALSE)&amp;" "&amp;VLOOKUP(I10,data!$A:$I,2,FALSE),"")</f>
        <v>ANNA RACZKOWSKA</v>
      </c>
      <c r="I9" s="410"/>
    </row>
    <row r="10" spans="4:11" ht="11.25" customHeight="1">
      <c r="D10" s="5">
        <f>IFERROR(VLOOKUP(E10,data!$A:$I,7,FALSE),"")</f>
        <v>212</v>
      </c>
      <c r="E10" s="11" t="s">
        <v>422</v>
      </c>
      <c r="F10" s="48">
        <f>IFERROR(VLOOKUP(G10,data!$A:$I,7,FALSE),"")</f>
        <v>207</v>
      </c>
      <c r="G10" s="47" t="s">
        <v>251</v>
      </c>
      <c r="H10" s="5">
        <f>IFERROR(VLOOKUP(I10,data!$A:$I,7,FALSE),"")</f>
        <v>379</v>
      </c>
      <c r="I10" s="11" t="s">
        <v>366</v>
      </c>
    </row>
    <row r="11" spans="4:11" ht="16.5" customHeight="1"/>
    <row r="12" spans="4:11" ht="15" customHeight="1">
      <c r="D12" s="409" t="str">
        <f>IFERROR(VLOOKUP(E13,data!$A:$I,3,FALSE)&amp;" "&amp;VLOOKUP(E13,data!$A:$I,2,FALSE),"")</f>
        <v>DAWID MARAS</v>
      </c>
      <c r="E12" s="410"/>
      <c r="F12" s="409" t="str">
        <f>IFERROR(VLOOKUP(G13,data!$A:$I,3,FALSE)&amp;" "&amp;VLOOKUP(G13,data!$A:$I,2,FALSE),"")</f>
        <v>ADAM CZAJEWSKI</v>
      </c>
      <c r="G12" s="410"/>
      <c r="H12" s="409" t="str">
        <f>IFERROR(VLOOKUP(I13,data!$A:$I,3,FALSE)&amp;" "&amp;VLOOKUP(I13,data!$A:$I,2,FALSE),"")</f>
        <v>PATRYK SŁOWIK</v>
      </c>
      <c r="I12" s="410"/>
      <c r="J12" s="409" t="str">
        <f>IFERROR(VLOOKUP(K13,data!$A:$I,3,FALSE)&amp;" "&amp;VLOOKUP(K13,data!$A:$I,2,FALSE),"")</f>
        <v>ROBERT BIELEC</v>
      </c>
      <c r="K12" s="410"/>
    </row>
    <row r="13" spans="4:11">
      <c r="D13" s="5">
        <f>IFERROR(VLOOKUP(E13,data!$A:$I,7,FALSE),"")</f>
        <v>184</v>
      </c>
      <c r="E13" s="11" t="s">
        <v>285</v>
      </c>
      <c r="F13" s="48">
        <f>IFERROR(VLOOKUP(G13,data!$A:$I,7,FALSE),"")</f>
        <v>234</v>
      </c>
      <c r="G13" s="47" t="s">
        <v>124</v>
      </c>
      <c r="H13" s="5">
        <f>IFERROR(VLOOKUP(I13,data!$A:$I,7,FALSE),"")</f>
        <v>185</v>
      </c>
      <c r="I13" s="11" t="s">
        <v>391</v>
      </c>
      <c r="J13" s="5">
        <f>IFERROR(VLOOKUP(K13,data!$A:$I,7,FALSE),"")</f>
        <v>285</v>
      </c>
      <c r="K13" s="11" t="s">
        <v>991</v>
      </c>
    </row>
    <row r="14" spans="4:11">
      <c r="D14" s="45" t="str">
        <f>IFERROR(VLOOKUP(E15,data!$A:$I,3,FALSE)&amp;" "&amp;VLOOKUP(E15,data!$A:$I,2,FALSE),"")</f>
        <v>KAMIL KAMIŃSKI</v>
      </c>
      <c r="E14" s="46"/>
      <c r="F14" s="45" t="str">
        <f>IFERROR(VLOOKUP(G15,data!$A:$I,3,FALSE)&amp;" "&amp;VLOOKUP(G15,data!$A:$I,2,FALSE),"")</f>
        <v>MARCIN STANISZEWSKI</v>
      </c>
      <c r="G14" s="3"/>
      <c r="H14" s="409" t="str">
        <f>IFERROR(VLOOKUP(I15,data!$A:$I,3,FALSE)&amp;" "&amp;VLOOKUP(I15,data!$A:$I,2,FALSE),"")</f>
        <v>MARIUSZ FUCZYŁO</v>
      </c>
      <c r="I14" s="410"/>
      <c r="J14" s="416"/>
      <c r="K14" s="417"/>
    </row>
    <row r="15" spans="4:11">
      <c r="D15" s="5">
        <f>IFERROR(VLOOKUP(E15,data!$A:$I,7,FALSE),"")</f>
        <v>304</v>
      </c>
      <c r="E15" s="11" t="s">
        <v>233</v>
      </c>
      <c r="F15" s="48">
        <f>IFERROR(VLOOKUP(G15,data!$A:$I,7,FALSE),"")</f>
        <v>432</v>
      </c>
      <c r="G15" s="47" t="s">
        <v>404</v>
      </c>
      <c r="H15" s="385">
        <f>IFERROR(VLOOKUP(I15,data!$A:$I,7,FALSE),"")</f>
        <v>126</v>
      </c>
      <c r="I15" s="384" t="s">
        <v>161</v>
      </c>
      <c r="J15" s="382"/>
      <c r="K15" s="11"/>
    </row>
    <row r="17" spans="4:11">
      <c r="J17" s="383"/>
    </row>
    <row r="18" spans="4:11">
      <c r="D18" s="409" t="str">
        <f>IFERROR(VLOOKUP(E19,data!$A:$I,3,FALSE)&amp;" "&amp;VLOOKUP(E19,data!$A:$I,2,FALSE),"")</f>
        <v>TOMASZ KRAJEWSKI</v>
      </c>
      <c r="E18" s="410"/>
      <c r="F18" s="409" t="str">
        <f>IFERROR(VLOOKUP(G19,data!$A:$I,3,FALSE)&amp;" "&amp;VLOOKUP(G19,data!$A:$I,2,FALSE),"")</f>
        <v>MARCIN BABUŚKA</v>
      </c>
      <c r="G18" s="410"/>
      <c r="H18" s="409" t="str">
        <f>IFERROR(VLOOKUP(I19,data!$A:$I,3,FALSE)&amp;" "&amp;VLOOKUP(I19,data!$A:$I,2,FALSE),"")</f>
        <v>ANETA SOŚNICKA</v>
      </c>
      <c r="I18" s="410"/>
    </row>
    <row r="19" spans="4:11">
      <c r="D19" s="5">
        <f>IFERROR(VLOOKUP(E19,data!$A:$I,7,FALSE),"")</f>
        <v>235</v>
      </c>
      <c r="E19" s="11" t="s">
        <v>46</v>
      </c>
      <c r="F19" s="48">
        <f>IFERROR(VLOOKUP(G19,data!$A:$I,7,FALSE),"")</f>
        <v>344</v>
      </c>
      <c r="G19" s="47" t="s">
        <v>44</v>
      </c>
      <c r="H19" s="5"/>
      <c r="I19" s="11" t="s">
        <v>399</v>
      </c>
    </row>
    <row r="20" spans="4:11">
      <c r="D20" s="45" t="str">
        <f>IFERROR(VLOOKUP(E21,data!$A:$I,3,FALSE)&amp;" "&amp;VLOOKUP(E21,data!$A:$I,2,FALSE),"")</f>
        <v/>
      </c>
      <c r="E20" s="46"/>
      <c r="F20" s="45" t="str">
        <f>IFERROR(VLOOKUP(G21,data!$A:$I,3,FALSE)&amp;" "&amp;VLOOKUP(G21,data!$A:$I,2,FALSE),"")</f>
        <v>KAMILA WOLNIAK</v>
      </c>
      <c r="G20" s="3"/>
      <c r="H20" s="45" t="str">
        <f>IFERROR(VLOOKUP(I21,data!$A:$I,3,FALSE)&amp;" "&amp;VLOOKUP(I21,data!$A:$I,2,FALSE),"")</f>
        <v>ŁUKASZ STUDNIARZ</v>
      </c>
      <c r="I20" s="46"/>
    </row>
    <row r="21" spans="4:11">
      <c r="D21" s="50"/>
      <c r="E21" s="154"/>
      <c r="F21" s="48">
        <f>IFERROR(VLOOKUP(G21,data!$A:$I,7,FALSE),"")</f>
        <v>216</v>
      </c>
      <c r="G21" s="47" t="s">
        <v>461</v>
      </c>
      <c r="H21" s="5">
        <f>IFERROR(VLOOKUP(I21,data!$A:$I,7,FALSE),"")</f>
        <v>214</v>
      </c>
      <c r="I21" s="11" t="s">
        <v>411</v>
      </c>
    </row>
    <row r="24" spans="4:11">
      <c r="D24" s="409" t="str">
        <f>IFERROR(VLOOKUP(E25,data!$A:$I,3,FALSE)&amp;" "&amp;VLOOKUP(E25,data!$A:$I,2,FALSE),"")</f>
        <v>RAFAŁ DĄBROWSKI</v>
      </c>
      <c r="E24" s="410"/>
      <c r="F24" s="409" t="str">
        <f>IFERROR(VLOOKUP(G25,data!$A:$I,3,FALSE)&amp;" "&amp;VLOOKUP(G25,data!$A:$I,2,FALSE),"")</f>
        <v>KRZYSZTOF MIŁOŚ</v>
      </c>
      <c r="G24" s="410"/>
      <c r="H24" s="409" t="str">
        <f>IFERROR(VLOOKUP(I25,data!$A:$I,3,FALSE)&amp;" "&amp;VLOOKUP(I25,data!$A:$I,2,FALSE),"")</f>
        <v>KAROL WITKOWSKI</v>
      </c>
      <c r="I24" s="410"/>
      <c r="J24" s="125"/>
      <c r="K24" s="126"/>
    </row>
    <row r="25" spans="4:11">
      <c r="D25" s="5">
        <f>IFERROR(VLOOKUP(E25,data!$A:$I,7,FALSE),"")</f>
        <v>106</v>
      </c>
      <c r="E25" s="11" t="s">
        <v>140</v>
      </c>
      <c r="F25" s="48">
        <f>IFERROR(VLOOKUP(G25,data!$A:$I,7,FALSE),"")</f>
        <v>188</v>
      </c>
      <c r="G25" s="47" t="s">
        <v>318</v>
      </c>
      <c r="H25" s="5">
        <f>IFERROR(VLOOKUP(I25,data!$A:$I,7,FALSE),"")</f>
        <v>365</v>
      </c>
      <c r="I25" s="11" t="s">
        <v>459</v>
      </c>
      <c r="J25" s="416" t="str">
        <f>IFERROR(VLOOKUP(K27,data!$A:$I,3,FALSE)&amp;" "&amp;VLOOKUP(K27,data!$A:$I,2,FALSE),"")</f>
        <v>MIKAEL GOUADEC</v>
      </c>
      <c r="K25" s="417"/>
    </row>
    <row r="26" spans="4:11">
      <c r="D26" s="409" t="str">
        <f>IFERROR(VLOOKUP(E27,data!$A:$I,3,FALSE)&amp;" "&amp;VLOOKUP(E27,data!$A:$I,2,FALSE),"")</f>
        <v>MONIKA CERKOWNIAK</v>
      </c>
      <c r="E26" s="410"/>
      <c r="F26" s="409" t="str">
        <f>IFERROR(VLOOKUP(G27,data!$A:$I,3,FALSE)&amp;" "&amp;VLOOKUP(G27,data!$A:$I,2,FALSE),"")</f>
        <v>MAGDALENA STOLARCZUK</v>
      </c>
      <c r="G26" s="410"/>
      <c r="H26" s="409" t="str">
        <f>IFERROR(VLOOKUP(I27,data!$A:$I,3,FALSE)&amp;" "&amp;VLOOKUP(I27,data!$A:$I,2,FALSE),"")</f>
        <v>GRZEGORZ ZIELIŃSKI</v>
      </c>
      <c r="I26" s="410"/>
      <c r="J26" s="416">
        <f>IFERROR(VLOOKUP(K27,data!$A:$I,7,FALSE),"")</f>
        <v>171</v>
      </c>
      <c r="K26" s="417"/>
    </row>
    <row r="27" spans="4:11">
      <c r="D27" s="5">
        <f>IFERROR(VLOOKUP(E27,data!$A:$I,7,FALSE),"")</f>
        <v>173</v>
      </c>
      <c r="E27" s="11" t="s">
        <v>110</v>
      </c>
      <c r="F27" s="48">
        <f>IFERROR(VLOOKUP(G27,data!$A:$I,7,FALSE),"")</f>
        <v>114</v>
      </c>
      <c r="G27" s="47" t="s">
        <v>409</v>
      </c>
      <c r="H27" s="5">
        <f>IFERROR(VLOOKUP(I27,data!$A:$I,7,FALSE),"")</f>
        <v>147</v>
      </c>
      <c r="I27" s="51" t="s">
        <v>483</v>
      </c>
      <c r="J27" s="5"/>
      <c r="K27" s="11" t="s">
        <v>184</v>
      </c>
    </row>
    <row r="30" spans="4:11">
      <c r="D30" s="409" t="str">
        <f>IFERROR(VLOOKUP(E31,data!$A:$I,3,FALSE)&amp;" "&amp;VLOOKUP(E31,data!$A:$I,2,FALSE),"")</f>
        <v>DANIEL WIECZOREK</v>
      </c>
      <c r="E30" s="410"/>
      <c r="F30" s="409" t="str">
        <f>IFERROR(VLOOKUP(G31,data!$A:$I,3,FALSE)&amp;" "&amp;VLOOKUP(G31,data!$A:$I,2,FALSE),"")</f>
        <v>BARTOSZ MARCINIAK</v>
      </c>
      <c r="G30" s="410"/>
      <c r="H30" s="409" t="str">
        <f>IFERROR(VLOOKUP(I31,data!$A:$I,3,FALSE)&amp;" "&amp;VLOOKUP(I31,data!$A:$I,2,FALSE),"")</f>
        <v>AGATA OSSOWSKA</v>
      </c>
      <c r="I30" s="410"/>
      <c r="J30" s="125"/>
      <c r="K30" s="126"/>
    </row>
    <row r="31" spans="4:11">
      <c r="D31" s="5">
        <f>IFERROR(VLOOKUP(E31,data!$A:$I,7,FALSE),"")</f>
        <v>209</v>
      </c>
      <c r="E31" s="11" t="s">
        <v>450</v>
      </c>
      <c r="F31" s="48">
        <f>IFERROR(VLOOKUP(G31,data!$A:$I,7,FALSE),"")</f>
        <v>279</v>
      </c>
      <c r="G31" s="47" t="s">
        <v>288</v>
      </c>
      <c r="H31" s="5">
        <f>IFERROR(VLOOKUP(I31,data!$A:$I,7,FALSE),"")</f>
        <v>437</v>
      </c>
      <c r="I31" s="11" t="s">
        <v>338</v>
      </c>
      <c r="J31" s="416" t="str">
        <f>IFERROR(VLOOKUP(K33,data!$A:$I,3,FALSE)&amp;" "&amp;VLOOKUP(K33,data!$A:$I,2,FALSE),"")</f>
        <v>ANITA IWANIEC</v>
      </c>
      <c r="K31" s="417"/>
    </row>
    <row r="32" spans="4:11">
      <c r="D32" s="409" t="str">
        <f>IFERROR(VLOOKUP(E33,data!$A:$I,3,FALSE)&amp;" "&amp;VLOOKUP(E33,data!$A:$I,2,FALSE),"")</f>
        <v>MARCIN PODSADNY</v>
      </c>
      <c r="E32" s="410"/>
      <c r="F32" s="409" t="s">
        <v>502</v>
      </c>
      <c r="G32" s="410"/>
      <c r="H32" s="409" t="str">
        <f>IFERROR(VLOOKUP(I33,data!$A:$I,3,FALSE)&amp;" "&amp;VLOOKUP(I33,data!$A:$I,2,FALSE),"")</f>
        <v/>
      </c>
      <c r="I32" s="410"/>
      <c r="J32" s="416">
        <f>IFERROR(VLOOKUP(K33,data!$A:$I,7,FALSE),"")</f>
        <v>215</v>
      </c>
      <c r="K32" s="417"/>
    </row>
    <row r="33" spans="4:11">
      <c r="D33" s="5">
        <f>IFERROR(VLOOKUP(E33,data!$A:$I,7,FALSE),"")</f>
        <v>105</v>
      </c>
      <c r="E33" s="11" t="s">
        <v>356</v>
      </c>
      <c r="F33" s="48" t="str">
        <f>IFERROR(VLOOKUP(G33,data!$A:$I,7,FALSE),"")</f>
        <v/>
      </c>
      <c r="G33" s="47"/>
      <c r="H33" s="5" t="str">
        <f>IFERROR(VLOOKUP(I33,data!$A:$I,7,FALSE),"")</f>
        <v/>
      </c>
      <c r="I33" s="156"/>
      <c r="J33" s="5"/>
      <c r="K33" s="11" t="s">
        <v>204</v>
      </c>
    </row>
    <row r="36" spans="4:11">
      <c r="D36" s="409" t="str">
        <f>IFERROR(VLOOKUP(E37,data!$A:$I,3,FALSE)&amp;" "&amp;VLOOKUP(E37,data!$A:$I,2,FALSE),"")</f>
        <v>MICHAŁ SZTEFANICA</v>
      </c>
      <c r="E36" s="410"/>
      <c r="F36" s="409" t="str">
        <f>IFERROR(VLOOKUP(G37,data!$A:$I,3,FALSE)&amp;" "&amp;VLOOKUP(G37,data!$A:$I,2,FALSE),"")</f>
        <v>MATEUSZ KORYCZAN</v>
      </c>
      <c r="G36" s="410"/>
      <c r="H36" s="409" t="str">
        <f>IFERROR(VLOOKUP(I37,data!$A:$I,3,FALSE)&amp;" "&amp;VLOOKUP(I37,data!$A:$I,2,FALSE),"")</f>
        <v>ŁUKASZ JAKUBOWSKI</v>
      </c>
      <c r="I36" s="410"/>
      <c r="J36" s="125"/>
      <c r="K36" s="126"/>
    </row>
    <row r="37" spans="4:11">
      <c r="D37" s="5">
        <f>IFERROR(VLOOKUP(E37,data!$A:$I,7,FALSE),"")</f>
        <v>155</v>
      </c>
      <c r="E37" s="11" t="s">
        <v>498</v>
      </c>
      <c r="F37" s="48">
        <f>IFERROR(VLOOKUP(G37,data!$A:$I,7,FALSE),"")</f>
        <v>156</v>
      </c>
      <c r="G37" s="47" t="s">
        <v>253</v>
      </c>
      <c r="H37" s="5">
        <f>IFERROR(VLOOKUP(I37,data!$A:$I,7,FALSE),"")</f>
        <v>150</v>
      </c>
      <c r="I37" s="11" t="s">
        <v>208</v>
      </c>
      <c r="J37" s="416" t="s">
        <v>652</v>
      </c>
      <c r="K37" s="417"/>
    </row>
    <row r="38" spans="4:11">
      <c r="D38" s="409" t="str">
        <f>IFERROR(VLOOKUP(E39,data!$A:$I,3,FALSE)&amp;" "&amp;VLOOKUP(E39,data!$A:$I,2,FALSE),"")</f>
        <v>PIOTR BASZCZYN</v>
      </c>
      <c r="E38" s="410"/>
      <c r="F38" s="409" t="str">
        <f>IFERROR(VLOOKUP(G39,data!$A:$I,3,FALSE)&amp;" "&amp;VLOOKUP(G39,data!$A:$I,2,FALSE),"")</f>
        <v>MARCIN ANKUTOWICZ</v>
      </c>
      <c r="G38" s="410"/>
      <c r="H38" s="409" t="str">
        <f>IFERROR(VLOOKUP(I39,data!$A:$I,3,FALSE)&amp;" "&amp;VLOOKUP(I39,data!$A:$I,2,FALSE),"")</f>
        <v>PIOTR BERNACKI</v>
      </c>
      <c r="I38" s="410"/>
      <c r="J38" s="416">
        <v>154</v>
      </c>
      <c r="K38" s="417"/>
    </row>
    <row r="39" spans="4:11">
      <c r="D39" s="5">
        <f>IFERROR(VLOOKUP(E39,data!$A:$I,7,FALSE),"")</f>
        <v>152</v>
      </c>
      <c r="E39" s="11" t="s">
        <v>79</v>
      </c>
      <c r="F39" s="48">
        <f>IFERROR(VLOOKUP(G39,data!$A:$I,7,FALSE),"")</f>
        <v>151</v>
      </c>
      <c r="G39" s="47" t="s">
        <v>497</v>
      </c>
      <c r="H39" s="5">
        <f>IFERROR(VLOOKUP(I39,data!$A:$I,7,FALSE),"")</f>
        <v>153</v>
      </c>
      <c r="I39" s="51" t="s">
        <v>93</v>
      </c>
      <c r="J39" s="5"/>
      <c r="K39" s="11" t="s">
        <v>999</v>
      </c>
    </row>
    <row r="44" spans="4:11" ht="16.5" customHeight="1">
      <c r="H44" s="409" t="str">
        <f>IFERROR(VLOOKUP(I45,data!$A:$I,3,FALSE)&amp;" "&amp;VLOOKUP(I45,data!$A:$I,2,FALSE),"")</f>
        <v>ANDRZEJ MICHALSKI</v>
      </c>
      <c r="I44" s="410"/>
    </row>
    <row r="45" spans="4:11" ht="16.5" customHeight="1">
      <c r="H45" s="5">
        <f>IFERROR(VLOOKUP(I45,data!$A:$I,7,FALSE),"")</f>
        <v>372</v>
      </c>
      <c r="I45" s="11" t="s">
        <v>14</v>
      </c>
    </row>
    <row r="46" spans="4:11" ht="10.5" customHeight="1"/>
    <row r="47" spans="4:11" ht="9" customHeight="1"/>
  </sheetData>
  <sheetProtection password="EE3C" sheet="1" objects="1" scenarios="1"/>
  <dataConsolidate/>
  <mergeCells count="40">
    <mergeCell ref="J14:K14"/>
    <mergeCell ref="H14:I14"/>
    <mergeCell ref="J12:K12"/>
    <mergeCell ref="H44:I44"/>
    <mergeCell ref="J26:K26"/>
    <mergeCell ref="J38:K38"/>
    <mergeCell ref="J32:K32"/>
    <mergeCell ref="H12:I12"/>
    <mergeCell ref="J25:K25"/>
    <mergeCell ref="J31:K31"/>
    <mergeCell ref="J37:K37"/>
    <mergeCell ref="D9:E9"/>
    <mergeCell ref="H7:I7"/>
    <mergeCell ref="F7:G7"/>
    <mergeCell ref="F9:G9"/>
    <mergeCell ref="H9:I9"/>
    <mergeCell ref="D7:E7"/>
    <mergeCell ref="D36:E36"/>
    <mergeCell ref="F36:G36"/>
    <mergeCell ref="H36:I36"/>
    <mergeCell ref="D38:E38"/>
    <mergeCell ref="F38:G38"/>
    <mergeCell ref="H38:I38"/>
    <mergeCell ref="F12:G12"/>
    <mergeCell ref="D12:E12"/>
    <mergeCell ref="D18:E18"/>
    <mergeCell ref="F18:G18"/>
    <mergeCell ref="H18:I18"/>
    <mergeCell ref="D24:E24"/>
    <mergeCell ref="F24:G24"/>
    <mergeCell ref="H24:I24"/>
    <mergeCell ref="D26:E26"/>
    <mergeCell ref="F26:G26"/>
    <mergeCell ref="H26:I26"/>
    <mergeCell ref="D30:E30"/>
    <mergeCell ref="F30:G30"/>
    <mergeCell ref="H30:I30"/>
    <mergeCell ref="D32:E32"/>
    <mergeCell ref="F32:G32"/>
    <mergeCell ref="H32:I32"/>
  </mergeCells>
  <pageMargins left="0.7" right="0.7" top="0.75" bottom="0.75" header="0.3" footer="0.3"/>
  <pageSetup paperSize="9" scale="75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9">
    <tabColor rgb="FF008000"/>
  </sheetPr>
  <dimension ref="A6:AF26"/>
  <sheetViews>
    <sheetView showGridLines="0" zoomScale="70" zoomScaleNormal="70" zoomScaleSheetLayoutView="100" workbookViewId="0">
      <selection activeCell="T37" sqref="T37"/>
    </sheetView>
  </sheetViews>
  <sheetFormatPr defaultColWidth="8.625" defaultRowHeight="14.25"/>
  <cols>
    <col min="1" max="1" width="4.75" customWidth="1"/>
    <col min="2" max="2" width="5" style="2" customWidth="1"/>
    <col min="3" max="3" width="11.5" style="2" customWidth="1"/>
    <col min="4" max="4" width="5" style="2" customWidth="1"/>
    <col min="5" max="5" width="12.875" style="2" customWidth="1"/>
    <col min="6" max="6" width="3.75" style="2" customWidth="1"/>
    <col min="7" max="7" width="12.875" style="2" customWidth="1"/>
    <col min="8" max="8" width="5" style="2" customWidth="1"/>
    <col min="9" max="9" width="12.875" style="2" customWidth="1"/>
    <col min="10" max="10" width="4.125" style="2" customWidth="1"/>
    <col min="11" max="11" width="2.625" style="2" customWidth="1"/>
    <col min="12" max="12" width="1.375" style="2" customWidth="1"/>
    <col min="13" max="13" width="3.875" style="2" customWidth="1"/>
    <col min="14" max="14" width="10.625" style="2" customWidth="1"/>
    <col min="15" max="15" width="5" style="2" customWidth="1"/>
    <col min="16" max="16" width="11.5" style="2" customWidth="1"/>
    <col min="17" max="17" width="5" style="2" customWidth="1"/>
    <col min="18" max="18" width="11.75" style="2" customWidth="1"/>
    <col min="19" max="19" width="5" style="2" customWidth="1"/>
    <col min="20" max="20" width="12.875" style="2" customWidth="1"/>
    <col min="21" max="21" width="5" style="2" customWidth="1"/>
    <col min="22" max="22" width="12.875" style="2" customWidth="1"/>
    <col min="23" max="23" width="5" style="2" customWidth="1"/>
    <col min="24" max="24" width="12.875" style="2" customWidth="1"/>
    <col min="25" max="25" width="5" style="2" customWidth="1"/>
    <col min="26" max="26" width="12.875" style="2" customWidth="1"/>
    <col min="27" max="27" width="5" style="2" customWidth="1"/>
    <col min="28" max="28" width="8.625" style="2"/>
    <col min="33" max="16384" width="8.625" style="2"/>
  </cols>
  <sheetData>
    <row r="6" spans="1:27" ht="21.75" customHeight="1"/>
    <row r="7" spans="1:27" ht="16.5" customHeight="1">
      <c r="A7" s="2"/>
      <c r="L7" s="391"/>
      <c r="U7" s="4"/>
    </row>
    <row r="8" spans="1:27">
      <c r="A8" s="2"/>
      <c r="L8" s="391"/>
    </row>
    <row r="9" spans="1:27">
      <c r="A9" s="2"/>
      <c r="C9" s="45" t="str">
        <f>IFERROR(VLOOKUP(D10,data!$A:$I,3,FALSE)&amp;" "&amp;VLOOKUP(D10,data!$A:$I,2,FALSE),"")</f>
        <v>WALDEMAR TUTAJ</v>
      </c>
      <c r="D9" s="46"/>
      <c r="E9" s="45" t="str">
        <f>IFERROR(VLOOKUP(F10,data!$A:$I,3,FALSE)&amp;" "&amp;VLOOKUP(F10,data!$A:$I,2,FALSE),"")</f>
        <v>ANDRZEJ KINDRA</v>
      </c>
      <c r="F9" s="46"/>
      <c r="G9" s="45" t="str">
        <f>IFERROR(VLOOKUP(H10,data!$A:$I,3,FALSE)&amp;" "&amp;VLOOKUP(H10,data!$A:$I,2,FALSE),"")</f>
        <v>TOMASZ KOKOSZANEK</v>
      </c>
      <c r="H9" s="46"/>
      <c r="I9" s="45" t="str">
        <f>IFERROR(VLOOKUP(J10,data!$A:$I,3,FALSE)&amp;" "&amp;VLOOKUP(J10,data!$A:$I,2,FALSE),"")</f>
        <v>ROBERT NAUMOWICZ</v>
      </c>
      <c r="J9" s="46"/>
      <c r="L9" s="391"/>
    </row>
    <row r="10" spans="1:27">
      <c r="A10" s="2"/>
      <c r="C10" s="48">
        <f>IFERROR(VLOOKUP(D10,data!$A:$I,7,FALSE),"")</f>
        <v>342</v>
      </c>
      <c r="D10" s="47" t="s">
        <v>436</v>
      </c>
      <c r="E10" s="48">
        <f>IFERROR(VLOOKUP(F10,data!$A:$I,7,FALSE),"")</f>
        <v>347</v>
      </c>
      <c r="F10" s="47" t="s">
        <v>242</v>
      </c>
      <c r="G10" s="48">
        <f>IFERROR(VLOOKUP(H10,data!$A:$I,7,FALSE),"")</f>
        <v>346</v>
      </c>
      <c r="H10" s="47" t="s">
        <v>245</v>
      </c>
      <c r="I10" s="48">
        <f>IFERROR(VLOOKUP(J10,data!$A:$I,7,FALSE),"")</f>
        <v>339</v>
      </c>
      <c r="J10" s="47" t="s">
        <v>332</v>
      </c>
      <c r="K10" s="56"/>
      <c r="L10" s="391"/>
    </row>
    <row r="11" spans="1:27">
      <c r="A11" s="2"/>
      <c r="C11" s="45" t="str">
        <f>IFERROR(VLOOKUP(D12,data!$A:$I,3,FALSE)&amp;" "&amp;VLOOKUP(D12,data!$A:$I,2,FALSE),"")</f>
        <v>TOMASZ KRAWCZYK</v>
      </c>
      <c r="D11" s="46"/>
      <c r="E11" s="45" t="str">
        <f>IFERROR(VLOOKUP(F12,data!$A:$I,3,FALSE)&amp;" "&amp;VLOOKUP(F12,data!$A:$I,2,FALSE),"")</f>
        <v>KRZYSZTOF BULIK</v>
      </c>
      <c r="F11" s="46"/>
      <c r="G11" s="45" t="s">
        <v>654</v>
      </c>
      <c r="H11" s="46"/>
      <c r="I11" s="45" t="str">
        <f>IFERROR(VLOOKUP(J12,data!$A:$I,3,FALSE)&amp;" "&amp;VLOOKUP(J12,data!$A:$I,2,FALSE),"")</f>
        <v>REMIGIUSZ RZADKIEWICZ</v>
      </c>
      <c r="J11" s="46"/>
      <c r="L11" s="391"/>
      <c r="N11" s="409" t="str">
        <f>IFERROR(VLOOKUP(O12,data!$A:$I,3,FALSE)&amp;" "&amp;VLOOKUP(O12,data!$A:$I,2,FALSE),"")</f>
        <v/>
      </c>
      <c r="O11" s="410"/>
      <c r="P11" s="409" t="str">
        <f>IFERROR(VLOOKUP(Q12,data!$A:$I,3,FALSE)&amp;" "&amp;VLOOKUP(Q12,data!$A:$I,2,FALSE),"")</f>
        <v>JAROSŁAW SOBCZAK</v>
      </c>
      <c r="Q11" s="410"/>
      <c r="R11" s="409" t="str">
        <f>IFERROR(VLOOKUP(S12,data!$A:$I,3,FALSE)&amp;" "&amp;VLOOKUP(S12,data!$A:$I,2,FALSE),"")</f>
        <v>KRZYSZTOF KOLEŚNIK</v>
      </c>
      <c r="S11" s="410"/>
      <c r="T11" s="409" t="str">
        <f>IFERROR(VLOOKUP(U12,data!$A:$I,3,FALSE)&amp;" "&amp;VLOOKUP(U12,data!$A:$I,2,FALSE),"")</f>
        <v>RADOSŁAW PAJĄK</v>
      </c>
      <c r="U11" s="419"/>
      <c r="V11" s="418" t="str">
        <f>IFERROR(VLOOKUP(W12,data!$A:$I,3,FALSE)&amp;" "&amp;VLOOKUP(W12,data!$A:$I,2,FALSE),"")</f>
        <v>KRZYSZTOF WARPECHOWSKI</v>
      </c>
      <c r="W11" s="410"/>
      <c r="X11" s="409" t="str">
        <f>IFERROR(VLOOKUP(Y12,data!$A:$I,3,FALSE)&amp;" "&amp;VLOOKUP(Y12,data!$A:$I,2,FALSE),"")</f>
        <v>NORBERT TRZECIAK</v>
      </c>
      <c r="Y11" s="410"/>
      <c r="Z11" s="409" t="s">
        <v>528</v>
      </c>
      <c r="AA11" s="410"/>
    </row>
    <row r="12" spans="1:27">
      <c r="A12" s="2"/>
      <c r="C12" s="48">
        <f>IFERROR(VLOOKUP(D12,data!$A:$I,7,FALSE),"")</f>
        <v>442</v>
      </c>
      <c r="D12" s="47" t="s">
        <v>268</v>
      </c>
      <c r="E12" s="48">
        <f>IFERROR(VLOOKUP(F12,data!$A:$I,7,FALSE),"")</f>
        <v>211</v>
      </c>
      <c r="F12" s="47" t="s">
        <v>107</v>
      </c>
      <c r="G12" s="48" t="str">
        <f>IFERROR(VLOOKUP(H12,data!$A:$I,7,FALSE),"")</f>
        <v/>
      </c>
      <c r="H12" s="47"/>
      <c r="I12" s="48">
        <f>IFERROR(VLOOKUP(J12,data!$A:$I,7,FALSE),"")</f>
        <v>350</v>
      </c>
      <c r="J12" s="47" t="s">
        <v>377</v>
      </c>
      <c r="K12" s="56"/>
      <c r="L12" s="391"/>
      <c r="N12" s="5" t="str">
        <f>IFERROR(VLOOKUP(O12,data!$A:$I,7,FALSE),"")</f>
        <v/>
      </c>
      <c r="O12" s="11"/>
      <c r="P12" s="5">
        <f>IFERROR(VLOOKUP(Q12,data!$A:$I,7,FALSE),"")</f>
        <v>206</v>
      </c>
      <c r="Q12" s="11" t="s">
        <v>394</v>
      </c>
      <c r="R12" s="48">
        <f>IFERROR(VLOOKUP(S12,data!$A:$I,7,FALSE),"")</f>
        <v>205</v>
      </c>
      <c r="S12" s="47" t="s">
        <v>247</v>
      </c>
      <c r="T12" s="5">
        <f>IFERROR(VLOOKUP(U12,data!$A:$I,7,FALSE),"")</f>
        <v>225</v>
      </c>
      <c r="U12" s="389" t="s">
        <v>341</v>
      </c>
      <c r="V12" s="390">
        <f>IFERROR(VLOOKUP(W12,data!$A:$I,7,FALSE),"")</f>
        <v>201</v>
      </c>
      <c r="W12" s="51" t="s">
        <v>18</v>
      </c>
      <c r="X12" s="48">
        <f>IFERROR(VLOOKUP(Y12,data!$A:$I,7,FALSE),"")</f>
        <v>204</v>
      </c>
      <c r="Y12" s="47" t="s">
        <v>21</v>
      </c>
      <c r="Z12" s="48" t="s">
        <v>653</v>
      </c>
      <c r="AA12" s="157"/>
    </row>
    <row r="13" spans="1:27">
      <c r="A13" s="2"/>
      <c r="L13" s="391"/>
      <c r="N13" s="409" t="str">
        <f>IFERROR(VLOOKUP(O14,data!$A:$I,3,FALSE)&amp;" "&amp;VLOOKUP(O14,data!$A:$I,2,FALSE),"")</f>
        <v/>
      </c>
      <c r="O13" s="410"/>
      <c r="P13" s="409" t="str">
        <f>IFERROR(VLOOKUP(Q14,data!$A:$I,3,FALSE)&amp;" "&amp;VLOOKUP(Q14,data!$A:$I,2,FALSE),"")</f>
        <v>GRZEGORZ ZAJĄC</v>
      </c>
      <c r="Q13" s="410"/>
      <c r="R13" s="409" t="str">
        <f>IFERROR(VLOOKUP(S14,data!$A:$I,3,FALSE)&amp;" "&amp;VLOOKUP(S14,data!$A:$I,2,FALSE),"")</f>
        <v>TOMASZ SIUDEJA</v>
      </c>
      <c r="S13" s="410"/>
      <c r="T13" s="409" t="str">
        <f>IFERROR(VLOOKUP(U14,data!$A:$I,3,FALSE)&amp;" "&amp;VLOOKUP(U14,data!$A:$I,2,FALSE),"")</f>
        <v>RAFAŁ CZEKALSKI</v>
      </c>
      <c r="U13" s="419"/>
      <c r="V13" s="418" t="str">
        <f>IFERROR(VLOOKUP(W14,data!$A:$I,3,FALSE)&amp;" "&amp;VLOOKUP(W14,data!$A:$I,2,FALSE),"")</f>
        <v>DARIUSZ DĄBROWSKI</v>
      </c>
      <c r="W13" s="410"/>
      <c r="X13" s="409" t="str">
        <f>IFERROR(VLOOKUP(Y14,data!$A:$I,3,FALSE)&amp;" "&amp;VLOOKUP(Y14,data!$A:$I,2,FALSE),"")</f>
        <v>DARIUSZ SZCZEPANIK</v>
      </c>
      <c r="Y13" s="410"/>
      <c r="Z13" s="409" t="str">
        <f>IFERROR(VLOOKUP(AA14,data!$A:$I,3,FALSE)&amp;" "&amp;VLOOKUP(AA14,data!$A:$I,2,FALSE),"")</f>
        <v>JUSTYNA PENKAŁA</v>
      </c>
      <c r="AA13" s="410"/>
    </row>
    <row r="14" spans="1:27">
      <c r="A14" s="2"/>
      <c r="L14" s="391"/>
      <c r="N14" s="5" t="str">
        <f>IFERROR(VLOOKUP(O14,data!$A:$I,7,FALSE),"")</f>
        <v/>
      </c>
      <c r="O14" s="51"/>
      <c r="P14" s="5">
        <f>IFERROR(VLOOKUP(Q14,data!$A:$I,7,FALSE),"")</f>
        <v>166</v>
      </c>
      <c r="Q14" s="11" t="s">
        <v>472</v>
      </c>
      <c r="R14" s="48">
        <f>IFERROR(VLOOKUP(S14,data!$A:$I,7,FALSE),"")</f>
        <v>315</v>
      </c>
      <c r="S14" s="47" t="s">
        <v>385</v>
      </c>
      <c r="T14" s="5">
        <f>IFERROR(VLOOKUP(U14,data!$A:$I,7,FALSE),"")</f>
        <v>222</v>
      </c>
      <c r="U14" s="389" t="s">
        <v>127</v>
      </c>
      <c r="V14" s="390">
        <f>IFERROR(VLOOKUP(W14,data!$A:$I,7,FALSE),"")</f>
        <v>103</v>
      </c>
      <c r="W14" s="51" t="s">
        <v>23</v>
      </c>
      <c r="X14" s="48"/>
      <c r="Y14" s="51" t="s">
        <v>25</v>
      </c>
      <c r="Z14" s="48">
        <f>IFERROR(VLOOKUP(AA14,data!$A:$I,7,FALSE),"")</f>
        <v>373</v>
      </c>
      <c r="AA14" s="51" t="s">
        <v>27</v>
      </c>
    </row>
    <row r="18" spans="5:27">
      <c r="E18" s="125"/>
      <c r="F18" s="126"/>
      <c r="I18" s="125"/>
      <c r="J18" s="126"/>
    </row>
    <row r="19" spans="5:27">
      <c r="E19" s="9" t="str">
        <f>IFERROR(VLOOKUP(F20,data!$A:$I,3,FALSE)&amp;" "&amp;VLOOKUP(F20,data!$A:$I,2,FALSE),"")</f>
        <v>SZYMON TARASEWICZ</v>
      </c>
      <c r="F19" s="10"/>
      <c r="G19" s="409" t="str">
        <f>IFERROR(VLOOKUP(H20,data!$A:$I,3,FALSE)&amp;" "&amp;VLOOKUP(H20,data!$A:$I,2,FALSE),"")</f>
        <v>MARCIN DZIEWIENIS</v>
      </c>
      <c r="H19" s="410"/>
      <c r="I19" s="9" t="str">
        <f>IFERROR(VLOOKUP(J20,data!$A:$I,3,FALSE)&amp;" "&amp;VLOOKUP(J20,data!$A:$I,2,FALSE),"")</f>
        <v>JOANNA PIETRAS</v>
      </c>
      <c r="J19" s="10"/>
      <c r="L19" s="391"/>
      <c r="N19" s="409" t="str">
        <f>IFERROR(VLOOKUP(O20,data!$A:$I,3,FALSE)&amp;" "&amp;VLOOKUP(O20,data!$A:$I,2,FALSE),"")</f>
        <v>KAMIL MURZYN</v>
      </c>
      <c r="O19" s="410"/>
      <c r="P19" s="409" t="str">
        <f>IFERROR(VLOOKUP(Q20,data!$A:$I,3,FALSE)&amp;" "&amp;VLOOKUP(Q20,data!$A:$I,2,FALSE),"")</f>
        <v>KAROLINA LECH</v>
      </c>
      <c r="Q19" s="410"/>
      <c r="R19" s="409" t="s">
        <v>1049</v>
      </c>
      <c r="S19" s="410"/>
      <c r="T19" s="409" t="str">
        <f>IFERROR(VLOOKUP(U20,data!$A:$I,3,FALSE)&amp;" "&amp;VLOOKUP(U20,data!$A:$I,2,FALSE),"")</f>
        <v>PRZEMYSŁAW FIJAŁKOWSKI</v>
      </c>
      <c r="U19" s="410"/>
      <c r="V19" s="409" t="str">
        <f>IFERROR(VLOOKUP(W20,data!$A:$I,3,FALSE)&amp;" "&amp;VLOOKUP(W20,data!$A:$I,2,FALSE),"")</f>
        <v>BARTOSZ SIELICKI</v>
      </c>
      <c r="W19" s="410"/>
      <c r="X19" s="409" t="s">
        <v>529</v>
      </c>
      <c r="Y19" s="410"/>
      <c r="Z19" s="125"/>
      <c r="AA19" s="126"/>
    </row>
    <row r="20" spans="5:27">
      <c r="E20" s="48">
        <f>IFERROR(VLOOKUP(F20,data!$A:$I,7,FALSE),"")</f>
        <v>340</v>
      </c>
      <c r="F20" s="51" t="s">
        <v>955</v>
      </c>
      <c r="G20" s="48">
        <f>IFERROR(VLOOKUP(H20,data!$A:$I,7,FALSE),"")</f>
        <v>434</v>
      </c>
      <c r="H20" s="47" t="s">
        <v>147</v>
      </c>
      <c r="I20" s="48">
        <f>IFERROR(VLOOKUP(J20,data!$A:$I,7,FALSE),"")</f>
        <v>494</v>
      </c>
      <c r="J20" s="51" t="s">
        <v>39</v>
      </c>
      <c r="L20" s="391"/>
      <c r="N20" s="5">
        <f>IFERROR(VLOOKUP(O20,data!$A:$I,7,FALSE),"")</f>
        <v>377</v>
      </c>
      <c r="O20" s="11" t="s">
        <v>33</v>
      </c>
      <c r="P20" s="5">
        <f>IFERROR(VLOOKUP(Q20,data!$A:$I,7,FALSE),"")</f>
        <v>110</v>
      </c>
      <c r="Q20" s="11" t="s">
        <v>34</v>
      </c>
      <c r="R20" s="48"/>
      <c r="S20" s="47" t="s">
        <v>247</v>
      </c>
      <c r="T20" s="5">
        <f>IFERROR(VLOOKUP(U20,data!$A:$I,7,FALSE),"")</f>
        <v>480</v>
      </c>
      <c r="U20" s="11" t="s">
        <v>35</v>
      </c>
      <c r="V20" s="48">
        <f>IFERROR(VLOOKUP(W20,data!$A:$I,7,FALSE),"")</f>
        <v>370</v>
      </c>
      <c r="W20" s="47" t="s">
        <v>946</v>
      </c>
      <c r="X20" s="48">
        <v>337</v>
      </c>
      <c r="Y20" s="51"/>
      <c r="Z20" s="9" t="str">
        <f>IFERROR(VLOOKUP(AA22,data!$A:$I,3,FALSE)&amp;" "&amp;VLOOKUP(AA22,data!$A:$I,2,FALSE),"")</f>
        <v>MARCIN DZIUBEK</v>
      </c>
      <c r="AA20" s="10"/>
    </row>
    <row r="21" spans="5:27">
      <c r="E21" s="125" t="str">
        <f>IFERROR(VLOOKUP(F22,data!$A:$I,7,FALSE),"")</f>
        <v/>
      </c>
      <c r="F21" s="126"/>
      <c r="G21" s="45" t="str">
        <f>IFERROR(VLOOKUP(H22,data!$A:$I,3,FALSE)&amp;" "&amp;VLOOKUP(H22,data!$A:$I,2,FALSE),"")</f>
        <v>GRZEGORZ JĘDRASIK</v>
      </c>
      <c r="H21" s="46"/>
      <c r="I21" s="9" t="str">
        <f>IFERROR(VLOOKUP(J22,data!$A:$I,3,FALSE)&amp;" "&amp;VLOOKUP(J22,data!$A:$I,2,FALSE),"")</f>
        <v/>
      </c>
      <c r="J21" s="10"/>
      <c r="L21" s="391"/>
      <c r="N21" s="409" t="str">
        <f>IFERROR(VLOOKUP(O22,data!$A:$I,3,FALSE)&amp;" "&amp;VLOOKUP(O22,data!$A:$I,2,FALSE),"")</f>
        <v>BEATA ZACHARZEWSKA</v>
      </c>
      <c r="O21" s="410"/>
      <c r="P21" s="409" t="str">
        <f>IFERROR(VLOOKUP(Q22,data!$A:$I,3,FALSE)&amp;" "&amp;VLOOKUP(Q22,data!$A:$I,2,FALSE),"")</f>
        <v>MARCIN GAJDZIŃSKI</v>
      </c>
      <c r="Q21" s="410"/>
      <c r="R21" s="409" t="str">
        <f>IFERROR(VLOOKUP(S22,data!$A:$I,3,FALSE)&amp;" "&amp;VLOOKUP(S22,data!$A:$I,2,FALSE),"")</f>
        <v>IZABELA BURZYŃSKA</v>
      </c>
      <c r="S21" s="410"/>
      <c r="T21" s="409" t="str">
        <f>IFERROR(VLOOKUP(U22,data!$A:$I,3,FALSE)&amp;" "&amp;VLOOKUP(U22,data!$A:$I,2,FALSE),"")</f>
        <v>ARTUR BEDNAREK</v>
      </c>
      <c r="U21" s="410"/>
      <c r="V21" s="409" t="s">
        <v>529</v>
      </c>
      <c r="W21" s="410"/>
      <c r="X21" s="409" t="str">
        <f>IFERROR(VLOOKUP(Y22,data!$A:$I,3,FALSE)&amp;" "&amp;VLOOKUP(Y22,data!$A:$I,2,FALSE),"")</f>
        <v>DAWID MIERZWIAK</v>
      </c>
      <c r="Y21" s="410"/>
      <c r="Z21" s="416">
        <f>IFERROR(VLOOKUP(AA22,data!$A:$I,7,FALSE),"")</f>
        <v>303</v>
      </c>
      <c r="AA21" s="417"/>
    </row>
    <row r="22" spans="5:27">
      <c r="E22" s="9" t="str">
        <f>IFERROR(VLOOKUP(F23,data!$A:$I,3,FALSE)&amp;" "&amp;VLOOKUP(F23,data!$A:$I,2,FALSE),"")</f>
        <v>MARCIN POŻYCZKA</v>
      </c>
      <c r="F22" s="10"/>
      <c r="G22" s="48">
        <f>IFERROR(VLOOKUP(H22,data!$A:$I,7,FALSE),"")</f>
        <v>357</v>
      </c>
      <c r="H22" s="47" t="s">
        <v>952</v>
      </c>
      <c r="I22" s="9" t="str">
        <f>IFERROR(VLOOKUP(J23,data!$A:$I,3,FALSE)&amp;" "&amp;VLOOKUP(J23,data!$A:$I,2,FALSE),"")</f>
        <v>MICHAŁ SOKÓŁKA</v>
      </c>
      <c r="J22" s="10"/>
      <c r="L22" s="391"/>
      <c r="N22" s="5">
        <f>IFERROR(VLOOKUP(O22,data!$A:$I,7,FALSE),"")</f>
        <v>0</v>
      </c>
      <c r="O22" s="11" t="s">
        <v>36</v>
      </c>
      <c r="P22" s="5">
        <f>IFERROR(VLOOKUP(Q22,data!$A:$I,7,FALSE),"")</f>
        <v>305</v>
      </c>
      <c r="Q22" s="11" t="s">
        <v>31</v>
      </c>
      <c r="R22" s="48">
        <f>IFERROR(VLOOKUP(S22,data!$A:$I,7,FALSE),"")</f>
        <v>331</v>
      </c>
      <c r="S22" s="47" t="s">
        <v>943</v>
      </c>
      <c r="T22" s="5">
        <f>IFERROR(VLOOKUP(U22,data!$A:$I,7,FALSE),"")</f>
        <v>390</v>
      </c>
      <c r="U22" s="11" t="s">
        <v>32</v>
      </c>
      <c r="V22" s="48" t="str">
        <f>IFERROR(VLOOKUP(W22,data!$A:$I,7,FALSE),"")</f>
        <v/>
      </c>
      <c r="W22" s="47"/>
      <c r="X22" s="48">
        <f>IFERROR(VLOOKUP(Y22,data!$A:$I,7,FALSE),"")</f>
        <v>176</v>
      </c>
      <c r="Y22" s="51" t="s">
        <v>30</v>
      </c>
      <c r="Z22" s="5"/>
      <c r="AA22" s="11" t="s">
        <v>29</v>
      </c>
    </row>
    <row r="23" spans="5:27">
      <c r="E23" s="48">
        <f>IFERROR(VLOOKUP(F23,data!$A:$I,7,FALSE),"")</f>
        <v>343</v>
      </c>
      <c r="F23" s="51" t="s">
        <v>362</v>
      </c>
      <c r="I23" s="48">
        <f>IFERROR(VLOOKUP(J23,data!$A:$I,7,FALSE),"")</f>
        <v>351</v>
      </c>
      <c r="J23" s="51" t="s">
        <v>397</v>
      </c>
      <c r="L23" s="391"/>
    </row>
    <row r="24" spans="5:27">
      <c r="L24" s="391"/>
    </row>
    <row r="25" spans="5:27">
      <c r="L25" s="391"/>
    </row>
    <row r="26" spans="5:27">
      <c r="L26" s="391"/>
    </row>
  </sheetData>
  <sheetProtection password="EE3C" sheet="1" objects="1" scenarios="1"/>
  <dataConsolidate/>
  <mergeCells count="28">
    <mergeCell ref="N21:O21"/>
    <mergeCell ref="P21:Q21"/>
    <mergeCell ref="R21:S21"/>
    <mergeCell ref="T21:U21"/>
    <mergeCell ref="V21:W21"/>
    <mergeCell ref="X11:Y11"/>
    <mergeCell ref="X13:Y13"/>
    <mergeCell ref="Z21:AA21"/>
    <mergeCell ref="X19:Y19"/>
    <mergeCell ref="Z11:AA11"/>
    <mergeCell ref="Z13:AA13"/>
    <mergeCell ref="X21:Y21"/>
    <mergeCell ref="N11:O11"/>
    <mergeCell ref="P11:Q11"/>
    <mergeCell ref="R11:S11"/>
    <mergeCell ref="T11:U11"/>
    <mergeCell ref="V11:W11"/>
    <mergeCell ref="G19:H19"/>
    <mergeCell ref="V13:W13"/>
    <mergeCell ref="T13:U13"/>
    <mergeCell ref="R13:S13"/>
    <mergeCell ref="P13:Q13"/>
    <mergeCell ref="N13:O13"/>
    <mergeCell ref="N19:O19"/>
    <mergeCell ref="P19:Q19"/>
    <mergeCell ref="R19:S19"/>
    <mergeCell ref="T19:U19"/>
    <mergeCell ref="V19:W19"/>
  </mergeCells>
  <pageMargins left="0.7" right="0.7" top="0.75" bottom="0.75" header="0.3" footer="0.3"/>
  <pageSetup paperSize="9" scale="7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0">
    <tabColor rgb="FF008000"/>
  </sheetPr>
  <dimension ref="A1:H15"/>
  <sheetViews>
    <sheetView showGridLines="0" zoomScaleNormal="100" zoomScaleSheetLayoutView="100" workbookViewId="0"/>
  </sheetViews>
  <sheetFormatPr defaultColWidth="8.625" defaultRowHeight="12"/>
  <cols>
    <col min="1" max="1" width="8.625" style="2"/>
    <col min="2" max="2" width="17.25" style="2" customWidth="1"/>
    <col min="3" max="3" width="5" style="2" customWidth="1"/>
    <col min="4" max="4" width="17.25" style="2" customWidth="1"/>
    <col min="5" max="5" width="5" style="2" customWidth="1"/>
    <col min="6" max="6" width="10.625" style="159" customWidth="1"/>
    <col min="7" max="7" width="17.25" style="2" customWidth="1"/>
    <col min="8" max="8" width="5" style="2" customWidth="1"/>
    <col min="9" max="16384" width="8.625" style="2"/>
  </cols>
  <sheetData>
    <row r="1" spans="1:8">
      <c r="A1" s="334" t="s">
        <v>655</v>
      </c>
    </row>
    <row r="2" spans="1:8" ht="21.75" customHeight="1"/>
    <row r="5" spans="1:8">
      <c r="B5" s="125"/>
      <c r="C5" s="126"/>
      <c r="D5" s="409" t="str">
        <f>IFERROR(VLOOKUP(E6,data!$A:$I,3,FALSE)&amp;" "&amp;VLOOKUP(E6,data!$A:$I,2,FALSE),"")</f>
        <v>PRZEMYSŁAW REZLER</v>
      </c>
      <c r="E5" s="410"/>
      <c r="F5" s="160"/>
      <c r="G5" s="409" t="str">
        <f>IFERROR(VLOOKUP(H6,data!$A:$I,3,FALSE)&amp;" "&amp;VLOOKUP(H6,data!$A:$I,2,FALSE),"")</f>
        <v>ANITA KOWALSKA</v>
      </c>
      <c r="H5" s="410"/>
    </row>
    <row r="6" spans="1:8">
      <c r="B6" s="9" t="str">
        <f>IFERROR(VLOOKUP(C8,data!$A:$I,3,FALSE)&amp;" "&amp;VLOOKUP(C8,data!$A:$I,2,FALSE),"")</f>
        <v>IRENEUSZ GRYGAJTIS</v>
      </c>
      <c r="C6" s="10"/>
      <c r="D6" s="5">
        <f>IFERROR(VLOOKUP(E6,data!$A:$I,7,FALSE),"")</f>
        <v>450</v>
      </c>
      <c r="E6" s="51" t="s">
        <v>959</v>
      </c>
      <c r="F6" s="161"/>
      <c r="G6" s="5">
        <f>IFERROR(VLOOKUP(H6,data!$A:$I,7,FALSE),"")</f>
        <v>256</v>
      </c>
      <c r="H6" s="11" t="s">
        <v>257</v>
      </c>
    </row>
    <row r="7" spans="1:8">
      <c r="B7" s="416">
        <f>IFERROR(VLOOKUP(C8,data!$A:$I,7,FALSE),"")</f>
        <v>255</v>
      </c>
      <c r="C7" s="417"/>
      <c r="D7" s="409" t="str">
        <f>IFERROR(VLOOKUP(E8,data!$A:$I,3,FALSE)&amp;" "&amp;VLOOKUP(E8,data!$A:$I,2,FALSE),"")</f>
        <v>KATARZYNA KRENT</v>
      </c>
      <c r="E7" s="410"/>
      <c r="F7" s="160"/>
      <c r="G7" s="45" t="str">
        <f>IFERROR(VLOOKUP(H8,data!$A:$I,3,FALSE)&amp;" "&amp;VLOOKUP(H8,data!$A:$I,2,FALSE),"")</f>
        <v/>
      </c>
      <c r="H7" s="46"/>
    </row>
    <row r="8" spans="1:8">
      <c r="B8" s="5"/>
      <c r="C8" s="11" t="s">
        <v>194</v>
      </c>
      <c r="D8" s="5">
        <f>IFERROR(VLOOKUP(E8,data!$A:$I,7,FALSE),"")</f>
        <v>495</v>
      </c>
      <c r="E8" s="51" t="s">
        <v>997</v>
      </c>
      <c r="F8" s="162"/>
      <c r="G8" s="5" t="str">
        <f>IFERROR(VLOOKUP(H8,data!$A:$I,7,FALSE),"")</f>
        <v/>
      </c>
      <c r="H8" s="154"/>
    </row>
    <row r="12" spans="1:8">
      <c r="B12" s="125"/>
      <c r="C12" s="126"/>
      <c r="D12" s="339" t="str">
        <f>IFERROR(VLOOKUP(E13,data!$A:$I,3,FALSE)&amp;" "&amp;VLOOKUP(E13,data!$A:$I,2,FALSE),"")</f>
        <v>DOROTA BASISTA</v>
      </c>
      <c r="E12" s="340"/>
      <c r="F12" s="160"/>
      <c r="G12" s="409" t="str">
        <f>IFERROR(VLOOKUP(H13,data!$A:$I,3,FALSE)&amp;" "&amp;VLOOKUP(H13,data!$A:$I,2,FALSE),"")</f>
        <v>JOANNA MINKOWSKA</v>
      </c>
      <c r="H12" s="410"/>
    </row>
    <row r="13" spans="1:8">
      <c r="B13" s="163" t="str">
        <f>IFERROR(VLOOKUP(C15,data!$A:$I,3,FALSE)&amp;" "&amp;VLOOKUP(C15,data!$A:$I,2,FALSE),"")</f>
        <v>URSZULA MŁOTKOWSKA</v>
      </c>
      <c r="C13" s="10"/>
      <c r="D13" s="5">
        <f>IFERROR(VLOOKUP(E13,data!$A:$I,7,FALSE),"")</f>
        <v>444</v>
      </c>
      <c r="E13" s="51" t="s">
        <v>72</v>
      </c>
      <c r="F13" s="162"/>
      <c r="G13" s="5">
        <f>IFERROR(VLOOKUP(H13,data!$A:$I,7,FALSE),"")</f>
        <v>252</v>
      </c>
      <c r="H13" s="11" t="s">
        <v>324</v>
      </c>
    </row>
    <row r="14" spans="1:8">
      <c r="B14" s="416">
        <f>IFERROR(VLOOKUP(C15,data!$A:$I,7,FALSE),"")</f>
        <v>266</v>
      </c>
      <c r="C14" s="417" t="str">
        <f>IFERROR(VLOOKUP(D14,data!$A:$I,7,FALSE),"")</f>
        <v/>
      </c>
      <c r="D14" s="409" t="str">
        <f>IFERROR(VLOOKUP(E15,data!$A:$I,3,FALSE)&amp;" "&amp;VLOOKUP(E15,data!$A:$I,2,FALSE),"")</f>
        <v>ROBERT ZIEMIANOWICZ</v>
      </c>
      <c r="E14" s="410"/>
      <c r="F14" s="160"/>
      <c r="G14" s="409" t="str">
        <f>IFERROR(VLOOKUP(H15,data!$A:$I,3,FALSE)&amp;" "&amp;VLOOKUP(H15,data!$A:$I,2,FALSE),"")</f>
        <v>BARBARA KOZŁOWSKA</v>
      </c>
      <c r="H14" s="410"/>
    </row>
    <row r="15" spans="1:8">
      <c r="B15" s="5"/>
      <c r="C15" s="11" t="s">
        <v>657</v>
      </c>
      <c r="D15" s="5">
        <f>IFERROR(VLOOKUP(E15,data!$A:$I,7,FALSE),"")</f>
        <v>203</v>
      </c>
      <c r="E15" s="51" t="s">
        <v>570</v>
      </c>
      <c r="F15" s="162"/>
      <c r="G15" s="5">
        <f>IFERROR(VLOOKUP(H15,data!$A:$I,7,FALSE),"")</f>
        <v>262</v>
      </c>
      <c r="H15" s="11" t="s">
        <v>262</v>
      </c>
    </row>
  </sheetData>
  <sheetProtection password="EE3C" sheet="1" objects="1" scenarios="1"/>
  <dataConsolidate/>
  <mergeCells count="8">
    <mergeCell ref="G5:H5"/>
    <mergeCell ref="G12:H12"/>
    <mergeCell ref="G14:H14"/>
    <mergeCell ref="B14:C14"/>
    <mergeCell ref="B7:C7"/>
    <mergeCell ref="D5:E5"/>
    <mergeCell ref="D14:E14"/>
    <mergeCell ref="D7:E7"/>
  </mergeCells>
  <pageMargins left="0.7" right="0.7" top="0.75" bottom="0.75" header="0.3" footer="0.3"/>
  <pageSetup paperSize="9" scale="7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0">
    <tabColor rgb="FF008000"/>
  </sheetPr>
  <dimension ref="C4:F20"/>
  <sheetViews>
    <sheetView showGridLines="0" workbookViewId="0">
      <selection activeCell="I20" sqref="I20"/>
    </sheetView>
  </sheetViews>
  <sheetFormatPr defaultRowHeight="14.25"/>
  <sheetData>
    <row r="4" spans="3:6">
      <c r="C4" s="2"/>
    </row>
    <row r="5" spans="3:6">
      <c r="C5" s="337" t="str">
        <f>IFERROR(VLOOKUP(D6,data!$A:$I,3,FALSE)&amp;" "&amp;VLOOKUP(D6,data!$A:$I,2,FALSE),"")</f>
        <v>JOANNA MICHUŁKA</v>
      </c>
      <c r="D5" s="338"/>
    </row>
    <row r="6" spans="3:6">
      <c r="C6" s="5">
        <f>IFERROR(VLOOKUP(D6,data!$A:$I,7,FALSE),"")</f>
        <v>159</v>
      </c>
      <c r="D6" s="51" t="s">
        <v>310</v>
      </c>
      <c r="F6" s="336"/>
    </row>
    <row r="7" spans="3:6">
      <c r="C7" s="337" t="str">
        <f>IFERROR(VLOOKUP(D8,data!$A:$I,3,FALSE)&amp;" "&amp;VLOOKUP(D8,data!$A:$I,2,FALSE),"")</f>
        <v>MARLENA MIŁUCH</v>
      </c>
      <c r="D7" s="338"/>
    </row>
    <row r="8" spans="3:6">
      <c r="C8" s="5">
        <f>IFERROR(VLOOKUP(D8,data!$A:$I,7,FALSE),"")</f>
        <v>217</v>
      </c>
      <c r="D8" s="51" t="s">
        <v>321</v>
      </c>
      <c r="F8" s="336"/>
    </row>
    <row r="9" spans="3:6">
      <c r="C9" s="2"/>
      <c r="D9" s="2"/>
    </row>
    <row r="10" spans="3:6">
      <c r="C10" s="2"/>
      <c r="D10" s="2"/>
    </row>
    <row r="11" spans="3:6">
      <c r="C11" s="2"/>
      <c r="D11" s="2"/>
    </row>
    <row r="12" spans="3:6">
      <c r="C12" s="337" t="s">
        <v>975</v>
      </c>
      <c r="D12" s="338"/>
    </row>
    <row r="13" spans="3:6">
      <c r="C13" s="5"/>
      <c r="D13" s="51"/>
    </row>
    <row r="14" spans="3:6">
      <c r="C14" s="337" t="s">
        <v>974</v>
      </c>
      <c r="D14" s="338"/>
    </row>
    <row r="15" spans="3:6">
      <c r="C15" s="5"/>
      <c r="D15" s="51"/>
    </row>
    <row r="19" spans="3:4">
      <c r="C19" s="45" t="s">
        <v>976</v>
      </c>
      <c r="D19" s="46"/>
    </row>
    <row r="20" spans="3:4">
      <c r="C20" s="5">
        <v>353</v>
      </c>
      <c r="D20" s="11" t="s">
        <v>973</v>
      </c>
    </row>
  </sheetData>
  <sheetProtection password="EE3C" sheet="1" objects="1" scenario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1">
    <tabColor rgb="FF008000"/>
  </sheetPr>
  <dimension ref="A1:O8"/>
  <sheetViews>
    <sheetView showGridLines="0" zoomScale="80" zoomScaleNormal="80" zoomScaleSheetLayoutView="100" workbookViewId="0">
      <selection activeCell="I33" sqref="I33"/>
    </sheetView>
  </sheetViews>
  <sheetFormatPr defaultColWidth="8.625" defaultRowHeight="12"/>
  <cols>
    <col min="1" max="1" width="8.625" style="2"/>
    <col min="2" max="2" width="17.25" style="2" customWidth="1"/>
    <col min="3" max="3" width="5.5" style="2" customWidth="1"/>
    <col min="4" max="4" width="17.25" style="2" customWidth="1"/>
    <col min="5" max="5" width="5.5" style="2" customWidth="1"/>
    <col min="6" max="6" width="6.625" style="2" customWidth="1"/>
    <col min="7" max="7" width="17.25" style="2" customWidth="1"/>
    <col min="8" max="8" width="5.5" style="2" customWidth="1"/>
    <col min="9" max="9" width="17.25" style="2" customWidth="1"/>
    <col min="10" max="10" width="5.5" style="2" customWidth="1"/>
    <col min="11" max="11" width="6.625" style="2" customWidth="1"/>
    <col min="12" max="12" width="17.25" style="2" customWidth="1"/>
    <col min="13" max="13" width="5.5" style="2" customWidth="1"/>
    <col min="14" max="14" width="17.25" style="2" customWidth="1"/>
    <col min="15" max="15" width="5.5" style="2" customWidth="1"/>
    <col min="16" max="16384" width="8.625" style="2"/>
  </cols>
  <sheetData>
    <row r="1" spans="1:15">
      <c r="A1" s="158" t="s">
        <v>655</v>
      </c>
    </row>
    <row r="2" spans="1:15" ht="21.75" customHeight="1"/>
    <row r="5" spans="1:15">
      <c r="B5" s="409" t="str">
        <f>IFERROR(VLOOKUP(C6,data!$A:$I,3,FALSE)&amp;" "&amp;VLOOKUP(C6,data!$A:$I,2,FALSE),"")</f>
        <v>JOANNA ZYBACZYŃSKA</v>
      </c>
      <c r="C5" s="410"/>
      <c r="D5" s="409" t="str">
        <f>IFERROR(VLOOKUP(E6,data!$A:$I,3,FALSE)&amp;" "&amp;VLOOKUP(E6,data!$A:$I,2,FALSE),"")</f>
        <v>JULITA JÓZEFCZAK</v>
      </c>
      <c r="E5" s="410"/>
      <c r="G5" s="409" t="str">
        <f>IFERROR(VLOOKUP(H6,data!$A:$I,3,FALSE)&amp;" "&amp;VLOOKUP(H6,data!$A:$I,2,FALSE),"")</f>
        <v>ARKADIUSZ SZKODA</v>
      </c>
      <c r="H5" s="410"/>
      <c r="I5" s="409" t="str">
        <f>IFERROR(VLOOKUP(J6,data!$A:$I,3,FALSE)&amp;" "&amp;VLOOKUP(J6,data!$A:$I,2,FALSE),"")</f>
        <v>GRZEGORZ MECH</v>
      </c>
      <c r="J5" s="410"/>
      <c r="L5" s="409" t="str">
        <f>IFERROR(VLOOKUP(M6,data!$A:$I,3,FALSE)&amp;" "&amp;VLOOKUP(M6,data!$A:$I,2,FALSE),"")</f>
        <v>MARCIN GOMUŁKA</v>
      </c>
      <c r="M5" s="410"/>
      <c r="N5" s="409" t="str">
        <f>IFERROR(VLOOKUP(O6,data!$A:$I,3,FALSE)&amp;" "&amp;VLOOKUP(O6,data!$A:$I,2,FALSE),"")</f>
        <v>KATARZYNA GRZEŚKO</v>
      </c>
      <c r="O5" s="410"/>
    </row>
    <row r="6" spans="1:15">
      <c r="B6" s="48">
        <f>IFERROR(VLOOKUP(C6,data!$A:$I,7,FALSE),"")</f>
        <v>610</v>
      </c>
      <c r="C6" s="47" t="s">
        <v>485</v>
      </c>
      <c r="D6" s="5">
        <f>IFERROR(VLOOKUP(E6,data!$A:$I,7,FALSE),"")</f>
        <v>609</v>
      </c>
      <c r="E6" s="11" t="s">
        <v>222</v>
      </c>
      <c r="G6" s="48">
        <f>IFERROR(VLOOKUP(H6,data!$A:$I,7,FALSE),"")</f>
        <v>607</v>
      </c>
      <c r="H6" s="47" t="s">
        <v>424</v>
      </c>
      <c r="I6" s="5">
        <f>IFERROR(VLOOKUP(J6,data!$A:$I,7,FALSE),"")</f>
        <v>605</v>
      </c>
      <c r="J6" s="11" t="s">
        <v>302</v>
      </c>
      <c r="L6" s="5">
        <f>IFERROR(VLOOKUP(M6,data!$A:$I,7,FALSE),"")</f>
        <v>626</v>
      </c>
      <c r="M6" s="47" t="s">
        <v>996</v>
      </c>
      <c r="N6" s="5">
        <f>IFERROR(VLOOKUP(O6,data!$A:$I,7,FALSE),"")</f>
        <v>604</v>
      </c>
      <c r="O6" s="11" t="s">
        <v>197</v>
      </c>
    </row>
    <row r="7" spans="1:15">
      <c r="B7" s="420" t="s">
        <v>656</v>
      </c>
      <c r="C7" s="421"/>
      <c r="D7" s="409" t="str">
        <f>IFERROR(VLOOKUP(E8,data!$A:$I,3,FALSE)&amp;" "&amp;VLOOKUP(E8,data!$A:$I,2,FALSE),"")</f>
        <v>SYLWIA JASTRZĘBSKA</v>
      </c>
      <c r="E7" s="410"/>
      <c r="G7" s="409" t="str">
        <f>IFERROR(VLOOKUP(H8,data!$A:$I,3,FALSE)&amp;" "&amp;VLOOKUP(H8,data!$A:$I,2,FALSE),"")</f>
        <v>KATARZYNA KADŁUBICKA</v>
      </c>
      <c r="H7" s="410"/>
      <c r="I7" s="409" t="str">
        <f>IFERROR(VLOOKUP(J8,data!$A:$I,3,FALSE)&amp;" "&amp;VLOOKUP(J8,data!$A:$I,2,FALSE),"")</f>
        <v>JOLANTA SIENKIEWICZ</v>
      </c>
      <c r="J7" s="410"/>
      <c r="L7" s="409" t="str">
        <f>IFERROR(VLOOKUP(M8,data!$A:$I,3,FALSE)&amp;" "&amp;VLOOKUP(M8,data!$A:$I,2,FALSE),"")</f>
        <v>PIOTR KUŹNIAR</v>
      </c>
      <c r="M7" s="410"/>
      <c r="N7" s="409" t="str">
        <f>IFERROR(VLOOKUP(O8,data!$A:$I,3,FALSE)&amp;" "&amp;VLOOKUP(O8,data!$A:$I,2,FALSE),"")</f>
        <v>JOANNA PATERA</v>
      </c>
      <c r="O7" s="410"/>
    </row>
    <row r="8" spans="1:15">
      <c r="B8" s="48" t="str">
        <f>IFERROR(VLOOKUP(C8,data!$A:$I,7,FALSE),"")</f>
        <v/>
      </c>
      <c r="C8" s="47"/>
      <c r="D8" s="5">
        <f>IFERROR(VLOOKUP(E8,data!$A:$I,7,FALSE),"")</f>
        <v>606</v>
      </c>
      <c r="E8" s="11" t="s">
        <v>219</v>
      </c>
      <c r="G8" s="48">
        <f>IFERROR(VLOOKUP(H8,data!$A:$I,7,FALSE),"")</f>
        <v>602</v>
      </c>
      <c r="H8" s="47" t="s">
        <v>231</v>
      </c>
      <c r="I8" s="5">
        <f>IFERROR(VLOOKUP(J8,data!$A:$I,7,FALSE),"")</f>
        <v>603</v>
      </c>
      <c r="J8" s="11" t="s">
        <v>382</v>
      </c>
      <c r="L8" s="5">
        <f>IFERROR(VLOOKUP(M8,data!$A:$I,7,FALSE),"")</f>
        <v>608</v>
      </c>
      <c r="M8" s="47" t="s">
        <v>566</v>
      </c>
      <c r="N8" s="5">
        <f>IFERROR(VLOOKUP(O8,data!$A:$I,7,FALSE),"")</f>
        <v>601</v>
      </c>
      <c r="O8" s="11" t="s">
        <v>344</v>
      </c>
    </row>
  </sheetData>
  <sheetProtection password="EE3C" sheet="1" objects="1" scenarios="1"/>
  <dataConsolidate/>
  <mergeCells count="12">
    <mergeCell ref="N5:O5"/>
    <mergeCell ref="B7:C7"/>
    <mergeCell ref="D7:E7"/>
    <mergeCell ref="G7:H7"/>
    <mergeCell ref="I7:J7"/>
    <mergeCell ref="L7:M7"/>
    <mergeCell ref="N7:O7"/>
    <mergeCell ref="B5:C5"/>
    <mergeCell ref="D5:E5"/>
    <mergeCell ref="G5:H5"/>
    <mergeCell ref="I5:J5"/>
    <mergeCell ref="L5:M5"/>
  </mergeCells>
  <pageMargins left="0.7" right="0.7" top="0.75" bottom="0.75" header="0.3" footer="0.3"/>
  <pageSetup paperSize="9" scale="75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2">
    <tabColor rgb="FF008000"/>
  </sheetPr>
  <dimension ref="C4:F20"/>
  <sheetViews>
    <sheetView showGridLines="0" workbookViewId="0"/>
  </sheetViews>
  <sheetFormatPr defaultRowHeight="14.25"/>
  <sheetData>
    <row r="4" spans="3:6">
      <c r="C4" s="2"/>
    </row>
    <row r="5" spans="3:6">
      <c r="C5" s="337" t="str">
        <f>IFERROR(VLOOKUP(D6,data!$A:$I,3,FALSE)&amp;" "&amp;VLOOKUP(D6,data!$A:$I,2,FALSE),"")</f>
        <v>PRZEMYSŁAW ABUCKI</v>
      </c>
      <c r="D5" s="338"/>
    </row>
    <row r="6" spans="3:6">
      <c r="C6" s="5">
        <f>IFERROR(VLOOKUP(D6,data!$A:$I,7,FALSE),"")</f>
        <v>321</v>
      </c>
      <c r="D6" s="51" t="s">
        <v>57</v>
      </c>
      <c r="F6" s="336"/>
    </row>
    <row r="8" spans="3:6">
      <c r="F8" s="336"/>
    </row>
    <row r="9" spans="3:6">
      <c r="C9" s="2"/>
      <c r="D9" s="2"/>
    </row>
    <row r="10" spans="3:6">
      <c r="C10" s="2"/>
      <c r="D10" s="2"/>
    </row>
    <row r="11" spans="3:6">
      <c r="C11" s="2"/>
      <c r="D11" s="2"/>
    </row>
    <row r="12" spans="3:6">
      <c r="C12" s="337" t="str">
        <f>IFERROR(VLOOKUP(D13,data!$A:$I,3,FALSE)&amp;" "&amp;VLOOKUP(D13,data!$A:$I,2,FALSE),"")</f>
        <v>MACIEJ KOMARNICKI</v>
      </c>
      <c r="D12" s="338"/>
    </row>
    <row r="13" spans="3:6">
      <c r="C13" s="5">
        <f>IFERROR(VLOOKUP(D13,data!$A:$I,7,FALSE),"")</f>
        <v>345</v>
      </c>
      <c r="D13" s="51" t="s">
        <v>249</v>
      </c>
    </row>
    <row r="19" spans="3:4">
      <c r="C19" s="337" t="str">
        <f>IFERROR(VLOOKUP(D20,data!$A:$I,3,FALSE)&amp;" "&amp;VLOOKUP(D20,data!$A:$I,2,FALSE),"")</f>
        <v>PIOTR GIERLAK</v>
      </c>
      <c r="D19" s="46"/>
    </row>
    <row r="20" spans="3:4">
      <c r="C20" s="5">
        <f>IFERROR(VLOOKUP(D20,data!$A:$I,7,FALSE),"")</f>
        <v>335</v>
      </c>
      <c r="D20" s="11" t="s">
        <v>172</v>
      </c>
    </row>
  </sheetData>
  <sheetProtection password="EE3C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1">
    <tabColor rgb="FF92D050"/>
    <pageSetUpPr fitToPage="1"/>
  </sheetPr>
  <dimension ref="A1:AW60"/>
  <sheetViews>
    <sheetView showGridLines="0" topLeftCell="L5" zoomScale="55" zoomScaleNormal="55" zoomScaleSheetLayoutView="55" workbookViewId="0">
      <selection activeCell="AG29" sqref="AG29"/>
    </sheetView>
  </sheetViews>
  <sheetFormatPr defaultColWidth="9" defaultRowHeight="15" outlineLevelRow="1"/>
  <cols>
    <col min="1" max="1" width="8.125" style="12" hidden="1" customWidth="1"/>
    <col min="2" max="2" width="4.375" style="12" customWidth="1"/>
    <col min="3" max="6" width="11" style="12" customWidth="1"/>
    <col min="7" max="7" width="3.125" style="12" customWidth="1"/>
    <col min="8" max="9" width="11" style="12" customWidth="1"/>
    <col min="10" max="10" width="6.125" style="12" customWidth="1"/>
    <col min="11" max="14" width="11" style="12" customWidth="1"/>
    <col min="15" max="15" width="3.125" style="12" customWidth="1"/>
    <col min="16" max="16" width="15.125" style="12" customWidth="1"/>
    <col min="17" max="29" width="11" style="12" customWidth="1"/>
    <col min="30" max="30" width="3.5" style="12" customWidth="1"/>
    <col min="31" max="34" width="11" style="12" customWidth="1"/>
    <col min="35" max="35" width="4.375" style="12" customWidth="1"/>
    <col min="36" max="36" width="11" style="12" customWidth="1"/>
    <col min="37" max="37" width="14.125" style="12" customWidth="1"/>
    <col min="38" max="38" width="11" style="12" customWidth="1"/>
    <col min="39" max="39" width="10.625" style="12" customWidth="1"/>
    <col min="40" max="40" width="4.125" style="12" customWidth="1"/>
    <col min="41" max="46" width="11" style="12" customWidth="1"/>
    <col min="47" max="47" width="10.125" style="12" customWidth="1"/>
    <col min="48" max="51" width="11" style="12" customWidth="1"/>
    <col min="52" max="16384" width="9" style="12"/>
  </cols>
  <sheetData>
    <row r="1" spans="1:49" ht="30.6" hidden="1" customHeight="1"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  <c r="Z1" s="12">
        <v>25</v>
      </c>
      <c r="AA1" s="12">
        <v>26</v>
      </c>
      <c r="AB1" s="12">
        <v>27</v>
      </c>
      <c r="AC1" s="12">
        <v>28</v>
      </c>
      <c r="AD1" s="12">
        <v>29</v>
      </c>
      <c r="AE1" s="12">
        <v>30</v>
      </c>
      <c r="AF1" s="12">
        <v>31</v>
      </c>
      <c r="AG1" s="12">
        <v>32</v>
      </c>
      <c r="AH1" s="12">
        <v>33</v>
      </c>
      <c r="AI1" s="12">
        <v>34</v>
      </c>
      <c r="AJ1" s="12">
        <v>35</v>
      </c>
      <c r="AK1" s="12">
        <v>36</v>
      </c>
      <c r="AL1" s="12">
        <v>37</v>
      </c>
      <c r="AM1" s="12">
        <v>38</v>
      </c>
      <c r="AN1" s="12">
        <v>39</v>
      </c>
      <c r="AO1" s="12">
        <v>40</v>
      </c>
      <c r="AP1" s="12">
        <v>41</v>
      </c>
      <c r="AQ1" s="12">
        <v>42</v>
      </c>
      <c r="AR1" s="12">
        <v>43</v>
      </c>
    </row>
    <row r="2" spans="1:49" ht="18" customHeight="1" thickBot="1">
      <c r="A2" s="12">
        <v>1</v>
      </c>
    </row>
    <row r="3" spans="1:49" ht="30.6" customHeight="1">
      <c r="A3" s="12">
        <v>2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327" t="s">
        <v>496</v>
      </c>
      <c r="S3" s="73" t="str">
        <f>VLOOKUP( General_Org_Chart!R3,data!$A:$P,8,0)</f>
        <v>T.ASANO</v>
      </c>
      <c r="T3" s="15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</row>
    <row r="4" spans="1:49" ht="30.6" customHeight="1" thickBot="1">
      <c r="A4" s="12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6" t="str">
        <f>VLOOKUP( General_Org_Chart!R3,data!$A:$P,5,0)</f>
        <v>PREZES</v>
      </c>
      <c r="T4" s="17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</row>
    <row r="5" spans="1:49" ht="13.5" customHeight="1">
      <c r="A5" s="12">
        <v>4</v>
      </c>
      <c r="Q5" s="65"/>
      <c r="T5" s="18"/>
    </row>
    <row r="6" spans="1:49" ht="15" customHeight="1" thickBot="1">
      <c r="A6" s="12">
        <v>5</v>
      </c>
      <c r="H6" s="19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1"/>
    </row>
    <row r="7" spans="1:49" ht="30.6" customHeight="1">
      <c r="A7" s="12">
        <v>6</v>
      </c>
      <c r="B7" s="22"/>
      <c r="C7" s="22"/>
      <c r="D7" s="22"/>
      <c r="E7" s="22"/>
      <c r="F7" s="22"/>
      <c r="G7" s="22"/>
      <c r="H7" s="23"/>
      <c r="I7" s="22"/>
      <c r="J7" s="22"/>
      <c r="K7" s="22"/>
      <c r="L7" s="24"/>
      <c r="M7" s="24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397" t="s">
        <v>14</v>
      </c>
      <c r="AB7" s="14" t="str">
        <f>VLOOKUP( General_Org_Chart!AA7,data!$A:$P,8,0)</f>
        <v>A.MICHALSKI</v>
      </c>
      <c r="AC7" s="15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</row>
    <row r="8" spans="1:49" ht="30.6" customHeight="1" thickBot="1">
      <c r="A8" s="12">
        <v>7</v>
      </c>
      <c r="B8" s="22"/>
      <c r="C8" s="22"/>
      <c r="D8" s="22"/>
      <c r="E8" s="22"/>
      <c r="F8" s="22"/>
      <c r="G8" s="22"/>
      <c r="H8" s="23"/>
      <c r="I8" s="22"/>
      <c r="J8" s="22"/>
      <c r="K8" s="22"/>
      <c r="L8" s="24"/>
      <c r="M8" s="24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16" t="str">
        <f>VLOOKUP( General_Org_Chart!AA7,data!$A:$P,5,0)</f>
        <v>DYREKTOR ZAKŁADU</v>
      </c>
      <c r="AC8" s="17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</row>
    <row r="9" spans="1:49" ht="18.75" customHeight="1">
      <c r="A9" s="12">
        <v>8</v>
      </c>
      <c r="H9" s="25"/>
      <c r="L9" s="26"/>
      <c r="M9" s="26"/>
      <c r="AA9" s="26"/>
      <c r="AB9" s="121"/>
      <c r="AC9" s="18"/>
    </row>
    <row r="10" spans="1:49" ht="21.75" customHeight="1" thickBot="1">
      <c r="A10" s="12">
        <v>9</v>
      </c>
      <c r="D10" s="19"/>
      <c r="E10" s="20"/>
      <c r="F10" s="20"/>
      <c r="G10" s="20"/>
      <c r="H10" s="21"/>
      <c r="I10" s="19"/>
      <c r="J10" s="20"/>
      <c r="K10" s="20"/>
      <c r="L10" s="27"/>
      <c r="M10" s="26"/>
      <c r="N10" s="26"/>
      <c r="O10" s="26"/>
      <c r="P10" s="28"/>
      <c r="Q10" s="29"/>
      <c r="R10" s="20"/>
      <c r="S10" s="20"/>
      <c r="T10" s="20"/>
      <c r="U10" s="21"/>
      <c r="V10" s="20"/>
      <c r="W10" s="20"/>
      <c r="X10" s="20"/>
      <c r="Y10" s="20"/>
      <c r="Z10" s="21"/>
      <c r="AA10" s="20"/>
      <c r="AB10" s="20"/>
      <c r="AC10" s="20"/>
      <c r="AD10" s="20"/>
      <c r="AE10" s="21"/>
      <c r="AF10" s="20"/>
      <c r="AG10" s="20"/>
      <c r="AH10" s="20"/>
      <c r="AI10" s="20"/>
      <c r="AJ10" s="21"/>
      <c r="AK10" s="29"/>
      <c r="AL10" s="20"/>
      <c r="AM10" s="20"/>
      <c r="AN10" s="20"/>
      <c r="AO10" s="361"/>
      <c r="AP10" s="62"/>
      <c r="AQ10" s="361"/>
      <c r="AR10" s="361"/>
      <c r="AS10" s="21"/>
      <c r="AT10" s="62"/>
      <c r="AU10" s="361"/>
      <c r="AV10" s="361"/>
      <c r="AW10" s="27"/>
    </row>
    <row r="11" spans="1:49" ht="30.6" customHeight="1">
      <c r="A11" s="12">
        <v>10</v>
      </c>
      <c r="B11" s="137" t="s">
        <v>15</v>
      </c>
      <c r="C11" s="73" t="str">
        <f>VLOOKUP( General_Org_Chart!B11,data!$A:$P,8,0)</f>
        <v>T.KARWATKA</v>
      </c>
      <c r="D11" s="15"/>
      <c r="E11" s="31"/>
      <c r="F11" s="31"/>
      <c r="G11" s="137" t="s">
        <v>16</v>
      </c>
      <c r="H11" s="73" t="str">
        <f>VLOOKUP( General_Org_Chart!G11,data!$A:$P,8,0)</f>
        <v>Y.YAMASAKI</v>
      </c>
      <c r="I11" s="15"/>
      <c r="J11" s="137" t="s">
        <v>17</v>
      </c>
      <c r="K11" s="73" t="str">
        <f>VLOOKUP( General_Org_Chart!J11,data!$A:$P,8,0)</f>
        <v>M.ROMANOWSKI</v>
      </c>
      <c r="L11" s="15"/>
      <c r="M11" s="31"/>
      <c r="N11" s="31"/>
      <c r="O11" s="137" t="s">
        <v>18</v>
      </c>
      <c r="P11" s="73" t="str">
        <f>VLOOKUP( General_Org_Chart!O11,data!$A:$P,8,0)</f>
        <v>K.WARPECHOWSKI</v>
      </c>
      <c r="Q11" s="15"/>
      <c r="R11" s="31"/>
      <c r="S11" s="31"/>
      <c r="T11" s="138" t="s">
        <v>19</v>
      </c>
      <c r="U11" s="73" t="str">
        <f>VLOOKUP( General_Org_Chart!T11,data!$A:$P,8,0)</f>
        <v>R.SZUMSKI</v>
      </c>
      <c r="V11" s="15"/>
      <c r="W11" s="31"/>
      <c r="X11" s="31"/>
      <c r="Y11" s="137" t="s">
        <v>388</v>
      </c>
      <c r="Z11" s="73" t="str">
        <f>VLOOKUP( General_Org_Chart!Y11,data!$A:$P,8,0)</f>
        <v>R.SKRZYPEK</v>
      </c>
      <c r="AA11" s="15"/>
      <c r="AB11" s="31"/>
      <c r="AC11" s="31"/>
      <c r="AD11" s="137" t="s">
        <v>476</v>
      </c>
      <c r="AE11" s="73" t="str">
        <f>VLOOKUP( General_Org_Chart!AD11,data!$A:$P,8,0)</f>
        <v>M.ZAJĄC</v>
      </c>
      <c r="AF11" s="15"/>
      <c r="AG11" s="31"/>
      <c r="AH11" s="31"/>
      <c r="AI11" s="137" t="s">
        <v>184</v>
      </c>
      <c r="AJ11" s="73" t="str">
        <f>VLOOKUP( General_Org_Chart!AI11,data!$A:$P,8,0)</f>
        <v>M.GOUADEC</v>
      </c>
      <c r="AK11" s="15"/>
      <c r="AL11" s="31"/>
      <c r="AM11" s="31"/>
      <c r="AN11" s="31"/>
      <c r="AO11" s="31"/>
      <c r="AP11" s="108"/>
      <c r="AQ11" s="31"/>
      <c r="AR11" s="31"/>
      <c r="AS11" s="31"/>
      <c r="AT11" s="108"/>
      <c r="AU11" s="371"/>
      <c r="AV11" s="31"/>
      <c r="AW11" s="108"/>
    </row>
    <row r="12" spans="1:49" ht="30.6" customHeight="1" thickBot="1">
      <c r="A12" s="12">
        <v>11</v>
      </c>
      <c r="B12" s="31"/>
      <c r="C12" s="16" t="str">
        <f>VLOOKUP( General_Org_Chart!B11,data!$A:$P,5,0)</f>
        <v xml:space="preserve">DYREKTOR FINANSOWY  </v>
      </c>
      <c r="D12" s="17"/>
      <c r="E12" s="31"/>
      <c r="F12" s="31"/>
      <c r="G12" s="31"/>
      <c r="H12" s="16" t="str">
        <f>VLOOKUP( General_Org_Chart!G11,data!$A:$P,5,0)</f>
        <v>DYREKTOR PLANOWANIA KORPORACYJNEGO</v>
      </c>
      <c r="I12" s="17"/>
      <c r="J12" s="31"/>
      <c r="K12" s="16" t="str">
        <f>VLOOKUP( General_Org_Chart!J11,data!$A:$P,5,0)</f>
        <v>DYREKTOR DS ADMINISTRACJI I ZARZĄDZANIA ZASOBAMI LUDZKIMI</v>
      </c>
      <c r="L12" s="17"/>
      <c r="M12" s="31"/>
      <c r="N12" s="31"/>
      <c r="O12" s="31"/>
      <c r="P12" s="16" t="str">
        <f>VLOOKUP( General_Org_Chart!O11,data!$A:$P,5,0)</f>
        <v xml:space="preserve">DYREKTOR DS. PRODUKCJI </v>
      </c>
      <c r="Q12" s="17"/>
      <c r="R12" s="31"/>
      <c r="S12" s="31"/>
      <c r="T12" s="31"/>
      <c r="U12" s="16" t="str">
        <f>VLOOKUP( General_Org_Chart!T11,data!$A:$P,5,0)</f>
        <v>ZASTĘPCA DYR. DS. PLAN. PRODUKCJI I LOGISTYKI</v>
      </c>
      <c r="V12" s="17"/>
      <c r="W12" s="31"/>
      <c r="X12" s="31"/>
      <c r="Y12" s="31"/>
      <c r="Z12" s="16" t="str">
        <f>VLOOKUP( General_Org_Chart!Y11,data!$A:$P,5,0)</f>
        <v>ZASTĘPCA DYREKTORA DS. TECHNICZNYCH</v>
      </c>
      <c r="AA12" s="17"/>
      <c r="AB12" s="31"/>
      <c r="AC12" s="31"/>
      <c r="AD12" s="31"/>
      <c r="AE12" s="16" t="str">
        <f>VLOOKUP( General_Org_Chart!AD11,data!$A:$P,5,0)</f>
        <v>DYREKTOR DS. JAKOŚCI</v>
      </c>
      <c r="AF12" s="17"/>
      <c r="AG12" s="31"/>
      <c r="AH12" s="31"/>
      <c r="AI12" s="31"/>
      <c r="AJ12" s="16" t="str">
        <f>VLOOKUP( General_Org_Chart!AI11,data!$A:$P,5,0)</f>
        <v>DYREKTOR DS. ROZWOJU  PRODUKTU</v>
      </c>
      <c r="AK12" s="17"/>
      <c r="AL12" s="31"/>
      <c r="AM12" s="31"/>
      <c r="AN12" s="31"/>
      <c r="AO12" s="31"/>
      <c r="AP12" s="108"/>
      <c r="AQ12" s="31"/>
      <c r="AR12" s="31"/>
      <c r="AS12" s="31"/>
      <c r="AT12" s="108"/>
      <c r="AU12" s="371"/>
      <c r="AV12" s="31"/>
      <c r="AW12" s="108"/>
    </row>
    <row r="13" spans="1:49" ht="15" customHeight="1" thickBot="1">
      <c r="A13" s="12">
        <v>12</v>
      </c>
      <c r="B13" s="32"/>
      <c r="C13" s="33"/>
      <c r="D13" s="34"/>
      <c r="E13" s="34"/>
      <c r="F13" s="32"/>
      <c r="G13" s="346"/>
      <c r="H13" s="34"/>
      <c r="I13" s="34"/>
      <c r="J13" s="32"/>
      <c r="K13" s="33"/>
      <c r="L13" s="34"/>
      <c r="M13" s="34"/>
      <c r="N13" s="32"/>
      <c r="O13" s="32"/>
      <c r="P13" s="33"/>
      <c r="Q13" s="35"/>
      <c r="R13" s="32"/>
      <c r="S13" s="32"/>
      <c r="T13" s="32"/>
      <c r="U13" s="33"/>
      <c r="V13" s="34"/>
      <c r="W13" s="32"/>
      <c r="X13" s="34"/>
      <c r="Y13" s="34"/>
      <c r="Z13" s="33"/>
      <c r="AA13" s="34"/>
      <c r="AB13" s="32"/>
      <c r="AC13" s="34"/>
      <c r="AD13" s="34"/>
      <c r="AE13" s="33"/>
      <c r="AF13" s="32"/>
      <c r="AJ13" s="37"/>
      <c r="AP13" s="109"/>
      <c r="AT13" s="27"/>
      <c r="AW13" s="27"/>
    </row>
    <row r="14" spans="1:49" ht="30.6" customHeight="1">
      <c r="A14" s="12">
        <v>13</v>
      </c>
      <c r="B14" s="36"/>
      <c r="C14" s="139" t="s">
        <v>20</v>
      </c>
      <c r="D14" s="73" t="str">
        <f>VLOOKUP( General_Org_Chart!C14,data!$A:$P,8,0)</f>
        <v>K.LIPIŃSKA-SKIBA</v>
      </c>
      <c r="E14" s="15"/>
      <c r="F14" s="347"/>
      <c r="G14" s="345"/>
      <c r="H14" s="36"/>
      <c r="I14" s="36"/>
      <c r="J14" s="36"/>
      <c r="K14" s="140" t="s">
        <v>174</v>
      </c>
      <c r="L14" s="73" t="str">
        <f>VLOOKUP( General_Org_Chart!K14,data!$A:$P,8,0)</f>
        <v>A.GLISZCZYŃSKA</v>
      </c>
      <c r="M14" s="15"/>
      <c r="N14" s="36"/>
      <c r="O14" s="36"/>
      <c r="P14" s="139" t="s">
        <v>21</v>
      </c>
      <c r="Q14" s="73" t="str">
        <f>VLOOKUP( General_Org_Chart!P14,data!$A:$P,8,0)</f>
        <v>N.TRZECIAK</v>
      </c>
      <c r="R14" s="15"/>
      <c r="S14" s="36"/>
      <c r="T14" s="36"/>
      <c r="U14" s="139" t="s">
        <v>469</v>
      </c>
      <c r="V14" s="73" t="str">
        <f>VLOOKUP( General_Org_Chart!U14,data!$A:$P,8,0)</f>
        <v>W.ZADERSKI</v>
      </c>
      <c r="W14" s="15"/>
      <c r="X14" s="36"/>
      <c r="Y14" s="36"/>
      <c r="Z14" s="69"/>
      <c r="AA14" s="36"/>
      <c r="AB14" s="36"/>
      <c r="AC14" s="36"/>
      <c r="AD14" s="36"/>
      <c r="AE14" s="69"/>
      <c r="AF14" s="36"/>
      <c r="AG14" s="36"/>
      <c r="AH14" s="36"/>
      <c r="AI14" s="36"/>
      <c r="AJ14" s="69"/>
      <c r="AK14" s="36"/>
      <c r="AL14" s="36"/>
      <c r="AM14" s="36"/>
      <c r="AN14" s="206" t="s">
        <v>523</v>
      </c>
      <c r="AO14" s="73" t="str">
        <f>VLOOKUP( General_Org_Chart!AN14,data!$A:$P,8,0)</f>
        <v>Y.PLASSART</v>
      </c>
      <c r="AP14" s="15"/>
      <c r="AQ14" s="36"/>
      <c r="AR14" s="36"/>
      <c r="AS14" s="36"/>
      <c r="AT14" s="69"/>
      <c r="AU14" s="372"/>
      <c r="AV14" s="36"/>
      <c r="AW14" s="69"/>
    </row>
    <row r="15" spans="1:49" ht="30.6" customHeight="1" thickBot="1">
      <c r="A15" s="12">
        <v>14</v>
      </c>
      <c r="B15" s="36"/>
      <c r="C15" s="67" t="s">
        <v>168</v>
      </c>
      <c r="D15" s="16" t="str">
        <f>VLOOKUP( General_Org_Chart!C14,data!$A:$P,5,0)</f>
        <v>KIEROWNIK KSIĘGOWOŚCI &amp; PLANOWANIA KORPORACYJNEGO</v>
      </c>
      <c r="E15" s="17"/>
      <c r="F15" s="36"/>
      <c r="G15" s="36"/>
      <c r="H15" s="36"/>
      <c r="I15" s="36"/>
      <c r="J15" s="36"/>
      <c r="K15" s="70" t="str">
        <f>VLOOKUP(K14, data!$A:$D,4,0)</f>
        <v>AGHHR</v>
      </c>
      <c r="L15" s="16" t="str">
        <f>VLOOKUP( General_Org_Chart!K14,data!$A:$P,5,0)</f>
        <v>KIEROWNIK DS. PERSONALNYCH I ADMINISTRACYJNYCH</v>
      </c>
      <c r="M15" s="17"/>
      <c r="N15" s="36"/>
      <c r="O15" s="36"/>
      <c r="P15" s="70" t="str">
        <f>VLOOKUP(P14, data!$A:$D,4,0)</f>
        <v>PEPRDC</v>
      </c>
      <c r="Q15" s="16" t="str">
        <f>VLOOKUP( General_Org_Chart!P14,data!$A:$P,5,0)</f>
        <v>KIEROWNIK PRODUKCJI  W DZIALE ODLEWNI</v>
      </c>
      <c r="R15" s="17"/>
      <c r="S15" s="36"/>
      <c r="T15" s="36"/>
      <c r="U15" s="70" t="str">
        <f>VLOOKUP(U14, data!$A:$D,4,0)</f>
        <v>PPPP</v>
      </c>
      <c r="V15" s="16" t="str">
        <f>VLOOKUP( General_Org_Chart!U14,data!$A:$P,5,0)</f>
        <v>KIEROWNIK PLANOWANIA PRODUKCJI I MATERIAŁÓW</v>
      </c>
      <c r="W15" s="17"/>
      <c r="X15" s="36"/>
      <c r="Y15" s="36"/>
      <c r="Z15" s="69"/>
      <c r="AA15" s="36"/>
      <c r="AB15" s="36"/>
      <c r="AC15" s="36"/>
      <c r="AD15" s="36"/>
      <c r="AE15" s="69"/>
      <c r="AF15" s="36"/>
      <c r="AG15" s="36"/>
      <c r="AH15" s="36"/>
      <c r="AI15" s="36"/>
      <c r="AJ15" s="69"/>
      <c r="AK15" s="36"/>
      <c r="AL15" s="36"/>
      <c r="AM15" s="36"/>
      <c r="AN15" s="36"/>
      <c r="AO15" s="16" t="str">
        <f>VLOOKUP( General_Org_Chart!AN14,data!$A:$P,5,0)</f>
        <v>KIEROWNIK ZAKUPÓW</v>
      </c>
      <c r="AP15" s="17"/>
      <c r="AQ15" s="36"/>
      <c r="AR15" s="36"/>
      <c r="AS15" s="36"/>
      <c r="AT15" s="69"/>
      <c r="AU15" s="372"/>
      <c r="AV15" s="36"/>
      <c r="AW15" s="69"/>
    </row>
    <row r="16" spans="1:49" ht="23.25" customHeight="1" outlineLevel="1" thickBot="1">
      <c r="A16" s="12">
        <v>15</v>
      </c>
      <c r="C16" s="26"/>
      <c r="D16" s="37"/>
      <c r="K16" s="27"/>
      <c r="L16" s="27"/>
      <c r="N16" s="26"/>
      <c r="P16" s="27"/>
      <c r="Q16" s="75" t="s">
        <v>513</v>
      </c>
      <c r="R16" s="39"/>
      <c r="S16" s="40"/>
      <c r="U16" s="27"/>
      <c r="V16" s="37"/>
      <c r="Z16" s="27"/>
      <c r="AE16" s="27"/>
      <c r="AF16" s="26"/>
      <c r="AJ16" s="27"/>
      <c r="AO16" s="37"/>
      <c r="AT16" s="109"/>
      <c r="AW16" s="27"/>
    </row>
    <row r="17" spans="1:49" ht="30.6" customHeight="1" outlineLevel="1">
      <c r="A17" s="12">
        <v>16</v>
      </c>
      <c r="C17" s="26"/>
      <c r="D17" s="200" t="s">
        <v>22</v>
      </c>
      <c r="E17" s="73" t="str">
        <f>VLOOKUP( General_Org_Chart!D17,data!$A:$P,8,0)</f>
        <v>K.GAWRZOŁ</v>
      </c>
      <c r="F17" s="15"/>
      <c r="G17" s="32"/>
      <c r="K17" s="27"/>
      <c r="L17" s="317" t="s">
        <v>201</v>
      </c>
      <c r="M17" s="73" t="str">
        <f>VLOOKUP( General_Org_Chart!L17,data!$A:$P,8,0)</f>
        <v>A.HOFMAN</v>
      </c>
      <c r="N17" s="15"/>
      <c r="P17" s="27"/>
      <c r="Q17" s="76" t="s">
        <v>514</v>
      </c>
      <c r="R17" s="64"/>
      <c r="S17" s="39"/>
      <c r="U17" s="27"/>
      <c r="V17" s="38" t="s">
        <v>291</v>
      </c>
      <c r="W17" s="73" t="str">
        <f>VLOOKUP( General_Org_Chart!V17,data!$A:$P,8,0)</f>
        <v>M.MAZUR</v>
      </c>
      <c r="X17" s="15"/>
      <c r="Z17" s="27"/>
      <c r="AE17" s="25"/>
      <c r="AF17" s="204" t="s">
        <v>443</v>
      </c>
      <c r="AG17" s="73" t="str">
        <f>VLOOKUP( General_Org_Chart!AF17,data!$A:$P,8,0)</f>
        <v>M.WDOWIAK</v>
      </c>
      <c r="AH17" s="15"/>
      <c r="AJ17" s="27"/>
      <c r="AK17" s="204" t="s">
        <v>310</v>
      </c>
      <c r="AL17" s="73" t="str">
        <f>VLOOKUP( General_Org_Chart!AK17,data!$A:$P,8,0)</f>
        <v>J.MICHUŁKA</v>
      </c>
      <c r="AM17" s="15"/>
      <c r="AO17" s="200" t="s">
        <v>318</v>
      </c>
      <c r="AP17" s="73" t="str">
        <f>VLOOKUP( General_Org_Chart!AO17,data!$A:$P,8,0)</f>
        <v>K.MIŁOŚ</v>
      </c>
      <c r="AQ17" s="15"/>
      <c r="AR17" s="364" t="s">
        <v>411</v>
      </c>
      <c r="AS17" s="73" t="str">
        <f>VLOOKUP( General_Org_Chart!AR17,data!$A:$P,8,0)</f>
        <v>Ł.STUDNIARZ</v>
      </c>
      <c r="AT17" s="15"/>
      <c r="AW17" s="27"/>
    </row>
    <row r="18" spans="1:49" ht="30.6" customHeight="1" outlineLevel="1" thickBot="1">
      <c r="A18" s="12">
        <v>17</v>
      </c>
      <c r="C18" s="26"/>
      <c r="D18" s="68" t="s">
        <v>168</v>
      </c>
      <c r="E18" s="16" t="str">
        <f>VLOOKUP( General_Org_Chart!D17,data!$A:$P,5,0)</f>
        <v>MISTRZ DS. KSIĘGOWOSCI</v>
      </c>
      <c r="F18" s="17"/>
      <c r="G18" s="32"/>
      <c r="K18" s="27"/>
      <c r="L18" s="348" t="str">
        <f>VLOOKUP(L17, data!$A:$D,4,0)</f>
        <v>AGHHR</v>
      </c>
      <c r="M18" s="16" t="str">
        <f>VLOOKUP( General_Org_Chart!L17,data!$A:$P,5,0)</f>
        <v>MISTRZ W DZIALE ADMINISTACJI</v>
      </c>
      <c r="N18" s="17"/>
      <c r="P18" s="27"/>
      <c r="Q18" s="61"/>
      <c r="R18" s="64"/>
      <c r="U18" s="27"/>
      <c r="V18" s="92" t="str">
        <f>VLOOKUP(V17, data!$A:$D,4,0)</f>
        <v>PPPP</v>
      </c>
      <c r="W18" s="16" t="str">
        <f>VLOOKUP( General_Org_Chart!V17,data!$A:$P,5,0)</f>
        <v>MISTRZ PLANOWANIA PRODUKCJI I MATERIAŁÓW</v>
      </c>
      <c r="X18" s="17"/>
      <c r="Z18" s="27"/>
      <c r="AE18" s="27"/>
      <c r="AF18" s="107" t="str">
        <f>VLOOKUP(AF17, data!$A:$D,4,0)</f>
        <v>QAPA</v>
      </c>
      <c r="AG18" s="16" t="str">
        <f>VLOOKUP( General_Org_Chart!AF17,data!$A:$P,5,0)</f>
        <v>MISTRZ DS. ZAPEWNIENIA JAKOŚCI</v>
      </c>
      <c r="AH18" s="17"/>
      <c r="AJ18" s="62"/>
      <c r="AK18" s="92" t="str">
        <f>VLOOKUP(AK17, data!$A:$D,4,0)</f>
        <v>PEDPGP</v>
      </c>
      <c r="AL18" s="16" t="str">
        <f>VLOOKUP( General_Org_Chart!AK17,data!$A:$P,5,0)</f>
        <v xml:space="preserve">MISTRZ MAGAZYNU CZĘŚCI ZAMIENNYCH </v>
      </c>
      <c r="AM18" s="17"/>
      <c r="AO18" s="92" t="str">
        <f>VLOOKUP(AO17, data!$A:$D,4,0)</f>
        <v>PEDPMPS</v>
      </c>
      <c r="AP18" s="16" t="str">
        <f>VLOOKUP( General_Org_Chart!AO17,data!$A:$P,5,0)</f>
        <v xml:space="preserve">MISTRZ DS. ZAKUPÓW  </v>
      </c>
      <c r="AQ18" s="17"/>
      <c r="AR18" s="32"/>
      <c r="AS18" s="16" t="str">
        <f>VLOOKUP( General_Org_Chart!AR17,data!$A:$P,5,0)</f>
        <v>MISTRZ DS. BHP I OCHRONY ŚRODOWISKA</v>
      </c>
      <c r="AT18" s="17"/>
      <c r="AW18" s="27"/>
    </row>
    <row r="19" spans="1:49" ht="30.6" customHeight="1" thickBot="1">
      <c r="A19" s="12">
        <v>18</v>
      </c>
      <c r="C19" s="26"/>
      <c r="D19" s="98"/>
      <c r="E19" s="39"/>
      <c r="F19" s="39"/>
      <c r="G19" s="32"/>
      <c r="K19" s="27"/>
      <c r="L19" s="27"/>
      <c r="N19" s="26"/>
      <c r="P19" s="27"/>
      <c r="Q19" s="99"/>
      <c r="R19" s="39"/>
      <c r="U19" s="27"/>
      <c r="V19" s="94"/>
      <c r="W19" s="39"/>
      <c r="X19" s="39"/>
      <c r="Z19" s="27"/>
      <c r="AA19" s="94"/>
      <c r="AB19" s="39"/>
      <c r="AC19" s="39"/>
      <c r="AE19" s="27"/>
      <c r="AF19" s="94"/>
      <c r="AG19" s="39"/>
      <c r="AJ19" s="27"/>
      <c r="AW19" s="25"/>
    </row>
    <row r="20" spans="1:49" ht="30.6" customHeight="1">
      <c r="C20" s="26"/>
      <c r="D20" s="98"/>
      <c r="E20" s="39"/>
      <c r="F20" s="39"/>
      <c r="G20" s="32"/>
      <c r="K20" s="27"/>
      <c r="L20" s="317" t="s">
        <v>407</v>
      </c>
      <c r="M20" s="73" t="str">
        <f>VLOOKUP( General_Org_Chart!L20,data!$A:$P,8,0)</f>
        <v>D.STOLARCZUK</v>
      </c>
      <c r="N20" s="15"/>
      <c r="P20" s="27"/>
      <c r="Q20" s="99"/>
      <c r="R20" s="39"/>
      <c r="U20" s="27"/>
      <c r="V20" s="94"/>
      <c r="W20" s="39"/>
      <c r="X20" s="39"/>
      <c r="Z20" s="27"/>
      <c r="AA20" s="94"/>
      <c r="AB20" s="39"/>
      <c r="AC20" s="39"/>
      <c r="AE20" s="27"/>
      <c r="AF20" s="94"/>
      <c r="AG20" s="39"/>
      <c r="AJ20" s="27"/>
      <c r="AU20" s="366" t="s">
        <v>225</v>
      </c>
      <c r="AV20" s="73" t="str">
        <f>VLOOKUP( General_Org_Chart!AU20,data!$A:$P,8,0)</f>
        <v>M.JURCZYK</v>
      </c>
      <c r="AW20" s="15"/>
    </row>
    <row r="21" spans="1:49" ht="30.6" customHeight="1" thickBot="1">
      <c r="C21" s="26"/>
      <c r="D21" s="98"/>
      <c r="E21" s="39"/>
      <c r="F21" s="39"/>
      <c r="G21" s="32"/>
      <c r="K21" s="27"/>
      <c r="L21" s="78" t="str">
        <f>VLOOKUP(L20, data!$A:$D,4,0)</f>
        <v>AGHHR</v>
      </c>
      <c r="M21" s="16" t="str">
        <f>VLOOKUP( General_Org_Chart!L20,data!$A:$P,5,0)</f>
        <v>MISTRZ W DZIALE PERSONALNYM</v>
      </c>
      <c r="N21" s="17"/>
      <c r="P21" s="27"/>
      <c r="Q21" s="99"/>
      <c r="R21" s="39"/>
      <c r="U21" s="27"/>
      <c r="V21" s="94"/>
      <c r="W21" s="39"/>
      <c r="X21" s="39"/>
      <c r="Z21" s="27"/>
      <c r="AA21" s="94"/>
      <c r="AB21" s="39"/>
      <c r="AC21" s="39"/>
      <c r="AE21" s="27"/>
      <c r="AF21" s="94"/>
      <c r="AG21" s="39"/>
      <c r="AJ21" s="27"/>
      <c r="AU21" s="107" t="str">
        <f>VLOOKUP(AU20, data!$A:$D,4,0)</f>
        <v>PEPENPI</v>
      </c>
      <c r="AV21" s="16" t="str">
        <f>VLOOKUP( General_Org_Chart!AU20,data!$A:$P,5,0)</f>
        <v xml:space="preserve">SPECJALISTA DS. ZARZĄDZANIA PROJEKTAMI </v>
      </c>
      <c r="AW21" s="17"/>
    </row>
    <row r="22" spans="1:49" ht="30.6" customHeight="1" thickBot="1">
      <c r="C22" s="26"/>
      <c r="D22" s="98"/>
      <c r="E22" s="39"/>
      <c r="F22" s="39"/>
      <c r="G22" s="32"/>
      <c r="K22" s="27"/>
      <c r="L22" s="78"/>
      <c r="M22" s="39"/>
      <c r="N22" s="39"/>
      <c r="P22" s="27"/>
      <c r="Q22" s="99"/>
      <c r="R22" s="39"/>
      <c r="U22" s="27"/>
      <c r="V22" s="94"/>
      <c r="W22" s="39"/>
      <c r="X22" s="39"/>
      <c r="Z22" s="27"/>
      <c r="AA22" s="94"/>
      <c r="AB22" s="39"/>
      <c r="AC22" s="39"/>
      <c r="AE22" s="27"/>
      <c r="AF22" s="94"/>
      <c r="AG22" s="39"/>
      <c r="AJ22" s="27"/>
    </row>
    <row r="23" spans="1:49" ht="30.6" customHeight="1">
      <c r="A23" s="12">
        <v>19</v>
      </c>
      <c r="B23" s="36"/>
      <c r="C23" s="36"/>
      <c r="D23" s="36"/>
      <c r="E23" s="36"/>
      <c r="F23" s="36"/>
      <c r="G23" s="36"/>
      <c r="H23" s="36"/>
      <c r="I23" s="36"/>
      <c r="J23" s="36"/>
      <c r="K23" s="69"/>
      <c r="L23" s="36"/>
      <c r="M23" s="36"/>
      <c r="N23" s="36"/>
      <c r="O23" s="36"/>
      <c r="P23" s="139" t="s">
        <v>29</v>
      </c>
      <c r="Q23" s="73" t="str">
        <f>VLOOKUP( General_Org_Chart!P23,data!$A:$P,8,0)</f>
        <v>M.DZIUBEK</v>
      </c>
      <c r="R23" s="15"/>
      <c r="S23" s="36"/>
      <c r="T23" s="36"/>
      <c r="U23" s="139" t="s">
        <v>194</v>
      </c>
      <c r="V23" s="73" t="str">
        <f>VLOOKUP( General_Org_Chart!U23,data!$A:$P,8,0)</f>
        <v>I.GRYGAJTIS</v>
      </c>
      <c r="W23" s="15"/>
      <c r="X23" s="36"/>
      <c r="Y23" s="36"/>
      <c r="Z23" s="139" t="s">
        <v>436</v>
      </c>
      <c r="AA23" s="73" t="str">
        <f>VLOOKUP( General_Org_Chart!Z23,data!$A:$P,8,0)</f>
        <v>W.TUTAJ</v>
      </c>
      <c r="AB23" s="15"/>
      <c r="AC23" s="36"/>
      <c r="AD23" s="36"/>
      <c r="AE23" s="139" t="s">
        <v>214</v>
      </c>
      <c r="AF23" s="73" t="str">
        <f>VLOOKUP( General_Org_Chart!AE23,data!$A:$P,8,0)</f>
        <v>M.JANKOWSKI</v>
      </c>
      <c r="AG23" s="15"/>
      <c r="AH23" s="36"/>
      <c r="AI23" s="36"/>
      <c r="AJ23" s="69"/>
      <c r="AK23" s="36"/>
      <c r="AL23" s="36"/>
      <c r="AM23" s="36"/>
      <c r="AN23" s="36"/>
      <c r="AO23" s="36"/>
      <c r="AP23" s="363"/>
      <c r="AQ23" s="36"/>
      <c r="AR23" s="36"/>
      <c r="AS23" s="36"/>
      <c r="AT23" s="36"/>
      <c r="AU23" s="36"/>
      <c r="AV23" s="36"/>
    </row>
    <row r="24" spans="1:49" ht="30.6" customHeight="1" thickBot="1">
      <c r="A24" s="12">
        <v>20</v>
      </c>
      <c r="B24" s="36"/>
      <c r="C24" s="36"/>
      <c r="D24" s="36"/>
      <c r="E24" s="36"/>
      <c r="F24" s="36"/>
      <c r="G24" s="36"/>
      <c r="H24" s="36"/>
      <c r="I24" s="36"/>
      <c r="J24" s="36"/>
      <c r="K24" s="69"/>
      <c r="L24" s="36"/>
      <c r="M24" s="36"/>
      <c r="N24" s="36"/>
      <c r="O24" s="36"/>
      <c r="P24" s="70" t="s">
        <v>151</v>
      </c>
      <c r="Q24" s="16" t="str">
        <f>VLOOKUP( General_Org_Chart!P23,data!$A:$P,5,0)</f>
        <v>KIEROWNIK PRODUKCJI W DZIALE OBRÓBKI MECHANICZNEJ</v>
      </c>
      <c r="R24" s="17"/>
      <c r="S24" s="36"/>
      <c r="T24" s="36"/>
      <c r="U24" s="70" t="str">
        <f>VLOOKUP(U23, data!$A:$D,4,0)</f>
        <v>PPLO</v>
      </c>
      <c r="V24" s="16" t="str">
        <f>VLOOKUP( General_Org_Chart!U23,data!$A:$P,5,0)</f>
        <v xml:space="preserve">ZASTĘPCA KIEROWNIKA LOGISTYKI  </v>
      </c>
      <c r="W24" s="17"/>
      <c r="X24" s="36"/>
      <c r="Y24" s="36"/>
      <c r="Z24" s="70" t="str">
        <f>VLOOKUP(Z23, data!$A:$D,4,0)</f>
        <v>PEPMM</v>
      </c>
      <c r="AA24" s="16" t="str">
        <f>VLOOKUP( General_Org_Chart!Z23,data!$A:$P,5,0)</f>
        <v>KIEROWNIK DS. UTRZYMANIA RUCHU</v>
      </c>
      <c r="AB24" s="17"/>
      <c r="AC24" s="36"/>
      <c r="AD24" s="36"/>
      <c r="AE24" s="70" t="str">
        <f>VLOOKUP(AE23, data!$A:$D,4,0)</f>
        <v>QAPR</v>
      </c>
      <c r="AF24" s="16" t="str">
        <f>VLOOKUP( General_Org_Chart!AE23,data!$A:$P,5,0)</f>
        <v>KIEROWNIK DS. ZAPEWNIENIA JAKOŚCI</v>
      </c>
      <c r="AG24" s="17"/>
      <c r="AH24" s="36"/>
      <c r="AI24" s="36"/>
      <c r="AJ24" s="69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</row>
    <row r="25" spans="1:49" ht="30.6" customHeight="1" outlineLevel="1" thickBot="1">
      <c r="A25" s="12">
        <v>21</v>
      </c>
      <c r="K25" s="27"/>
      <c r="P25" s="27"/>
      <c r="Q25" s="37"/>
      <c r="U25" s="27"/>
      <c r="V25" s="37"/>
      <c r="Z25" s="27"/>
      <c r="AA25" s="37"/>
      <c r="AE25" s="27"/>
      <c r="AJ25" s="25"/>
      <c r="AK25" s="96"/>
      <c r="AL25" s="73" t="s">
        <v>1056</v>
      </c>
      <c r="AM25" s="15"/>
    </row>
    <row r="26" spans="1:49" ht="30.6" customHeight="1" outlineLevel="1" thickBot="1">
      <c r="A26" s="12">
        <v>22</v>
      </c>
      <c r="K26" s="200"/>
      <c r="L26" s="204" t="s">
        <v>118</v>
      </c>
      <c r="M26" s="73" t="str">
        <f>VLOOKUP( General_Org_Chart!L26,data!$A:$P,8,0)</f>
        <v>R.CYBIŃSKI</v>
      </c>
      <c r="N26" s="15"/>
      <c r="P26" s="27"/>
      <c r="Q26" s="200" t="s">
        <v>30</v>
      </c>
      <c r="R26" s="73" t="str">
        <f>VLOOKUP( General_Org_Chart!Q26,data!$A:$P,8,0)</f>
        <v>D.MIERZWIAK</v>
      </c>
      <c r="S26" s="15"/>
      <c r="U26" s="120"/>
      <c r="V26" s="200" t="s">
        <v>959</v>
      </c>
      <c r="W26" s="73" t="str">
        <f>VLOOKUP( General_Org_Chart!V26,data!$A:$P,8,0)</f>
        <v>P.REZLER</v>
      </c>
      <c r="X26" s="15"/>
      <c r="Z26" s="27"/>
      <c r="AA26" s="203" t="s">
        <v>362</v>
      </c>
      <c r="AB26" s="73" t="str">
        <f>VLOOKUP( General_Org_Chart!AA26,data!$A:$P,8,0)</f>
        <v>M.POŻYCZKA</v>
      </c>
      <c r="AC26" s="15"/>
      <c r="AE26" s="25"/>
      <c r="AF26" s="205" t="s">
        <v>281</v>
      </c>
      <c r="AG26" s="73" t="str">
        <f>VLOOKUP( General_Org_Chart!AF26,data!$A:$P,8,0)</f>
        <v>P.ŁAKOMIAK</v>
      </c>
      <c r="AH26" s="15"/>
      <c r="AJ26" s="62"/>
      <c r="AK26" s="66" t="s">
        <v>1057</v>
      </c>
      <c r="AL26" s="16"/>
      <c r="AM26" s="17"/>
    </row>
    <row r="27" spans="1:49" ht="30.6" customHeight="1" outlineLevel="1" thickBot="1">
      <c r="A27" s="12">
        <v>23</v>
      </c>
      <c r="L27" s="78" t="str">
        <f>VLOOKUP(L26, data!$A:$D,4,0)</f>
        <v>STQM</v>
      </c>
      <c r="M27" s="16" t="str">
        <f>VLOOKUP( General_Org_Chart!L26,data!$A:$P,5,0)</f>
        <v xml:space="preserve">LIDER DS. STQM  </v>
      </c>
      <c r="N27" s="17"/>
      <c r="P27" s="27"/>
      <c r="Q27" s="76" t="str">
        <f>VLOOKUP(Q26, data!$A:$D,4,0)</f>
        <v>PEPRMC</v>
      </c>
      <c r="R27" s="16" t="str">
        <f>VLOOKUP( General_Org_Chart!Q26,data!$A:$P,5,0)</f>
        <v xml:space="preserve">MISTRZ PRODUKCJI  </v>
      </c>
      <c r="S27" s="17"/>
      <c r="U27" s="27"/>
      <c r="V27" s="92" t="str">
        <f>VLOOKUP(V26, data!$A:$D,4,0)</f>
        <v>PPLO</v>
      </c>
      <c r="W27" s="16" t="str">
        <f>VLOOKUP( General_Org_Chart!V26,data!$A:$P,5,0)</f>
        <v>MISTRZ DS. LOGISTYKI</v>
      </c>
      <c r="X27" s="17"/>
      <c r="Z27" s="27"/>
      <c r="AA27" s="76" t="str">
        <f>VLOOKUP(AA26, data!$A:$D,4,0)</f>
        <v>PEPMM</v>
      </c>
      <c r="AB27" s="16" t="str">
        <f>VLOOKUP( General_Org_Chart!AA26,data!$A:$P,5,0)</f>
        <v>MISTRZ UTRZYMANIA INFRASTRUKTURY BUDYNKU</v>
      </c>
      <c r="AC27" s="17"/>
      <c r="AE27" s="27"/>
      <c r="AF27" s="112" t="str">
        <f>VLOOKUP(AF26, data!$A:$D,4,0)</f>
        <v>QACL</v>
      </c>
      <c r="AG27" s="16" t="str">
        <f>VLOOKUP( General_Org_Chart!AF26,data!$A:$P,5,0)</f>
        <v>MISTRZ CENTRALNEGO LABORATORIUM POMIAROWEGO</v>
      </c>
      <c r="AH27" s="17"/>
      <c r="AJ27" s="27"/>
      <c r="AL27" s="26"/>
    </row>
    <row r="28" spans="1:49" ht="30.6" customHeight="1" outlineLevel="1" thickBot="1">
      <c r="A28" s="12">
        <v>24</v>
      </c>
      <c r="K28" s="26"/>
      <c r="P28" s="27"/>
      <c r="Q28" s="27"/>
      <c r="S28" s="26"/>
      <c r="U28" s="27"/>
      <c r="Z28" s="27"/>
      <c r="AA28" s="27"/>
      <c r="AC28" s="26"/>
      <c r="AE28" s="27"/>
      <c r="AF28" s="26"/>
      <c r="AJ28" s="25"/>
      <c r="AL28" s="73" t="s">
        <v>1056</v>
      </c>
      <c r="AM28" s="15"/>
    </row>
    <row r="29" spans="1:49" ht="30.6" customHeight="1" outlineLevel="1" thickBot="1">
      <c r="A29" s="12">
        <v>25</v>
      </c>
      <c r="P29" s="27"/>
      <c r="Q29" s="200" t="s">
        <v>31</v>
      </c>
      <c r="R29" s="73" t="str">
        <f>VLOOKUP( General_Org_Chart!Q29,data!$A:$P,8,0)</f>
        <v>M.GAJDZIŃSKI</v>
      </c>
      <c r="S29" s="15"/>
      <c r="U29" s="27"/>
      <c r="V29" s="202" t="s">
        <v>497</v>
      </c>
      <c r="W29" s="73" t="str">
        <f>VLOOKUP( General_Org_Chart!V29,data!$A:$P,8,0)</f>
        <v>M.ANKUTOWICZ</v>
      </c>
      <c r="X29" s="15"/>
      <c r="Z29" s="27"/>
      <c r="AA29" s="203" t="s">
        <v>242</v>
      </c>
      <c r="AB29" s="73" t="str">
        <f>VLOOKUP( General_Org_Chart!AA29,data!$A:$P,8,0)</f>
        <v>A.KINDRA</v>
      </c>
      <c r="AC29" s="15"/>
      <c r="AE29" s="25"/>
      <c r="AF29" s="204" t="s">
        <v>354</v>
      </c>
      <c r="AG29" s="73" t="str">
        <f>VLOOKUP( General_Org_Chart!AF29,data!$A:$P,8,0)</f>
        <v>J.PODEBRY</v>
      </c>
      <c r="AH29" s="15"/>
      <c r="AJ29" s="20"/>
      <c r="AK29" s="20" t="s">
        <v>358</v>
      </c>
      <c r="AL29" s="16"/>
      <c r="AM29" s="17"/>
    </row>
    <row r="30" spans="1:49" ht="30.6" customHeight="1" outlineLevel="1" thickBot="1">
      <c r="A30" s="12">
        <v>26</v>
      </c>
      <c r="P30" s="27"/>
      <c r="Q30" s="66" t="str">
        <f>VLOOKUP(Q29, data!$A:$D,4,0)</f>
        <v>QAQCMC</v>
      </c>
      <c r="R30" s="16" t="str">
        <f>VLOOKUP( General_Org_Chart!Q29,data!$A:$P,5,0)</f>
        <v>MISTRZ KONTROLI JAKOŚCI</v>
      </c>
      <c r="S30" s="17"/>
      <c r="U30" s="62"/>
      <c r="V30" s="92" t="str">
        <f>VLOOKUP(V29, data!$A:$D,4,0)</f>
        <v>IT</v>
      </c>
      <c r="W30" s="16" t="str">
        <f>VLOOKUP( General_Org_Chart!V29,data!$A:$P,5,0)</f>
        <v>MISTRZ DS. INFORMATYKI</v>
      </c>
      <c r="X30" s="17"/>
      <c r="Z30" s="27"/>
      <c r="AA30" s="97" t="str">
        <f>VLOOKUP(AA29, data!$A:$D,4,0)</f>
        <v>PEPMMC</v>
      </c>
      <c r="AB30" s="16" t="str">
        <f>VLOOKUP( General_Org_Chart!AA29,data!$A:$P,5,0)</f>
        <v>MISTRZ UTRZYMANIA RUCHU MC1</v>
      </c>
      <c r="AC30" s="17"/>
      <c r="AE30" s="27"/>
      <c r="AF30" s="107" t="str">
        <f>VLOOKUP(AF29, data!$A:$D,4,0)</f>
        <v>QATS</v>
      </c>
      <c r="AG30" s="16" t="str">
        <f>VLOOKUP( General_Org_Chart!AF29,data!$A:$P,5,0)</f>
        <v xml:space="preserve">INŻYNIER JAKOŚCI DS. KONTAKTÓW Z KLIENTAMI </v>
      </c>
      <c r="AH30" s="17"/>
    </row>
    <row r="31" spans="1:49" ht="30.6" customHeight="1" outlineLevel="1" thickBot="1">
      <c r="A31" s="12">
        <v>27</v>
      </c>
      <c r="K31" s="94"/>
      <c r="L31" s="26"/>
      <c r="M31" s="39"/>
      <c r="N31" s="39"/>
      <c r="P31" s="27"/>
      <c r="Q31" s="94"/>
      <c r="R31" s="39"/>
      <c r="S31" s="39"/>
      <c r="U31" s="27"/>
      <c r="Z31" s="27"/>
      <c r="AA31" s="27"/>
      <c r="AC31" s="26"/>
      <c r="AE31" s="27"/>
      <c r="AF31" s="26"/>
    </row>
    <row r="32" spans="1:49" ht="30.6" customHeight="1" outlineLevel="1">
      <c r="A32" s="12">
        <v>28</v>
      </c>
      <c r="K32" s="94"/>
      <c r="L32" s="26"/>
      <c r="M32" s="39"/>
      <c r="N32" s="39"/>
      <c r="P32" s="27"/>
      <c r="Q32" s="94"/>
      <c r="R32" s="39"/>
      <c r="S32" s="39"/>
      <c r="U32" s="27"/>
      <c r="Z32" s="27"/>
      <c r="AA32" s="203" t="s">
        <v>245</v>
      </c>
      <c r="AB32" s="73" t="str">
        <f>VLOOKUP( General_Org_Chart!AA32,data!$A:$P,8,0)</f>
        <v>T.KOKOSZANEK</v>
      </c>
      <c r="AC32" s="15"/>
      <c r="AE32" s="25"/>
      <c r="AF32" s="204" t="s">
        <v>501</v>
      </c>
      <c r="AG32" s="73" t="str">
        <f>VLOOKUP( General_Org_Chart!AF32,data!$A:$P,8,0)</f>
        <v>M.Woroniecka</v>
      </c>
      <c r="AH32" s="15"/>
    </row>
    <row r="33" spans="1:48" ht="30.6" customHeight="1" outlineLevel="1" thickBot="1">
      <c r="A33" s="12">
        <v>29</v>
      </c>
      <c r="K33" s="94"/>
      <c r="L33" s="26"/>
      <c r="M33" s="39"/>
      <c r="N33" s="39"/>
      <c r="P33" s="27"/>
      <c r="Q33" s="94"/>
      <c r="R33" s="39"/>
      <c r="S33" s="39"/>
      <c r="U33" s="27"/>
      <c r="Z33" s="27"/>
      <c r="AA33" s="97" t="str">
        <f>VLOOKUP(AA32, data!$A:$D,4,0)</f>
        <v>PEPMDD</v>
      </c>
      <c r="AB33" s="16" t="str">
        <f>VLOOKUP( General_Org_Chart!AA32,data!$A:$P,5,0)</f>
        <v>MISTRZ UTRZYMANIA RUCHU MC2</v>
      </c>
      <c r="AC33" s="17"/>
      <c r="AE33" s="20"/>
      <c r="AF33" s="107" t="str">
        <f>VLOOKUP(AF32, data!$A:$D,4,0)</f>
        <v>QATS</v>
      </c>
      <c r="AG33" s="16" t="str">
        <f>VLOOKUP( General_Org_Chart!AF32,data!$A:$P,5,0)</f>
        <v>SPECJALISTA DS..ZAPEWNIENIA SYSTEMÓW JAKOŚCI</v>
      </c>
      <c r="AH33" s="17"/>
    </row>
    <row r="34" spans="1:48" ht="30.6" customHeight="1" outlineLevel="1" thickBot="1">
      <c r="A34" s="12">
        <v>30</v>
      </c>
      <c r="K34" s="94"/>
      <c r="L34" s="26"/>
      <c r="M34" s="39"/>
      <c r="N34" s="39"/>
      <c r="P34" s="27"/>
      <c r="Q34" s="94"/>
      <c r="R34" s="39"/>
      <c r="S34" s="39"/>
      <c r="U34" s="27"/>
      <c r="Z34" s="27"/>
      <c r="AA34" s="27"/>
      <c r="AC34" s="26"/>
      <c r="AE34" s="26"/>
    </row>
    <row r="35" spans="1:48" ht="30.6" customHeight="1" outlineLevel="1">
      <c r="A35" s="12">
        <v>31</v>
      </c>
      <c r="K35" s="94"/>
      <c r="L35" s="26"/>
      <c r="M35" s="39"/>
      <c r="N35" s="39"/>
      <c r="P35" s="27"/>
      <c r="Q35" s="94"/>
      <c r="R35" s="39"/>
      <c r="S35" s="39"/>
      <c r="U35" s="27"/>
      <c r="Z35" s="27"/>
      <c r="AA35" s="203" t="s">
        <v>377</v>
      </c>
      <c r="AB35" s="73" t="str">
        <f>VLOOKUP( General_Org_Chart!AA35,data!$A:$P,8,0)</f>
        <v>R.RZADKIEWICZ</v>
      </c>
      <c r="AC35" s="15"/>
      <c r="AE35" s="26"/>
    </row>
    <row r="36" spans="1:48" ht="30.6" customHeight="1" outlineLevel="1" thickBot="1">
      <c r="A36" s="12">
        <v>32</v>
      </c>
      <c r="K36" s="94"/>
      <c r="L36" s="26"/>
      <c r="M36" s="39"/>
      <c r="N36" s="39"/>
      <c r="P36" s="27"/>
      <c r="Q36" s="94"/>
      <c r="R36" s="39"/>
      <c r="S36" s="39"/>
      <c r="U36" s="27"/>
      <c r="Z36" s="27"/>
      <c r="AA36" s="66" t="str">
        <f>VLOOKUP(AA35, data!$A:$D,4,0)</f>
        <v>PEPMTPM</v>
      </c>
      <c r="AB36" s="16" t="str">
        <f>VLOOKUP( General_Org_Chart!AA35,data!$A:$P,5,0)</f>
        <v>MISTRZ PREWENCYJNEGO UTRZYMANIA RUCHU</v>
      </c>
      <c r="AC36" s="17"/>
      <c r="AE36" s="26"/>
    </row>
    <row r="37" spans="1:48" ht="13.5" customHeight="1" thickBot="1">
      <c r="A37" s="12">
        <v>33</v>
      </c>
      <c r="P37" s="27"/>
      <c r="Q37" s="26"/>
      <c r="S37" s="26"/>
      <c r="U37" s="77"/>
      <c r="V37" s="34"/>
      <c r="W37" s="32"/>
      <c r="Z37" s="27"/>
      <c r="AE37" s="26"/>
      <c r="AF37" s="94"/>
      <c r="AG37" s="39"/>
    </row>
    <row r="38" spans="1:48" ht="30.6" customHeight="1">
      <c r="A38" s="12">
        <v>34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139" t="s">
        <v>37</v>
      </c>
      <c r="Q38" s="73" t="str">
        <f>VLOOKUP( General_Org_Chart!P38,data!$A:$P,8,0)</f>
        <v>K.MOLKA</v>
      </c>
      <c r="R38" s="15"/>
      <c r="S38" s="36"/>
      <c r="T38" s="36"/>
      <c r="U38" s="139" t="s">
        <v>344</v>
      </c>
      <c r="V38" s="73" t="str">
        <f>VLOOKUP( General_Org_Chart!U38,data!$A:$P,8,0)</f>
        <v>J.PATERA</v>
      </c>
      <c r="W38" s="15"/>
      <c r="X38" s="36"/>
      <c r="Y38" s="36"/>
      <c r="Z38" s="69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</row>
    <row r="39" spans="1:48" ht="30.6" customHeight="1" thickBot="1">
      <c r="A39" s="12">
        <v>35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70" t="str">
        <f>VLOOKUP(P38, data!$A:$D,4,0)</f>
        <v>PEPRAS</v>
      </c>
      <c r="Q39" s="16" t="str">
        <f>VLOOKUP( General_Org_Chart!P38,data!$A:$P,5,0)</f>
        <v>KIEROWNIK PRODUKCJI MONTAŻ</v>
      </c>
      <c r="R39" s="17"/>
      <c r="S39" s="36"/>
      <c r="T39" s="36"/>
      <c r="U39" s="67" t="str">
        <f>VLOOKUP(U38, data!$A:$D,4,0)</f>
        <v>LogC</v>
      </c>
      <c r="V39" s="16" t="str">
        <f>VLOOKUP( General_Org_Chart!U38,data!$A:$P,5,0)</f>
        <v xml:space="preserve">KIEROWNIK CENTRUM LOGISTYKI  </v>
      </c>
      <c r="W39" s="17"/>
      <c r="X39" s="36"/>
      <c r="Y39" s="36"/>
      <c r="Z39" s="69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</row>
    <row r="40" spans="1:48" ht="30.6" customHeight="1" outlineLevel="1" thickBot="1">
      <c r="A40" s="12">
        <v>36</v>
      </c>
      <c r="P40" s="27"/>
      <c r="Q40" s="37"/>
      <c r="Z40" s="27"/>
    </row>
    <row r="41" spans="1:48" ht="30.6" customHeight="1" outlineLevel="1">
      <c r="A41" s="12">
        <v>37</v>
      </c>
      <c r="P41" s="27"/>
      <c r="Q41" s="200" t="s">
        <v>38</v>
      </c>
      <c r="R41" s="73" t="str">
        <f>VLOOKUP( General_Org_Chart!Q41,data!$A:$P,8,0)</f>
        <v>T.STANOWSKI</v>
      </c>
      <c r="S41" s="15"/>
      <c r="Z41" s="349" t="s">
        <v>422</v>
      </c>
      <c r="AA41" s="73" t="str">
        <f>VLOOKUP( General_Org_Chart!Z41,data!$A:$P,8,0)</f>
        <v>B.SZELIGA</v>
      </c>
      <c r="AB41" s="15"/>
    </row>
    <row r="42" spans="1:48" ht="30.6" customHeight="1" outlineLevel="1" thickBot="1">
      <c r="A42" s="12">
        <v>38</v>
      </c>
      <c r="P42" s="27"/>
      <c r="Q42" s="76" t="str">
        <f>VLOOKUP(Q41, data!$A:$D,4,0)</f>
        <v>PEPRAS</v>
      </c>
      <c r="R42" s="16" t="str">
        <f>VLOOKUP( General_Org_Chart!Q41,data!$A:$P,5,0)</f>
        <v xml:space="preserve">MISTRZ PRODUKCJI  </v>
      </c>
      <c r="S42" s="17"/>
      <c r="Z42" s="97" t="str">
        <f>VLOOKUP(Z41, data!$A:$D,4,0)</f>
        <v>PEPEMC</v>
      </c>
      <c r="AA42" s="16" t="str">
        <f>VLOOKUP( General_Org_Chart!Z41,data!$A:$P,5,0)</f>
        <v>ZASTPCA KIEROWNIKA  INŻYNIERII PRODUKCJI</v>
      </c>
      <c r="AB42" s="17"/>
    </row>
    <row r="43" spans="1:48" ht="30.6" customHeight="1" outlineLevel="1" thickBot="1">
      <c r="A43" s="12">
        <v>39</v>
      </c>
      <c r="P43" s="27"/>
      <c r="Q43" s="27"/>
      <c r="S43" s="26"/>
      <c r="Z43" s="27"/>
      <c r="AA43" s="37"/>
    </row>
    <row r="44" spans="1:48" ht="30.6" customHeight="1" outlineLevel="1">
      <c r="A44" s="12">
        <v>40</v>
      </c>
      <c r="P44" s="27"/>
      <c r="Q44" s="200" t="s">
        <v>41</v>
      </c>
      <c r="R44" s="73" t="str">
        <f>VLOOKUP( General_Org_Chart!Q44,data!$A:$P,8,0)</f>
        <v>P.JANISZEWSKI</v>
      </c>
      <c r="S44" s="15"/>
      <c r="Z44" s="27"/>
      <c r="AA44" s="349" t="s">
        <v>394</v>
      </c>
      <c r="AB44" s="73" t="str">
        <f>VLOOKUP( General_Org_Chart!AA44,data!$A:$P,8,0)</f>
        <v>J.SOBCZAK</v>
      </c>
      <c r="AC44" s="15"/>
    </row>
    <row r="45" spans="1:48" ht="30.6" customHeight="1" outlineLevel="1" thickBot="1">
      <c r="A45" s="12">
        <v>41</v>
      </c>
      <c r="P45" s="27"/>
      <c r="Q45" s="97" t="str">
        <f>VLOOKUP(Q44, data!$A:$D,4,0)</f>
        <v>QAQCAS</v>
      </c>
      <c r="R45" s="16" t="str">
        <f>VLOOKUP( General_Org_Chart!Q44,data!$A:$P,5,0)</f>
        <v>MISTRZ KONTROLI JAKOŚCI</v>
      </c>
      <c r="S45" s="17"/>
      <c r="Z45" s="27"/>
      <c r="AA45" s="92" t="str">
        <f>VLOOKUP(AA44, data!$A:$D,4,0)</f>
        <v>PEPEDC</v>
      </c>
      <c r="AB45" s="16" t="str">
        <f>VLOOKUP( General_Org_Chart!AA44,data!$A:$P,5,0)</f>
        <v>MISTRZ INŻYNIERII PRODUKCJI</v>
      </c>
      <c r="AC45" s="17"/>
    </row>
    <row r="46" spans="1:48" ht="30.6" customHeight="1" outlineLevel="1" thickBot="1">
      <c r="A46" s="12">
        <v>42</v>
      </c>
      <c r="P46" s="27"/>
      <c r="Q46" s="27"/>
      <c r="S46" s="26"/>
      <c r="Z46" s="27"/>
      <c r="AA46" s="26"/>
    </row>
    <row r="47" spans="1:48" ht="30.6" customHeight="1" outlineLevel="1">
      <c r="A47" s="12">
        <v>43</v>
      </c>
      <c r="P47" s="27"/>
      <c r="Q47" s="200" t="s">
        <v>172</v>
      </c>
      <c r="R47" s="73" t="str">
        <f>VLOOKUP( General_Org_Chart!Q47,data!$A:$P,8,0)</f>
        <v>P.GIERLAK</v>
      </c>
      <c r="S47" s="15"/>
      <c r="Z47" s="27"/>
      <c r="AA47" s="202" t="s">
        <v>487</v>
      </c>
      <c r="AB47" s="73" t="str">
        <f>VLOOKUP( General_Org_Chart!AA47,data!$A:$P,8,0)</f>
        <v>D.ŻAK</v>
      </c>
      <c r="AC47" s="15"/>
    </row>
    <row r="48" spans="1:48" ht="30.6" customHeight="1" outlineLevel="1" thickBot="1">
      <c r="A48" s="12">
        <v>44</v>
      </c>
      <c r="P48" s="27"/>
      <c r="Q48" s="66" t="str">
        <f>VLOOKUP(Q47, data!$A:$D,4,0)</f>
        <v>PEPMAS</v>
      </c>
      <c r="R48" s="16" t="str">
        <f>VLOOKUP( General_Org_Chart!Q47,data!$A:$P,5,0)</f>
        <v xml:space="preserve">MISTRZ UTRZYMANIA RUCHU   </v>
      </c>
      <c r="S48" s="17"/>
      <c r="Z48" s="62"/>
      <c r="AA48" s="92" t="str">
        <f>VLOOKUP(AA47, data!$A:$D,4,0)</f>
        <v>PEPEAS</v>
      </c>
      <c r="AB48" s="16" t="str">
        <f>VLOOKUP( General_Org_Chart!AA47,data!$A:$P,5,0)</f>
        <v>MISTRZ INŻYNIERII PRODUKCJI</v>
      </c>
      <c r="AC48" s="17"/>
    </row>
    <row r="49" spans="1:48" ht="30.6" customHeight="1" outlineLevel="1" thickBot="1">
      <c r="A49" s="12">
        <v>45</v>
      </c>
      <c r="P49" s="27"/>
      <c r="Q49" s="94"/>
      <c r="R49" s="39"/>
      <c r="S49" s="39"/>
      <c r="Z49" s="27"/>
      <c r="AA49" s="26"/>
    </row>
    <row r="50" spans="1:48" ht="30.6" customHeight="1" outlineLevel="1">
      <c r="A50" s="12">
        <v>46</v>
      </c>
      <c r="P50" s="25"/>
      <c r="Q50" s="201" t="s">
        <v>341</v>
      </c>
      <c r="R50" s="73" t="str">
        <f>VLOOKUP( General_Org_Chart!Q50,data!$A:$P,8,0)</f>
        <v>R.PAJĄK</v>
      </c>
      <c r="S50" s="15"/>
      <c r="Z50" s="25"/>
      <c r="AA50" s="202" t="s">
        <v>472</v>
      </c>
      <c r="AB50" s="73" t="str">
        <f>VLOOKUP( General_Org_Chart!AA50,data!$A:$P,8,0)</f>
        <v>G.ZAJĄC</v>
      </c>
      <c r="AC50" s="15"/>
    </row>
    <row r="51" spans="1:48" ht="30.6" customHeight="1" outlineLevel="1" thickBot="1">
      <c r="A51" s="12">
        <v>47</v>
      </c>
      <c r="P51" s="27"/>
      <c r="Q51" s="94" t="str">
        <f>VLOOKUP(Q50, data!$A:$D,4,0)</f>
        <v>PEPEIE</v>
      </c>
      <c r="R51" s="16" t="str">
        <f>VLOOKUP( General_Org_Chart!Q50,data!$A:$P,5,0)</f>
        <v xml:space="preserve">SPECJALISTA DS. ORGANIZACJI PRODUKCJI </v>
      </c>
      <c r="S51" s="17"/>
      <c r="Z51" s="26"/>
      <c r="AA51" s="66" t="str">
        <f>VLOOKUP(AA50, data!$A:$D,4,0)</f>
        <v>PEPMDC</v>
      </c>
      <c r="AB51" s="16" t="str">
        <f>VLOOKUP( General_Org_Chart!AA50,data!$A:$P,5,0)</f>
        <v>MISTRZ UTRZYMANIA RUCHU FORM</v>
      </c>
      <c r="AC51" s="17"/>
    </row>
    <row r="52" spans="1:48" ht="16.5" customHeight="1" thickBot="1">
      <c r="A52" s="12">
        <v>48</v>
      </c>
      <c r="P52" s="27"/>
      <c r="Q52" s="26"/>
      <c r="R52" s="39"/>
      <c r="S52" s="26"/>
    </row>
    <row r="53" spans="1:48" ht="30.6" customHeight="1">
      <c r="A53" s="12">
        <v>49</v>
      </c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139" t="s">
        <v>44</v>
      </c>
      <c r="Q53" s="73" t="str">
        <f>VLOOKUP( General_Org_Chart!P53,data!$A:$P,8,0)</f>
        <v>M.BABUŚKA</v>
      </c>
      <c r="R53" s="15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</row>
    <row r="54" spans="1:48" ht="30.6" customHeight="1" thickBot="1">
      <c r="A54" s="12">
        <v>50</v>
      </c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67" t="str">
        <f>VLOOKUP(P53, data!$A:$D,4,0)</f>
        <v>HVAC_PEPRAS</v>
      </c>
      <c r="Q54" s="16" t="str">
        <f>VLOOKUP( General_Org_Chart!P53,data!$A:$P,5,0)</f>
        <v>KIEROWNIK PRODUKCJI W DZIALE HVAC</v>
      </c>
      <c r="R54" s="17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</row>
    <row r="55" spans="1:48" ht="30.6" customHeight="1" outlineLevel="1" thickBot="1">
      <c r="A55" s="12">
        <v>51</v>
      </c>
      <c r="P55" s="26"/>
      <c r="Q55" s="27"/>
      <c r="S55" s="26"/>
    </row>
    <row r="56" spans="1:48" ht="30.6" customHeight="1" outlineLevel="1">
      <c r="A56" s="12">
        <v>52</v>
      </c>
      <c r="Q56" s="200"/>
      <c r="R56" s="73"/>
      <c r="S56" s="15"/>
    </row>
    <row r="57" spans="1:48" ht="30.6" customHeight="1" thickBot="1">
      <c r="A57" s="12">
        <v>53</v>
      </c>
      <c r="Q57" s="403" t="s">
        <v>619</v>
      </c>
      <c r="R57" s="16"/>
      <c r="S57" s="17"/>
    </row>
    <row r="58" spans="1:48" ht="30.6" customHeight="1" thickBot="1">
      <c r="A58" s="12">
        <v>54</v>
      </c>
      <c r="Q58" s="27"/>
      <c r="S58" s="26"/>
    </row>
    <row r="59" spans="1:48" ht="30.75" customHeight="1">
      <c r="Q59" s="200"/>
      <c r="R59" s="73"/>
      <c r="S59" s="15"/>
    </row>
    <row r="60" spans="1:48" ht="31.5" customHeight="1" thickBot="1">
      <c r="Q60" s="404" t="s">
        <v>1058</v>
      </c>
      <c r="R60" s="16"/>
      <c r="S60" s="17"/>
    </row>
  </sheetData>
  <sheetProtection password="EE3C" sheet="1" objects="1" scenarios="1"/>
  <hyperlinks>
    <hyperlink ref="P11" location="DIV_PEPR_QAQC!C5" tooltip="Przejdź do PEPR_QAQC" display="DIV_PEPR_QAQC!C5"/>
    <hyperlink ref="C11" location="DIV_Admin_Finances_PL!B5" tooltip="Przejdź do Admin_Finances" display="DIV_Admin_Finances_PL!B5"/>
    <hyperlink ref="H11" location="DIV_Admin_Finances_PL!I5" tooltip="Przejdź do Admin_Finances" display="DIV_Admin_Finances_PL!I5"/>
    <hyperlink ref="K11" location="DIV_Admin_Finances_PL!M5" tooltip="Przejdź do Admin_Finances" display="DIV_Admin_Finances_PL!M5"/>
    <hyperlink ref="U11" location="DIV_PP_IT_LO!C4" tooltip="Przejdź do PP_LO" display="DIV_PP_IT_LO!C4"/>
    <hyperlink ref="Z11" location="DIV_PE_PM!C5" tooltip="Przejdź do PE_PM" display="DIV_PE_PM!C5"/>
    <hyperlink ref="AE11" location="DIV_QAPR_QAPA_QACL_QATS!C5" display="DIV_QAPR_QAPA_QACL_QATS!C5"/>
    <hyperlink ref="AJ11" location="DIV_PEDPGP_RD_MPS!C5" display="DIV_PEDPGP_RD_MPS!C5"/>
  </hyperlinks>
  <pageMargins left="0.11811023622047245" right="0.11811023622047245" top="0.55118110236220474" bottom="0.74803149606299213" header="0.31496062992125984" footer="0.31496062992125984"/>
  <pageSetup paperSize="9" scale="32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3">
    <tabColor rgb="FF92D050"/>
  </sheetPr>
  <dimension ref="A1:S78"/>
  <sheetViews>
    <sheetView showGridLines="0" zoomScale="70" zoomScaleNormal="70" workbookViewId="0">
      <pane xSplit="18" ySplit="6" topLeftCell="S7" activePane="bottomRight" state="frozen"/>
      <selection activeCell="G42" sqref="G42"/>
      <selection pane="topRight" activeCell="G42" sqref="G42"/>
      <selection pane="bottomLeft" activeCell="G42" sqref="G42"/>
      <selection pane="bottomRight" activeCell="I48" sqref="I48"/>
    </sheetView>
  </sheetViews>
  <sheetFormatPr defaultRowHeight="14.25" outlineLevelRow="1"/>
  <cols>
    <col min="1" max="7" width="10.875" customWidth="1"/>
    <col min="8" max="8" width="7.875" customWidth="1"/>
    <col min="9" max="21" width="10.875" customWidth="1"/>
  </cols>
  <sheetData>
    <row r="1" spans="1:19" ht="30.6" customHeight="1">
      <c r="B1" s="106" t="s">
        <v>168</v>
      </c>
      <c r="I1" s="106" t="s">
        <v>192</v>
      </c>
      <c r="N1" s="106" t="s">
        <v>371</v>
      </c>
      <c r="P1" s="106" t="s">
        <v>402</v>
      </c>
    </row>
    <row r="2" spans="1:19" ht="30.6" customHeight="1">
      <c r="N2" s="106" t="s">
        <v>136</v>
      </c>
      <c r="P2" s="106" t="s">
        <v>121</v>
      </c>
    </row>
    <row r="3" spans="1:19" ht="30.6" customHeight="1">
      <c r="A3" s="88"/>
    </row>
    <row r="4" spans="1:19" ht="30.6" customHeight="1" thickBot="1">
      <c r="A4" s="39"/>
      <c r="C4" s="81"/>
      <c r="D4" s="74"/>
      <c r="E4" s="74"/>
      <c r="F4" s="74"/>
      <c r="G4" s="74"/>
      <c r="H4" s="20"/>
      <c r="I4" s="21"/>
      <c r="J4" s="19"/>
      <c r="K4" s="20"/>
      <c r="L4" s="20"/>
      <c r="M4" s="20"/>
      <c r="N4" s="20"/>
      <c r="O4" s="27"/>
      <c r="P4" s="26"/>
      <c r="Q4" s="26"/>
    </row>
    <row r="5" spans="1:19" ht="30.6" customHeight="1">
      <c r="A5" s="320" t="s">
        <v>15</v>
      </c>
      <c r="B5" s="73" t="str">
        <f>VLOOKUP( DIV_Admin_Finances_PL!A5,data!$A:$P,8,0)</f>
        <v>T.KARWATKA</v>
      </c>
      <c r="C5" s="15"/>
      <c r="D5" s="30"/>
      <c r="E5" s="30"/>
      <c r="F5" s="30"/>
      <c r="G5" s="30"/>
      <c r="H5" s="319" t="s">
        <v>16</v>
      </c>
      <c r="I5" s="73" t="str">
        <f>VLOOKUP( DIV_Admin_Finances_PL!H5,data!$A:$P,8,0)</f>
        <v>Y.YAMASAKI</v>
      </c>
      <c r="J5" s="15"/>
      <c r="K5" s="31"/>
      <c r="L5" s="31"/>
      <c r="M5" s="319" t="s">
        <v>17</v>
      </c>
      <c r="N5" s="73" t="str">
        <f>VLOOKUP( DIV_Admin_Finances_PL!M5,data!$A:$P,8,0)</f>
        <v>M.ROMANOWSKI</v>
      </c>
      <c r="O5" s="15"/>
      <c r="P5" s="31"/>
      <c r="Q5" s="31"/>
      <c r="R5" s="31"/>
      <c r="S5" s="31"/>
    </row>
    <row r="6" spans="1:19" ht="30.6" customHeight="1" thickBot="1">
      <c r="A6" s="30"/>
      <c r="B6" s="16" t="str">
        <f>VLOOKUP( DIV_Admin_Finances_PL!A5,data!$A:$P,5,0)</f>
        <v xml:space="preserve">DYREKTOR FINANSOWY  </v>
      </c>
      <c r="C6" s="17"/>
      <c r="D6" s="30"/>
      <c r="E6" s="30"/>
      <c r="F6" s="30"/>
      <c r="G6" s="30"/>
      <c r="H6" s="31"/>
      <c r="I6" s="16" t="str">
        <f>VLOOKUP( DIV_Admin_Finances_PL!H5,data!$A:$P,5,0)</f>
        <v>DYREKTOR PLANOWANIA KORPORACYJNEGO</v>
      </c>
      <c r="J6" s="17"/>
      <c r="K6" s="31"/>
      <c r="L6" s="31"/>
      <c r="M6" s="31"/>
      <c r="N6" s="16" t="str">
        <f>VLOOKUP( DIV_Admin_Finances_PL!M5,data!$A:$P,5,0)</f>
        <v>DYREKTOR DS ADMINISTRACJI I ZARZĄDZANIA ZASOBAMI LUDZKIMI</v>
      </c>
      <c r="O6" s="17"/>
      <c r="P6" s="31"/>
      <c r="Q6" s="31"/>
      <c r="R6" s="31"/>
      <c r="S6" s="31"/>
    </row>
    <row r="7" spans="1:19" ht="30.6" customHeight="1" thickBot="1">
      <c r="A7" s="57"/>
      <c r="B7" s="33"/>
      <c r="C7" s="34"/>
      <c r="H7" s="32"/>
      <c r="I7" s="33"/>
      <c r="J7" s="34"/>
      <c r="N7" s="33"/>
      <c r="O7" s="34"/>
      <c r="P7" s="34"/>
      <c r="Q7" s="32"/>
      <c r="R7" s="32"/>
      <c r="S7" s="32"/>
    </row>
    <row r="8" spans="1:19" ht="30.6" customHeight="1">
      <c r="A8" s="36"/>
      <c r="B8" s="140" t="s">
        <v>20</v>
      </c>
      <c r="C8" s="73" t="str">
        <f>VLOOKUP( DIV_Admin_Finances_PL!B8,data!$A:$P,8,0)</f>
        <v>K.LIPIŃSKA-SKIBA</v>
      </c>
      <c r="D8" s="15"/>
      <c r="E8" s="36"/>
      <c r="F8" s="36"/>
      <c r="G8" s="36"/>
      <c r="H8" s="36"/>
      <c r="I8" s="140" t="s">
        <v>20</v>
      </c>
      <c r="J8" s="73" t="str">
        <f>VLOOKUP( DIV_Admin_Finances_PL!I8,data!$A:$P,8,0)</f>
        <v>K.LIPIŃSKA-SKIBA</v>
      </c>
      <c r="K8" s="15"/>
      <c r="L8" s="36"/>
      <c r="M8" s="36"/>
      <c r="N8" s="140" t="s">
        <v>174</v>
      </c>
      <c r="O8" s="73" t="str">
        <f>VLOOKUP( DIV_Admin_Finances_PL!N8,data!$A:$P,8,0)</f>
        <v>A.GLISZCZYŃSKA</v>
      </c>
      <c r="P8" s="15"/>
      <c r="Q8" s="36"/>
      <c r="R8" s="36"/>
      <c r="S8" s="36"/>
    </row>
    <row r="9" spans="1:19" ht="30.6" customHeight="1" thickBot="1">
      <c r="A9" s="36"/>
      <c r="B9" s="58" t="str">
        <f>VLOOKUP(B8, data!$A:$D,4,0)</f>
        <v>AFAAC</v>
      </c>
      <c r="C9" s="16" t="str">
        <f>VLOOKUP( DIV_Admin_Finances_PL!B8,data!$A:$P,5,0)</f>
        <v>KIEROWNIK KSIĘGOWOŚCI &amp; PLANOWANIA KORPORACYJNEGO</v>
      </c>
      <c r="D9" s="17"/>
      <c r="E9" s="36"/>
      <c r="F9" s="36"/>
      <c r="G9" s="36"/>
      <c r="H9" s="36"/>
      <c r="I9" s="58" t="str">
        <f>VLOOKUP(I8, data!$A:$D,4,0)</f>
        <v>AFAAC</v>
      </c>
      <c r="J9" s="16" t="str">
        <f>VLOOKUP( DIV_Admin_Finances_PL!I8,data!$A:$P,5,0)</f>
        <v>KIEROWNIK KSIĘGOWOŚCI &amp; PLANOWANIA KORPORACYJNEGO</v>
      </c>
      <c r="K9" s="17"/>
      <c r="L9" s="36"/>
      <c r="M9" s="36"/>
      <c r="N9" s="70" t="str">
        <f>VLOOKUP(N8, data!$A:$D,4,0)</f>
        <v>AGHHR</v>
      </c>
      <c r="O9" s="16" t="str">
        <f>VLOOKUP( DIV_Admin_Finances_PL!N8,data!$A:$P,5,0)</f>
        <v>KIEROWNIK DS. PERSONALNYCH I ADMINISTRACYJNYCH</v>
      </c>
      <c r="P9" s="17"/>
      <c r="Q9" s="36"/>
      <c r="R9" s="36"/>
      <c r="S9" s="36"/>
    </row>
    <row r="10" spans="1:19" ht="30.6" customHeight="1" thickBot="1">
      <c r="B10" s="26"/>
      <c r="C10" s="37"/>
      <c r="D10" s="12"/>
      <c r="E10" s="12"/>
      <c r="F10" s="12"/>
      <c r="G10" s="12"/>
      <c r="H10" s="12"/>
      <c r="I10" s="26"/>
      <c r="J10" s="37"/>
      <c r="K10" s="12"/>
      <c r="L10" s="12"/>
      <c r="N10" s="27"/>
      <c r="O10" s="27"/>
      <c r="P10" s="12"/>
      <c r="Q10" s="26"/>
    </row>
    <row r="11" spans="1:19" ht="30.6" customHeight="1">
      <c r="B11" s="26"/>
      <c r="C11" s="314" t="s">
        <v>22</v>
      </c>
      <c r="D11" s="14" t="str">
        <f>VLOOKUP( DIV_Admin_Finances_PL!C11,data!$A:$P,8,0)</f>
        <v>K.GAWRZOŁ</v>
      </c>
      <c r="E11" s="15"/>
      <c r="F11" s="12"/>
      <c r="G11" s="12"/>
      <c r="H11" s="12"/>
      <c r="I11" s="26"/>
      <c r="J11" s="27"/>
      <c r="K11" s="12"/>
      <c r="L11" s="12"/>
      <c r="N11" s="27"/>
      <c r="O11" s="317" t="s">
        <v>201</v>
      </c>
      <c r="P11" s="73" t="str">
        <f>VLOOKUP( DIV_Admin_Finances_PL!O11,data!$A:$P,8,0)</f>
        <v>A.HOFMAN</v>
      </c>
      <c r="Q11" s="15"/>
    </row>
    <row r="12" spans="1:19" ht="30.6" customHeight="1" thickBot="1">
      <c r="B12" s="26"/>
      <c r="C12" s="20" t="str">
        <f>VLOOKUP(C11, data!$A:$D,4,0)</f>
        <v>AFAAC</v>
      </c>
      <c r="D12" s="16" t="str">
        <f>VLOOKUP( DIV_Admin_Finances_PL!C11,data!$A:$P,5,0)</f>
        <v>MISTRZ DS. KSIĘGOWOSCI</v>
      </c>
      <c r="E12" s="17"/>
      <c r="F12" s="12"/>
      <c r="G12" s="12"/>
      <c r="H12" s="12"/>
      <c r="I12" s="26"/>
      <c r="J12" s="27"/>
      <c r="K12" s="12"/>
      <c r="L12" s="12"/>
      <c r="N12" s="27"/>
      <c r="O12" s="77" t="str">
        <f>VLOOKUP(O11, data!$A:$D,4,0)</f>
        <v>AGHHR</v>
      </c>
      <c r="P12" s="16" t="str">
        <f>VLOOKUP( DIV_Admin_Finances_PL!O11,data!$A:$P,5,0)</f>
        <v>MISTRZ W DZIALE ADMINISTACJI</v>
      </c>
      <c r="Q12" s="17"/>
    </row>
    <row r="13" spans="1:19" ht="30.6" customHeight="1" outlineLevel="1" thickBot="1">
      <c r="B13" s="26"/>
      <c r="C13" s="26"/>
      <c r="D13" s="12"/>
      <c r="E13" s="27"/>
      <c r="F13" s="12"/>
      <c r="G13" s="12"/>
      <c r="H13" s="12"/>
      <c r="J13" s="82"/>
      <c r="K13" s="12"/>
      <c r="L13" s="12"/>
      <c r="N13" s="27"/>
      <c r="O13" s="27"/>
      <c r="P13" s="85"/>
    </row>
    <row r="14" spans="1:19" ht="30.6" customHeight="1" outlineLevel="1">
      <c r="B14" s="26"/>
      <c r="C14" s="26"/>
      <c r="D14" s="12"/>
      <c r="E14" s="200" t="s">
        <v>24</v>
      </c>
      <c r="F14" s="14" t="str">
        <f>VLOOKUP( DIV_Admin_Finances_PL!E14,data!$A:$P,8,0)</f>
        <v>A.WDOWIAK</v>
      </c>
      <c r="G14" s="15"/>
      <c r="H14" s="32"/>
      <c r="J14" s="316" t="s">
        <v>11</v>
      </c>
      <c r="K14" s="73" t="str">
        <f>VLOOKUP( DIV_Admin_Finances_PL!J14,data!$A:$P,8,0)</f>
        <v>J.GRABOWSKA</v>
      </c>
      <c r="L14" s="15"/>
      <c r="N14" s="77"/>
      <c r="O14" s="77"/>
      <c r="P14" s="313" t="s">
        <v>369</v>
      </c>
      <c r="Q14" s="73" t="str">
        <f>VLOOKUP( DIV_Admin_Finances_PL!P14,data!$A:$P,8,0)</f>
        <v>M.REKIEĆ</v>
      </c>
      <c r="R14" s="15"/>
    </row>
    <row r="15" spans="1:19" ht="30.6" customHeight="1" outlineLevel="1" thickBot="1">
      <c r="B15" s="26"/>
      <c r="C15" s="26"/>
      <c r="D15" s="12"/>
      <c r="E15" s="43" t="str">
        <f>VLOOKUP(E14, data!$A:$D,4,0)</f>
        <v>AFAAC</v>
      </c>
      <c r="F15" s="16" t="str">
        <f>VLOOKUP( DIV_Admin_Finances_PL!E14,data!$A:$P,5,0)</f>
        <v xml:space="preserve">SPECJALISTA DS. KSIĘGOWOŚCI </v>
      </c>
      <c r="G15" s="17"/>
      <c r="H15" s="32"/>
      <c r="J15" s="83" t="str">
        <f>VLOOKUP(J14, data!$A:$D,4,0)</f>
        <v>AFACP</v>
      </c>
      <c r="K15" s="16" t="str">
        <f>VLOOKUP( DIV_Admin_Finances_PL!J14,data!$A:$P,5,0)</f>
        <v xml:space="preserve">SPECJALISTA DS. PLANOWANIA KORPORACYJNEGO </v>
      </c>
      <c r="L15" s="17"/>
      <c r="N15" s="77"/>
      <c r="O15" s="77"/>
      <c r="P15" s="83" t="str">
        <f>VLOOKUP(P14, data!$A:$D,4,0)</f>
        <v>AGHGA</v>
      </c>
      <c r="Q15" s="16" t="str">
        <f>VLOOKUP( DIV_Admin_Finances_PL!P14,data!$A:$P,5,0)</f>
        <v xml:space="preserve">SPECJALISTA DS. ADMINISTRACJI </v>
      </c>
      <c r="R15" s="17"/>
    </row>
    <row r="16" spans="1:19" ht="30.6" customHeight="1" outlineLevel="1" thickBot="1">
      <c r="B16" s="26"/>
      <c r="C16" s="26"/>
      <c r="D16" s="12"/>
      <c r="E16" s="27"/>
      <c r="F16" s="39"/>
      <c r="G16" s="39"/>
      <c r="H16" s="12"/>
      <c r="J16" s="27"/>
      <c r="K16" s="12"/>
      <c r="L16" s="12"/>
      <c r="N16" s="27"/>
      <c r="O16" s="27"/>
      <c r="P16" s="27"/>
      <c r="Q16" s="12"/>
      <c r="R16" s="12"/>
    </row>
    <row r="17" spans="2:18" ht="30.6" customHeight="1" outlineLevel="1">
      <c r="B17" s="26"/>
      <c r="C17" s="26"/>
      <c r="D17" s="12"/>
      <c r="E17" s="200" t="s">
        <v>26</v>
      </c>
      <c r="F17" s="14" t="str">
        <f>VLOOKUP( DIV_Admin_Finances_PL!E17,data!$A:$P,8,0)</f>
        <v>M.JANKOWSKA</v>
      </c>
      <c r="G17" s="15"/>
      <c r="H17" s="12"/>
      <c r="J17" s="200" t="s">
        <v>375</v>
      </c>
      <c r="K17" s="73" t="str">
        <f>VLOOKUP( DIV_Admin_Finances_PL!J17,data!$A:$P,8,0)</f>
        <v>K.RYTER</v>
      </c>
      <c r="L17" s="15"/>
      <c r="N17" s="79"/>
      <c r="O17" s="79"/>
      <c r="P17" s="314" t="s">
        <v>326</v>
      </c>
      <c r="Q17" s="73" t="str">
        <f>VLOOKUP( DIV_Admin_Finances_PL!P17,data!$A:$P,8,0)</f>
        <v>A.MISZCZYK</v>
      </c>
      <c r="R17" s="15"/>
    </row>
    <row r="18" spans="2:18" ht="30.6" customHeight="1" outlineLevel="1" thickBot="1">
      <c r="B18" s="26"/>
      <c r="C18" s="26"/>
      <c r="D18" s="12"/>
      <c r="E18" s="43" t="str">
        <f>VLOOKUP(E17, data!$A:$D,4,0)</f>
        <v>AFAAC</v>
      </c>
      <c r="F18" s="16" t="str">
        <f>VLOOKUP( DIV_Admin_Finances_PL!E17,data!$A:$P,5,0)</f>
        <v>SPECJALISTA DS. KSIĘGOWOŚCI</v>
      </c>
      <c r="G18" s="17"/>
      <c r="H18" s="12"/>
      <c r="J18" s="83" t="str">
        <f>VLOOKUP(J17, data!$A:$D,4,0)</f>
        <v>AFACP</v>
      </c>
      <c r="K18" s="16" t="str">
        <f>VLOOKUP( DIV_Admin_Finances_PL!J17,data!$A:$P,5,0)</f>
        <v xml:space="preserve">SPECJALISTA DS. KALKULACJI KOSZTÓW </v>
      </c>
      <c r="L18" s="17"/>
      <c r="N18" s="79"/>
      <c r="O18" s="79"/>
      <c r="P18" s="83" t="str">
        <f>VLOOKUP(P17, data!$A:$D,4,0)</f>
        <v>AGHGA</v>
      </c>
      <c r="Q18" s="16" t="str">
        <f>VLOOKUP( DIV_Admin_Finances_PL!P17,data!$A:$P,5,0)</f>
        <v>PRACOWNIK DS. ADMINISTRACYJNYCH</v>
      </c>
      <c r="R18" s="17"/>
    </row>
    <row r="19" spans="2:18" ht="30.6" customHeight="1" outlineLevel="1" thickBot="1">
      <c r="B19" s="12"/>
      <c r="C19" s="12"/>
      <c r="D19" s="12"/>
      <c r="E19" s="27"/>
      <c r="F19" s="39"/>
      <c r="G19" s="39"/>
      <c r="H19" s="12"/>
      <c r="J19" s="27"/>
      <c r="K19" s="12"/>
      <c r="L19" s="12"/>
      <c r="N19" s="79"/>
      <c r="O19" s="79"/>
      <c r="P19" s="27"/>
      <c r="Q19" s="12"/>
      <c r="R19" s="12"/>
    </row>
    <row r="20" spans="2:18" ht="30.6" customHeight="1" outlineLevel="1">
      <c r="B20" s="12"/>
      <c r="C20" s="12"/>
      <c r="D20" s="12"/>
      <c r="E20" s="200" t="s">
        <v>28</v>
      </c>
      <c r="F20" s="14" t="str">
        <f>VLOOKUP( DIV_Admin_Finances_PL!E20,data!$A:$P,8,0)</f>
        <v>A.SZARATA-DZIURA</v>
      </c>
      <c r="G20" s="15"/>
      <c r="H20" s="12"/>
      <c r="J20" s="200" t="s">
        <v>278</v>
      </c>
      <c r="K20" s="73" t="str">
        <f>VLOOKUP( DIV_Admin_Finances_PL!J20,data!$A:$P,8,0)</f>
        <v>M.LUPA</v>
      </c>
      <c r="L20" s="15"/>
      <c r="N20" s="79"/>
      <c r="O20" s="79"/>
      <c r="P20" s="314" t="s">
        <v>562</v>
      </c>
      <c r="Q20" s="73" t="str">
        <f>VLOOKUP( DIV_Admin_Finances_PL!P20,data!$A:$P,8,0)</f>
        <v>J.BIEGACZ</v>
      </c>
      <c r="R20" s="15"/>
    </row>
    <row r="21" spans="2:18" ht="30.6" customHeight="1" outlineLevel="1" thickBot="1">
      <c r="B21" s="12"/>
      <c r="C21" s="12"/>
      <c r="D21" s="12"/>
      <c r="E21" s="72" t="str">
        <f>VLOOKUP(E20, data!$A:$D,4,0)</f>
        <v>AFAAC</v>
      </c>
      <c r="F21" s="16" t="str">
        <f>VLOOKUP( DIV_Admin_Finances_PL!E20,data!$A:$P,5,0)</f>
        <v xml:space="preserve">SPECJALISTA DS. KSIĘGOWOŚCI </v>
      </c>
      <c r="G21" s="17"/>
      <c r="H21" s="12"/>
      <c r="J21" s="89" t="str">
        <f>VLOOKUP(J20, data!$A:$D,4,0)</f>
        <v>PPPP</v>
      </c>
      <c r="K21" s="16" t="str">
        <f>VLOOKUP( DIV_Admin_Finances_PL!J20,data!$A:$P,5,0)</f>
        <v xml:space="preserve">SPECJALISTA DS. KALKULACJI KOSZTÓW </v>
      </c>
      <c r="L21" s="17"/>
      <c r="N21" s="79"/>
      <c r="O21" s="79"/>
      <c r="P21" s="89" t="str">
        <f>VLOOKUP(P20, data!$A:$D,4,0)</f>
        <v>AGHHR</v>
      </c>
      <c r="Q21" s="16" t="str">
        <f>VLOOKUP( DIV_Admin_Finances_PL!P20,data!$A:$P,5,0)</f>
        <v>PRACOWNIK DS. PERSONALNYCH</v>
      </c>
      <c r="R21" s="17"/>
    </row>
    <row r="22" spans="2:18" ht="30.6" customHeight="1" outlineLevel="1" thickBot="1">
      <c r="D22" s="12"/>
      <c r="E22" s="79"/>
      <c r="J22" s="26"/>
      <c r="K22" s="12"/>
      <c r="L22" s="12"/>
      <c r="N22" s="79"/>
      <c r="O22" s="79"/>
    </row>
    <row r="23" spans="2:18" ht="30.6" customHeight="1" outlineLevel="1">
      <c r="D23" s="12"/>
      <c r="E23" s="318" t="s">
        <v>9</v>
      </c>
      <c r="F23" s="14" t="str">
        <f>VLOOKUP( DIV_Admin_Finances_PL!E23,data!$A:$P,8,0)</f>
        <v>M.REJDA</v>
      </c>
      <c r="G23" s="15"/>
      <c r="N23" s="79"/>
      <c r="O23" s="317" t="s">
        <v>407</v>
      </c>
      <c r="P23" s="73" t="str">
        <f>VLOOKUP( DIV_Admin_Finances_PL!O23,data!$A:$P,8,0)</f>
        <v>D.STOLARCZUK</v>
      </c>
      <c r="Q23" s="15"/>
    </row>
    <row r="24" spans="2:18" ht="30.6" customHeight="1" outlineLevel="1" thickBot="1">
      <c r="D24" s="12"/>
      <c r="E24" s="72" t="str">
        <f>VLOOKUP(E23, data!$A:$D,4,0)</f>
        <v>AFAAC</v>
      </c>
      <c r="F24" s="16" t="str">
        <f>VLOOKUP( DIV_Admin_Finances_PL!E23,data!$A:$P,5,0)</f>
        <v xml:space="preserve">SPECJALISTA DS. KSIĘGOWOŚCI </v>
      </c>
      <c r="G24" s="17"/>
      <c r="N24" s="79"/>
      <c r="O24" s="352" t="str">
        <f>VLOOKUP(O23, data!$A:$D,4,0)</f>
        <v>AGHHR</v>
      </c>
      <c r="P24" s="16" t="str">
        <f>VLOOKUP( DIV_Admin_Finances_PL!O23,data!$A:$P,5,0)</f>
        <v>MISTRZ W DZIALE PERSONALNYM</v>
      </c>
      <c r="Q24" s="17"/>
    </row>
    <row r="25" spans="2:18" ht="30.6" customHeight="1" outlineLevel="1" thickBot="1">
      <c r="D25" s="12"/>
      <c r="E25" s="79"/>
      <c r="N25" s="79"/>
      <c r="O25" s="26"/>
      <c r="P25" s="85"/>
    </row>
    <row r="26" spans="2:18" ht="30.6" customHeight="1" outlineLevel="1">
      <c r="E26" s="200" t="s">
        <v>10</v>
      </c>
      <c r="F26" s="14" t="str">
        <f>VLOOKUP( DIV_Admin_Finances_PL!E26,data!$A:$P,8,0)</f>
        <v>M.SKIBA</v>
      </c>
      <c r="G26" s="15"/>
      <c r="J26" s="350"/>
      <c r="N26" s="79"/>
      <c r="O26" s="34"/>
      <c r="P26" s="313" t="s">
        <v>305</v>
      </c>
      <c r="Q26" s="73" t="str">
        <f>VLOOKUP( DIV_Admin_Finances_PL!P26,data!$A:$P,8,0)</f>
        <v>A.METYK</v>
      </c>
      <c r="R26" s="15"/>
    </row>
    <row r="27" spans="2:18" ht="30.6" customHeight="1" outlineLevel="1" thickBot="1">
      <c r="E27" s="72" t="str">
        <f>VLOOKUP(E26, data!$A:$D,4,0)</f>
        <v>AFAAC</v>
      </c>
      <c r="F27" s="16" t="str">
        <f>VLOOKUP( DIV_Admin_Finances_PL!E26,data!$A:$P,5,0)</f>
        <v xml:space="preserve">SPECJALISTA DS. KSIĘGOWOŚCI </v>
      </c>
      <c r="G27" s="17"/>
      <c r="N27" s="79"/>
      <c r="O27" s="34"/>
      <c r="P27" s="83" t="str">
        <f>VLOOKUP(P26, data!$A:$D,4,0)</f>
        <v>AGHHR</v>
      </c>
      <c r="Q27" s="16" t="str">
        <f>VLOOKUP( DIV_Admin_Finances_PL!P26,data!$A:$P,5,0)</f>
        <v xml:space="preserve">SPECJALISTA DS. PERSONALNYCH </v>
      </c>
      <c r="R27" s="17"/>
    </row>
    <row r="28" spans="2:18" ht="30.6" customHeight="1" outlineLevel="1" thickBot="1">
      <c r="E28" s="79"/>
      <c r="N28" s="79"/>
      <c r="O28" s="1"/>
      <c r="P28" s="27"/>
      <c r="Q28" s="12"/>
      <c r="R28" s="12"/>
    </row>
    <row r="29" spans="2:18" ht="30.6" customHeight="1" outlineLevel="1">
      <c r="E29" s="200" t="s">
        <v>199</v>
      </c>
      <c r="F29" s="14" t="str">
        <f>VLOOKUP( DIV_Admin_Finances_PL!E29,data!$A:$P,8,0)</f>
        <v>A.GUTKNECHT</v>
      </c>
      <c r="G29" s="15"/>
      <c r="N29" s="79"/>
      <c r="O29" s="1"/>
      <c r="P29" s="314" t="s">
        <v>275</v>
      </c>
      <c r="Q29" s="73" t="str">
        <f>VLOOKUP( DIV_Admin_Finances_PL!P29,data!$A:$P,8,0)</f>
        <v>K.LISOWSKA</v>
      </c>
      <c r="R29" s="15"/>
    </row>
    <row r="30" spans="2:18" ht="30.6" customHeight="1" outlineLevel="1" thickBot="1">
      <c r="E30" s="72" t="str">
        <f>VLOOKUP(E29, data!$A:$D,4,0)</f>
        <v>AFAAC</v>
      </c>
      <c r="F30" s="16" t="str">
        <f>VLOOKUP( DIV_Admin_Finances_PL!E29,data!$A:$P,5,0)</f>
        <v xml:space="preserve">SPECJALISTA DS. KSIĘGOWOŚCI </v>
      </c>
      <c r="G30" s="17"/>
      <c r="N30" s="79"/>
      <c r="O30" s="1"/>
      <c r="P30" s="83" t="str">
        <f>VLOOKUP(P29, data!$A:$D,4,0)</f>
        <v>AGHHR</v>
      </c>
      <c r="Q30" s="16" t="str">
        <f>VLOOKUP( DIV_Admin_Finances_PL!P29,data!$A:$P,5,0)</f>
        <v>PRACOWNIK DS. PERSONALNYCH</v>
      </c>
      <c r="R30" s="17"/>
    </row>
    <row r="31" spans="2:18" ht="30.6" customHeight="1" outlineLevel="1" thickBot="1">
      <c r="E31" s="79"/>
      <c r="N31" s="79"/>
      <c r="O31" s="1"/>
      <c r="P31" s="27"/>
      <c r="Q31" s="12"/>
      <c r="R31" s="12"/>
    </row>
    <row r="32" spans="2:18" ht="30.6" customHeight="1" outlineLevel="1">
      <c r="E32" s="200" t="s">
        <v>170</v>
      </c>
      <c r="F32" s="14" t="str">
        <f>VLOOKUP( DIV_Admin_Finances_PL!E32,data!$A:$P,8,0)</f>
        <v>M.GIERLAK</v>
      </c>
      <c r="G32" s="15"/>
      <c r="I32" s="315"/>
      <c r="N32" s="79"/>
      <c r="O32" s="1"/>
      <c r="P32" s="314" t="s">
        <v>335</v>
      </c>
      <c r="Q32" s="73" t="str">
        <f>VLOOKUP( DIV_Admin_Finances_PL!P32,data!$A:$P,8,0)</f>
        <v>W.ORZECH</v>
      </c>
      <c r="R32" s="15"/>
    </row>
    <row r="33" spans="5:18" ht="30.6" customHeight="1" outlineLevel="1" thickBot="1">
      <c r="E33" s="42" t="str">
        <f>VLOOKUP(E32, data!$A:$D,4,0)</f>
        <v>AFAAC</v>
      </c>
      <c r="F33" s="16" t="str">
        <f>VLOOKUP( DIV_Admin_Finances_PL!E32,data!$A:$P,5,0)</f>
        <v xml:space="preserve">SPECJALISTA DS. STQM </v>
      </c>
      <c r="G33" s="17"/>
      <c r="N33" s="79"/>
      <c r="O33" s="1"/>
      <c r="P33" s="83" t="str">
        <f>VLOOKUP(P32, data!$A:$D,4,0)</f>
        <v>AGHHR</v>
      </c>
      <c r="Q33" s="16" t="str">
        <f>VLOOKUP( DIV_Admin_Finances_PL!P32,data!$A:$P,5,0)</f>
        <v>PRACOWNIK DS. PERSONALNYCH</v>
      </c>
      <c r="R33" s="17"/>
    </row>
    <row r="34" spans="5:18" ht="30.6" customHeight="1" thickBot="1">
      <c r="N34" s="79"/>
      <c r="O34" s="1"/>
      <c r="P34" s="27"/>
      <c r="Q34" s="12"/>
      <c r="R34" s="12"/>
    </row>
    <row r="35" spans="5:18" ht="30.6" customHeight="1">
      <c r="N35" s="79"/>
      <c r="O35" s="1"/>
      <c r="P35" s="354" t="s">
        <v>133</v>
      </c>
      <c r="Q35" s="73" t="str">
        <f>VLOOKUP( DIV_Admin_Finances_PL!P35,data!$A:$P,8,0)</f>
        <v>M.CZYKIRSKA</v>
      </c>
      <c r="R35" s="15"/>
    </row>
    <row r="36" spans="5:18" ht="30.6" customHeight="1" thickBot="1">
      <c r="N36" s="79"/>
      <c r="O36" s="1"/>
      <c r="P36" s="89" t="str">
        <f>VLOOKUP(P35, data!$A:$D,4,0)</f>
        <v>AGHHR</v>
      </c>
      <c r="Q36" s="16" t="str">
        <f>VLOOKUP( DIV_Admin_Finances_PL!P35,data!$A:$P,5,0)</f>
        <v xml:space="preserve">SPECJALISTA DS. PERSONALNYCH </v>
      </c>
      <c r="R36" s="17"/>
    </row>
    <row r="37" spans="5:18" ht="30.6" customHeight="1" thickBot="1">
      <c r="N37" s="79"/>
      <c r="O37" s="26"/>
      <c r="P37" s="12"/>
      <c r="Q37" s="12"/>
    </row>
    <row r="38" spans="5:18" ht="30.6" customHeight="1">
      <c r="N38" s="80"/>
      <c r="O38" s="204" t="s">
        <v>118</v>
      </c>
      <c r="P38" s="73" t="str">
        <f>VLOOKUP( DIV_Admin_Finances_PL!O38,data!$A:$P,8,0)</f>
        <v>R.CYBIŃSKI</v>
      </c>
      <c r="Q38" s="15"/>
    </row>
    <row r="39" spans="5:18" ht="30.6" customHeight="1" thickBot="1">
      <c r="O39" s="32" t="str">
        <f>VLOOKUP(O38, data!$A:$D,4,0)</f>
        <v>STQM</v>
      </c>
      <c r="P39" s="16" t="str">
        <f>VLOOKUP( DIV_Admin_Finances_PL!O38,data!$A:$P,5,0)</f>
        <v xml:space="preserve">LIDER DS. STQM  </v>
      </c>
      <c r="Q39" s="17"/>
    </row>
    <row r="40" spans="5:18" ht="30.6" customHeight="1" thickBot="1">
      <c r="P40" s="122"/>
      <c r="Q40" s="12"/>
      <c r="R40" s="12"/>
    </row>
    <row r="41" spans="5:18" ht="30.6" customHeight="1">
      <c r="P41" s="316" t="s">
        <v>1053</v>
      </c>
      <c r="Q41" s="73" t="str">
        <f>VLOOKUP( DIV_Admin_Finances_PL!P41,data!$A:$P,8,0)</f>
        <v>Z.NIEMIEC</v>
      </c>
      <c r="R41" s="15"/>
    </row>
    <row r="42" spans="5:18" ht="30.6" customHeight="1" thickBot="1">
      <c r="P42" s="32" t="str">
        <f>VLOOKUP(P41, data!$A:$D,4,0)</f>
        <v>STQM</v>
      </c>
      <c r="Q42" s="16" t="str">
        <f>VLOOKUP( DIV_Admin_Finances_PL!P41,data!$A:$P,5,0)</f>
        <v>Pracownik ds. STQM</v>
      </c>
      <c r="R42" s="17"/>
    </row>
    <row r="43" spans="5:18" ht="30.6" customHeight="1"/>
    <row r="44" spans="5:18" ht="30.6" customHeight="1"/>
    <row r="45" spans="5:18" ht="30.6" customHeight="1"/>
    <row r="46" spans="5:18" ht="30.6" customHeight="1"/>
    <row r="47" spans="5:18" ht="30.6" customHeight="1"/>
    <row r="48" spans="5:18" ht="30.6" customHeight="1"/>
    <row r="49" ht="30.6" customHeight="1"/>
    <row r="50" ht="30.6" customHeight="1"/>
    <row r="51" ht="30.6" customHeight="1"/>
    <row r="52" ht="30.6" customHeight="1"/>
    <row r="53" ht="30.6" customHeight="1"/>
    <row r="54" ht="30.6" customHeight="1"/>
    <row r="55" ht="30.6" customHeight="1"/>
    <row r="56" ht="30.6" customHeight="1"/>
    <row r="57" ht="30.6" customHeight="1"/>
    <row r="58" ht="30.6" customHeight="1"/>
    <row r="59" ht="30.6" customHeight="1"/>
    <row r="60" ht="30.6" customHeight="1"/>
    <row r="61" ht="30.6" customHeight="1"/>
    <row r="62" ht="30.6" customHeight="1"/>
    <row r="63" ht="30.6" customHeight="1"/>
    <row r="64" ht="30.6" customHeight="1"/>
    <row r="65" ht="30.6" customHeight="1"/>
    <row r="66" ht="30.6" customHeight="1"/>
    <row r="67" ht="30.6" customHeight="1"/>
    <row r="68" ht="30.6" customHeight="1"/>
    <row r="69" ht="30.6" customHeight="1"/>
    <row r="70" ht="30.6" customHeight="1"/>
    <row r="71" ht="30.6" customHeight="1"/>
    <row r="72" ht="30.6" customHeight="1"/>
    <row r="73" ht="30.6" customHeight="1"/>
    <row r="74" ht="30.6" customHeight="1"/>
    <row r="75" ht="30.6" customHeight="1"/>
    <row r="76" ht="30.6" customHeight="1"/>
    <row r="77" ht="30.6" customHeight="1"/>
    <row r="78" ht="30.6" customHeight="1"/>
  </sheetData>
  <sheetProtection password="EE3C" sheet="1" objects="1" scenarios="1"/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4">
    <tabColor rgb="FF92D050"/>
  </sheetPr>
  <dimension ref="A1:M116"/>
  <sheetViews>
    <sheetView showGridLines="0" zoomScale="60" zoomScaleNormal="60" workbookViewId="0">
      <pane xSplit="6" ySplit="6" topLeftCell="G40" activePane="bottomRight" state="frozen"/>
      <selection activeCell="G42" sqref="G42"/>
      <selection pane="topRight" activeCell="G42" sqref="G42"/>
      <selection pane="bottomLeft" activeCell="G42" sqref="G42"/>
      <selection pane="bottomRight" activeCell="G40" sqref="G40"/>
    </sheetView>
  </sheetViews>
  <sheetFormatPr defaultRowHeight="14.25" outlineLevelRow="1"/>
  <cols>
    <col min="1" max="20" width="10.875" customWidth="1"/>
  </cols>
  <sheetData>
    <row r="1" spans="1:9" ht="30.6" customHeight="1">
      <c r="A1" s="310" t="s">
        <v>513</v>
      </c>
      <c r="C1" s="106" t="s">
        <v>515</v>
      </c>
      <c r="F1" s="106" t="s">
        <v>516</v>
      </c>
      <c r="H1" s="106" t="s">
        <v>65</v>
      </c>
    </row>
    <row r="2" spans="1:9" ht="30.6" customHeight="1">
      <c r="A2" s="106" t="s">
        <v>514</v>
      </c>
      <c r="C2" s="106" t="s">
        <v>514</v>
      </c>
      <c r="F2" s="106" t="s">
        <v>514</v>
      </c>
      <c r="H2" s="106" t="s">
        <v>267</v>
      </c>
    </row>
    <row r="3" spans="1:9" ht="30.6" customHeight="1">
      <c r="A3" s="57"/>
      <c r="C3" s="57"/>
      <c r="F3" s="106" t="s">
        <v>60</v>
      </c>
      <c r="H3" s="106" t="s">
        <v>130</v>
      </c>
    </row>
    <row r="4" spans="1:9" ht="30.6" customHeight="1" thickBot="1">
      <c r="A4" s="57"/>
      <c r="C4" s="57"/>
      <c r="F4" s="106"/>
      <c r="H4" s="106"/>
    </row>
    <row r="5" spans="1:9" ht="30.6" customHeight="1">
      <c r="A5" s="30"/>
      <c r="B5" s="319" t="s">
        <v>18</v>
      </c>
      <c r="C5" s="14" t="str">
        <f>VLOOKUP( DIV_PEPR_QAQC!B5,data!$A:$P,8,0)</f>
        <v>K.WARPECHOWSKI</v>
      </c>
      <c r="D5" s="15"/>
      <c r="E5" s="31"/>
      <c r="F5" s="31"/>
      <c r="G5" s="31"/>
      <c r="H5" s="31"/>
      <c r="I5" s="31"/>
    </row>
    <row r="6" spans="1:9" ht="30.6" customHeight="1" thickBot="1">
      <c r="A6" s="31"/>
      <c r="B6" s="31"/>
      <c r="C6" s="16" t="str">
        <f>VLOOKUP( DIV_PEPR_QAQC!B5,data!$A:$P,5,0)</f>
        <v xml:space="preserve">DYREKTOR DS. PRODUKCJI </v>
      </c>
      <c r="D6" s="17"/>
      <c r="E6" s="31"/>
      <c r="F6" s="31"/>
      <c r="G6" s="31"/>
      <c r="H6" s="31"/>
      <c r="I6" s="31"/>
    </row>
    <row r="7" spans="1:9" ht="30.6" customHeight="1" thickBot="1">
      <c r="B7" s="32"/>
      <c r="C7" s="33"/>
      <c r="D7" s="35"/>
      <c r="E7" s="32"/>
      <c r="F7" s="32"/>
      <c r="G7" s="32"/>
      <c r="H7" s="32"/>
    </row>
    <row r="8" spans="1:9" ht="30.6" customHeight="1">
      <c r="A8" s="36"/>
      <c r="B8" s="36"/>
      <c r="C8" s="139" t="s">
        <v>21</v>
      </c>
      <c r="D8" s="14" t="str">
        <f>VLOOKUP( DIV_PEPR_QAQC!C8,data!$A:$P,8,0)</f>
        <v>N.TRZECIAK</v>
      </c>
      <c r="E8" s="15"/>
      <c r="F8" s="36"/>
      <c r="G8" s="36"/>
      <c r="H8" s="36"/>
      <c r="I8" s="36"/>
    </row>
    <row r="9" spans="1:9" ht="30.6" customHeight="1" thickBot="1">
      <c r="A9" s="36"/>
      <c r="B9" s="36"/>
      <c r="C9" s="60" t="str">
        <f>VLOOKUP(C8, data!$A:$D,4,0)</f>
        <v>PEPRDC</v>
      </c>
      <c r="D9" s="16" t="str">
        <f>VLOOKUP( DIV_PEPR_QAQC!C8,data!$A:$P,5,0)</f>
        <v>KIEROWNIK PRODUKCJI  W DZIALE ODLEWNI</v>
      </c>
      <c r="E9" s="17"/>
      <c r="F9" s="36"/>
      <c r="G9" s="36"/>
      <c r="H9" s="36"/>
      <c r="I9" s="36"/>
    </row>
    <row r="10" spans="1:9" ht="30.6" customHeight="1">
      <c r="B10" s="12"/>
      <c r="C10" s="27"/>
      <c r="D10" s="38"/>
      <c r="E10" s="39"/>
      <c r="F10" s="40"/>
      <c r="G10" s="12"/>
      <c r="H10" s="12"/>
    </row>
    <row r="11" spans="1:9" ht="30.6" customHeight="1" thickBot="1">
      <c r="B11" s="12"/>
      <c r="C11" s="27"/>
      <c r="D11" s="59" t="s">
        <v>513</v>
      </c>
      <c r="E11" s="41"/>
      <c r="F11" s="39"/>
      <c r="G11" s="12"/>
      <c r="H11" s="12"/>
    </row>
    <row r="12" spans="1:9" ht="30.6" customHeight="1" outlineLevel="1">
      <c r="B12" s="12"/>
      <c r="C12" s="27"/>
      <c r="D12" s="27"/>
      <c r="E12" s="12"/>
      <c r="F12" s="200" t="s">
        <v>23</v>
      </c>
      <c r="G12" s="14" t="str">
        <f>VLOOKUP( DIV_PEPR_QAQC!F12,data!$A:$P,8,0)</f>
        <v>D.DĄBROWSKI</v>
      </c>
      <c r="H12" s="15"/>
    </row>
    <row r="13" spans="1:9" ht="30.6" customHeight="1" outlineLevel="1" thickBot="1">
      <c r="B13" s="12"/>
      <c r="C13" s="27"/>
      <c r="D13" s="27"/>
      <c r="E13" s="12"/>
      <c r="F13" s="42" t="str">
        <f>VLOOKUP(F12, data!$A:$D,4,0)</f>
        <v>PEPRDC</v>
      </c>
      <c r="G13" s="16" t="str">
        <f>VLOOKUP( DIV_PEPR_QAQC!F12,data!$A:$P,5,0)</f>
        <v xml:space="preserve">SPECJALISTA USTAWIACZ </v>
      </c>
      <c r="H13" s="17"/>
    </row>
    <row r="14" spans="1:9" ht="30.6" customHeight="1">
      <c r="B14" s="12"/>
      <c r="C14" s="27"/>
      <c r="D14" s="27"/>
      <c r="E14" s="12"/>
      <c r="F14" s="12"/>
      <c r="G14" s="12"/>
      <c r="H14" s="12"/>
    </row>
    <row r="15" spans="1:9" ht="30.6" customHeight="1" thickBot="1">
      <c r="B15" s="12"/>
      <c r="C15" s="27"/>
      <c r="D15" s="61" t="s">
        <v>514</v>
      </c>
      <c r="E15" s="41"/>
      <c r="F15" s="39"/>
      <c r="G15" s="12"/>
      <c r="H15" s="12"/>
    </row>
    <row r="16" spans="1:9" ht="30.6" customHeight="1" outlineLevel="1">
      <c r="B16" s="12"/>
      <c r="C16" s="27"/>
      <c r="D16" s="12"/>
      <c r="E16" s="12"/>
      <c r="F16" s="200" t="s">
        <v>25</v>
      </c>
      <c r="G16" s="14" t="str">
        <f>VLOOKUP( DIV_PEPR_QAQC!F16,data!$A:$P,8,0)</f>
        <v>D.SZCZEPANIK</v>
      </c>
      <c r="H16" s="15"/>
    </row>
    <row r="17" spans="1:9" ht="30.6" customHeight="1" outlineLevel="1" thickBot="1">
      <c r="B17" s="12"/>
      <c r="C17" s="27"/>
      <c r="D17" s="12"/>
      <c r="E17" s="12"/>
      <c r="F17" s="72" t="str">
        <f>VLOOKUP(F16, data!$A:$D,4,0)</f>
        <v>QAQCDC</v>
      </c>
      <c r="G17" s="16" t="str">
        <f>VLOOKUP( DIV_PEPR_QAQC!F16,data!$A:$P,5,0)</f>
        <v xml:space="preserve">SPECJALISTA KONTROLI JAKOŚCI </v>
      </c>
      <c r="H17" s="17"/>
    </row>
    <row r="18" spans="1:9" ht="30.6" customHeight="1" outlineLevel="1" thickBot="1">
      <c r="B18" s="12"/>
      <c r="C18" s="27"/>
      <c r="D18" s="12"/>
      <c r="E18" s="12"/>
      <c r="F18" s="27"/>
      <c r="G18" s="12"/>
      <c r="H18" s="12"/>
    </row>
    <row r="19" spans="1:9" ht="30.6" customHeight="1" outlineLevel="1">
      <c r="B19" s="12"/>
      <c r="C19" s="27"/>
      <c r="D19" s="12"/>
      <c r="E19" s="12"/>
      <c r="F19" s="200" t="s">
        <v>27</v>
      </c>
      <c r="G19" s="14" t="str">
        <f>VLOOKUP( DIV_PEPR_QAQC!F19,data!$A:$P,8,0)</f>
        <v>J.PENKAŁA</v>
      </c>
      <c r="H19" s="15"/>
    </row>
    <row r="20" spans="1:9" ht="30.6" customHeight="1" outlineLevel="1" thickBot="1">
      <c r="B20" s="12"/>
      <c r="C20" s="27"/>
      <c r="D20" s="12"/>
      <c r="E20" s="12"/>
      <c r="F20" s="42" t="str">
        <f>VLOOKUP(F19, data!$A:$D,4,0)</f>
        <v>QAQCDC</v>
      </c>
      <c r="G20" s="16" t="str">
        <f>VLOOKUP( DIV_PEPR_QAQC!F19,data!$A:$P,5,0)</f>
        <v>TECHNIK KONTROLI JAKOŚCI</v>
      </c>
      <c r="H20" s="17"/>
    </row>
    <row r="21" spans="1:9" ht="30.6" customHeight="1" thickBot="1">
      <c r="B21" s="12"/>
      <c r="C21" s="27"/>
      <c r="D21" s="12"/>
      <c r="E21" s="12"/>
      <c r="F21" s="26"/>
      <c r="G21" s="39"/>
      <c r="H21" s="39"/>
    </row>
    <row r="22" spans="1:9" ht="30.6" customHeight="1">
      <c r="A22" s="36"/>
      <c r="B22" s="36"/>
      <c r="C22" s="139" t="s">
        <v>29</v>
      </c>
      <c r="D22" s="14" t="str">
        <f>VLOOKUP( DIV_PEPR_QAQC!C22,data!$A:$P,8,0)</f>
        <v>M.DZIUBEK</v>
      </c>
      <c r="E22" s="15"/>
      <c r="F22" s="36"/>
      <c r="G22" s="36"/>
      <c r="H22" s="36"/>
      <c r="I22" s="36"/>
    </row>
    <row r="23" spans="1:9" ht="30.6" customHeight="1" thickBot="1">
      <c r="A23" s="36"/>
      <c r="B23" s="36"/>
      <c r="C23" s="60" t="str">
        <f>VLOOKUP(C22, data!$A:$D,4,0)</f>
        <v>PEPRMC</v>
      </c>
      <c r="D23" s="16" t="str">
        <f>VLOOKUP( DIV_PEPR_QAQC!C22,data!$A:$P,5,0)</f>
        <v>KIEROWNIK PRODUKCJI W DZIALE OBRÓBKI MECHANICZNEJ</v>
      </c>
      <c r="E23" s="17"/>
      <c r="F23" s="36"/>
      <c r="G23" s="36"/>
      <c r="H23" s="36"/>
      <c r="I23" s="36"/>
    </row>
    <row r="24" spans="1:9" ht="30.6" customHeight="1" thickBot="1">
      <c r="B24" s="12"/>
      <c r="C24" s="27"/>
      <c r="D24" s="37"/>
      <c r="E24" s="12"/>
      <c r="F24" s="12"/>
      <c r="G24" s="12"/>
      <c r="H24" s="12"/>
    </row>
    <row r="25" spans="1:9" ht="30.6" customHeight="1">
      <c r="B25" s="12"/>
      <c r="C25" s="27"/>
      <c r="D25" s="200" t="s">
        <v>30</v>
      </c>
      <c r="E25" s="14" t="str">
        <f>VLOOKUP( DIV_PEPR_QAQC!D25,data!$A:$P,8,0)</f>
        <v>D.MIERZWIAK</v>
      </c>
      <c r="F25" s="15"/>
      <c r="G25" s="12"/>
      <c r="H25" s="12"/>
    </row>
    <row r="26" spans="1:9" ht="30.6" customHeight="1" thickBot="1">
      <c r="B26" s="12"/>
      <c r="C26" s="27"/>
      <c r="D26" s="59" t="str">
        <f>VLOOKUP(D25, data!$A:$D,4,0)</f>
        <v>PEPRMC</v>
      </c>
      <c r="E26" s="16" t="str">
        <f>VLOOKUP( DIV_PEPR_QAQC!D25,data!$A:$P,5,0)</f>
        <v xml:space="preserve">MISTRZ PRODUKCJI  </v>
      </c>
      <c r="F26" s="17"/>
      <c r="G26" s="12"/>
      <c r="H26" s="12"/>
    </row>
    <row r="27" spans="1:9" ht="30.6" customHeight="1" thickBot="1">
      <c r="B27" s="12"/>
      <c r="C27" s="27"/>
      <c r="D27" s="27"/>
      <c r="E27" s="12"/>
      <c r="F27" s="27"/>
      <c r="G27" s="12"/>
      <c r="H27" s="12"/>
    </row>
    <row r="28" spans="1:9" ht="30.6" customHeight="1" outlineLevel="1">
      <c r="B28" s="12"/>
      <c r="C28" s="27"/>
      <c r="D28" s="27"/>
      <c r="E28" s="12"/>
      <c r="F28" s="200" t="s">
        <v>946</v>
      </c>
      <c r="G28" s="14" t="str">
        <f>VLOOKUP( DIV_PEPR_QAQC!F28,data!$A:$P,8,0)</f>
        <v>B.SIELICKI</v>
      </c>
      <c r="H28" s="15"/>
    </row>
    <row r="29" spans="1:9" ht="30.6" customHeight="1" outlineLevel="1" thickBot="1">
      <c r="B29" s="12"/>
      <c r="C29" s="27"/>
      <c r="D29" s="27"/>
      <c r="E29" s="12"/>
      <c r="F29" s="72" t="str">
        <f>VLOOKUP(F28, data!$A:$D,4,0)</f>
        <v>PEPRMC</v>
      </c>
      <c r="G29" s="16" t="str">
        <f>VLOOKUP( DIV_PEPR_QAQC!F28,data!$A:$P,5,0)</f>
        <v>SPECJALISTA USTAWIACZ</v>
      </c>
      <c r="H29" s="17"/>
    </row>
    <row r="30" spans="1:9" ht="30.6" customHeight="1" outlineLevel="1" thickBot="1">
      <c r="B30" s="12"/>
      <c r="C30" s="27"/>
      <c r="D30" s="27"/>
      <c r="E30" s="12"/>
      <c r="F30" s="27"/>
      <c r="G30" s="12"/>
      <c r="H30" s="12"/>
    </row>
    <row r="31" spans="1:9" ht="30.6" customHeight="1" outlineLevel="1">
      <c r="B31" s="12"/>
      <c r="C31" s="27"/>
      <c r="D31" s="27"/>
      <c r="E31" s="12"/>
      <c r="F31" s="200" t="s">
        <v>949</v>
      </c>
      <c r="G31" s="14" t="str">
        <f>VLOOKUP( DIV_PEPR_QAQC!F31,data!$A:$P,8,0)</f>
        <v>A.PASTUSZAK</v>
      </c>
      <c r="H31" s="15"/>
    </row>
    <row r="32" spans="1:9" ht="30.6" customHeight="1" outlineLevel="1" thickBot="1">
      <c r="B32" s="12"/>
      <c r="C32" s="27"/>
      <c r="D32" s="27"/>
      <c r="E32" s="12"/>
      <c r="F32" s="42" t="str">
        <f>VLOOKUP(F31, data!$A:$D,4,0)</f>
        <v>PEPRMC</v>
      </c>
      <c r="G32" s="16" t="str">
        <f>VLOOKUP( DIV_PEPR_QAQC!F31,data!$A:$P,5,0)</f>
        <v>BRYGADZISTA W DZIALE OBRÓBKI MECHANICZNEJ</v>
      </c>
      <c r="H32" s="17"/>
    </row>
    <row r="33" spans="2:8" ht="30.6" customHeight="1" thickBot="1">
      <c r="B33" s="12"/>
      <c r="C33" s="27"/>
      <c r="D33" s="27"/>
      <c r="E33" s="12"/>
      <c r="F33" s="26"/>
      <c r="G33" s="12"/>
      <c r="H33" s="12"/>
    </row>
    <row r="34" spans="2:8" ht="30.6" customHeight="1">
      <c r="B34" s="12"/>
      <c r="C34" s="27"/>
      <c r="D34" s="200" t="s">
        <v>31</v>
      </c>
      <c r="E34" s="14" t="str">
        <f>VLOOKUP( DIV_PEPR_QAQC!D34,data!$A:$P,8,0)</f>
        <v>M.GAJDZIŃSKI</v>
      </c>
      <c r="F34" s="15"/>
      <c r="G34" s="12"/>
      <c r="H34" s="12"/>
    </row>
    <row r="35" spans="2:8" ht="30.6" customHeight="1" thickBot="1">
      <c r="B35" s="12"/>
      <c r="C35" s="27"/>
      <c r="D35" s="20" t="str">
        <f>VLOOKUP(D34, data!$A:$D,4,0)</f>
        <v>QAQCMC</v>
      </c>
      <c r="E35" s="16" t="str">
        <f>VLOOKUP( DIV_PEPR_QAQC!D34,data!$A:$P,5,0)</f>
        <v>MISTRZ KONTROLI JAKOŚCI</v>
      </c>
      <c r="F35" s="17"/>
      <c r="G35" s="12"/>
      <c r="H35" s="12"/>
    </row>
    <row r="36" spans="2:8" ht="30.6" customHeight="1" thickBot="1">
      <c r="B36" s="12"/>
      <c r="C36" s="27"/>
      <c r="D36" s="26"/>
      <c r="E36" s="12"/>
      <c r="F36" s="27"/>
      <c r="G36" s="12"/>
      <c r="H36" s="12"/>
    </row>
    <row r="37" spans="2:8" ht="30.6" customHeight="1" outlineLevel="1">
      <c r="B37" s="12"/>
      <c r="C37" s="27"/>
      <c r="D37" s="26"/>
      <c r="E37" s="12"/>
      <c r="F37" s="200" t="s">
        <v>32</v>
      </c>
      <c r="G37" s="14" t="str">
        <f>VLOOKUP( DIV_PEPR_QAQC!F37,data!$A:$P,8,0)</f>
        <v>A.BEDNAREK</v>
      </c>
      <c r="H37" s="15"/>
    </row>
    <row r="38" spans="2:8" ht="30.6" customHeight="1" outlineLevel="1" thickBot="1">
      <c r="B38" s="12"/>
      <c r="C38" s="27"/>
      <c r="D38" s="26"/>
      <c r="E38" s="12"/>
      <c r="F38" s="43" t="str">
        <f>VLOOKUP(F37, data!$A:$D,4,0)</f>
        <v>QAQCMC</v>
      </c>
      <c r="G38" s="16" t="str">
        <f>VLOOKUP( DIV_PEPR_QAQC!F37,data!$A:$P,5,0)</f>
        <v xml:space="preserve">INŻYNIER JAKOŚCI </v>
      </c>
      <c r="H38" s="17"/>
    </row>
    <row r="39" spans="2:8" ht="30.6" customHeight="1" outlineLevel="1" thickBot="1">
      <c r="B39" s="12"/>
      <c r="C39" s="27"/>
      <c r="D39" s="12"/>
      <c r="E39" s="12"/>
      <c r="F39" s="27"/>
      <c r="G39" s="12"/>
      <c r="H39" s="12"/>
    </row>
    <row r="40" spans="2:8" ht="30.6" customHeight="1" outlineLevel="1">
      <c r="B40" s="12"/>
      <c r="C40" s="27"/>
      <c r="D40" s="12"/>
      <c r="E40" s="12"/>
      <c r="F40" s="200" t="s">
        <v>33</v>
      </c>
      <c r="G40" s="14" t="str">
        <f>VLOOKUP( DIV_PEPR_QAQC!F40,data!$A:$P,8,0)</f>
        <v>K.MURZYN</v>
      </c>
      <c r="H40" s="15"/>
    </row>
    <row r="41" spans="2:8" ht="30.6" customHeight="1" outlineLevel="1" thickBot="1">
      <c r="B41" s="12"/>
      <c r="C41" s="27"/>
      <c r="D41" s="12"/>
      <c r="E41" s="12"/>
      <c r="F41" s="43" t="str">
        <f>VLOOKUP(F40, data!$A:$D,4,0)</f>
        <v>QAQCMC</v>
      </c>
      <c r="G41" s="16" t="str">
        <f>VLOOKUP( DIV_PEPR_QAQC!F40,data!$A:$P,5,0)</f>
        <v xml:space="preserve">INŻYNIER JAKOŚCI </v>
      </c>
      <c r="H41" s="17"/>
    </row>
    <row r="42" spans="2:8" ht="30.6" customHeight="1" outlineLevel="1" thickBot="1">
      <c r="B42" s="12"/>
      <c r="C42" s="27"/>
      <c r="D42" s="12"/>
      <c r="E42" s="12"/>
      <c r="F42" s="27"/>
      <c r="G42" s="12"/>
      <c r="H42" s="12"/>
    </row>
    <row r="43" spans="2:8" ht="30.6" customHeight="1" outlineLevel="1">
      <c r="B43" s="12"/>
      <c r="C43" s="27"/>
      <c r="D43" s="12"/>
      <c r="E43" s="12"/>
      <c r="F43" s="200" t="s">
        <v>34</v>
      </c>
      <c r="G43" s="14" t="str">
        <f>VLOOKUP( DIV_PEPR_QAQC!F43,data!$A:$P,8,0)</f>
        <v>K.LECH</v>
      </c>
      <c r="H43" s="15"/>
    </row>
    <row r="44" spans="2:8" ht="30.6" customHeight="1" outlineLevel="1" thickBot="1">
      <c r="B44" s="12"/>
      <c r="C44" s="27"/>
      <c r="D44" s="12"/>
      <c r="E44" s="12"/>
      <c r="F44" s="43" t="str">
        <f>VLOOKUP(F43, data!$A:$D,4,0)</f>
        <v>QAQCMC</v>
      </c>
      <c r="G44" s="16" t="str">
        <f>VLOOKUP( DIV_PEPR_QAQC!F43,data!$A:$P,5,0)</f>
        <v xml:space="preserve">INŻYNIER JAKOŚCI </v>
      </c>
      <c r="H44" s="17"/>
    </row>
    <row r="45" spans="2:8" ht="30.6" customHeight="1" outlineLevel="1" thickBot="1">
      <c r="B45" s="12"/>
      <c r="C45" s="27"/>
      <c r="D45" s="12"/>
      <c r="E45" s="12"/>
      <c r="F45" s="27"/>
      <c r="G45" s="12"/>
      <c r="H45" s="12"/>
    </row>
    <row r="46" spans="2:8" ht="30.6" customHeight="1" outlineLevel="1">
      <c r="B46" s="12"/>
      <c r="C46" s="27"/>
      <c r="D46" s="12"/>
      <c r="E46" s="12"/>
      <c r="F46" s="200" t="s">
        <v>35</v>
      </c>
      <c r="G46" s="14" t="str">
        <f>VLOOKUP( DIV_PEPR_QAQC!F46,data!$A:$P,8,0)</f>
        <v>P.FIJAŁKOWSKI</v>
      </c>
      <c r="H46" s="15"/>
    </row>
    <row r="47" spans="2:8" ht="30.6" customHeight="1" outlineLevel="1" thickBot="1">
      <c r="B47" s="12"/>
      <c r="C47" s="27"/>
      <c r="D47" s="12"/>
      <c r="E47" s="12"/>
      <c r="F47" s="43" t="str">
        <f>VLOOKUP(F46, data!$A:$D,4,0)</f>
        <v>QAQCMC</v>
      </c>
      <c r="G47" s="16" t="str">
        <f>VLOOKUP( DIV_PEPR_QAQC!F46,data!$A:$P,5,0)</f>
        <v xml:space="preserve">SPECJALISTA JAKOŚCI </v>
      </c>
      <c r="H47" s="17"/>
    </row>
    <row r="48" spans="2:8" ht="30.6" customHeight="1" outlineLevel="1" thickBot="1">
      <c r="B48" s="12"/>
      <c r="C48" s="27"/>
      <c r="D48" s="12"/>
      <c r="E48" s="12"/>
      <c r="F48" s="27"/>
      <c r="G48" s="12"/>
      <c r="H48" s="12"/>
    </row>
    <row r="49" spans="1:9" ht="30.6" customHeight="1" outlineLevel="1">
      <c r="B49" s="12"/>
      <c r="C49" s="27"/>
      <c r="D49" s="12"/>
      <c r="E49" s="12"/>
      <c r="F49" s="200" t="s">
        <v>36</v>
      </c>
      <c r="G49" s="14" t="str">
        <f>VLOOKUP( DIV_PEPR_QAQC!F49,data!$A:$P,8,0)</f>
        <v>B.ZACHARZEWSKA</v>
      </c>
      <c r="H49" s="15"/>
    </row>
    <row r="50" spans="1:9" ht="30.6" customHeight="1" outlineLevel="1" thickBot="1">
      <c r="B50" s="12"/>
      <c r="C50" s="27"/>
      <c r="D50" s="12"/>
      <c r="E50" s="12"/>
      <c r="F50" s="72" t="str">
        <f>VLOOKUP(F49, data!$A:$D,4,0)</f>
        <v>QAQCMC</v>
      </c>
      <c r="G50" s="16" t="str">
        <f>VLOOKUP( DIV_PEPR_QAQC!F49,data!$A:$P,5,0)</f>
        <v xml:space="preserve">INŻYNIER JAKOŚCI </v>
      </c>
      <c r="H50" s="17"/>
    </row>
    <row r="51" spans="1:9" ht="30.6" customHeight="1" outlineLevel="1" thickBot="1">
      <c r="B51" s="12"/>
      <c r="C51" s="27"/>
      <c r="D51" s="12"/>
      <c r="E51" s="12"/>
      <c r="F51" s="27"/>
      <c r="G51" s="12"/>
      <c r="H51" s="12"/>
    </row>
    <row r="52" spans="1:9" ht="30.6" customHeight="1" outlineLevel="1">
      <c r="B52" s="12"/>
      <c r="C52" s="27"/>
      <c r="D52" s="12"/>
      <c r="E52" s="12"/>
      <c r="F52" s="200" t="s">
        <v>943</v>
      </c>
      <c r="G52" s="14" t="str">
        <f>VLOOKUP( DIV_PEPR_QAQC!F52,data!$A:$P,8,0)</f>
        <v>I.BURZYŃSKA</v>
      </c>
      <c r="H52" s="15"/>
    </row>
    <row r="53" spans="1:9" ht="30.6" customHeight="1" outlineLevel="1" thickBot="1">
      <c r="B53" s="12"/>
      <c r="C53" s="27"/>
      <c r="D53" s="12"/>
      <c r="E53" s="12"/>
      <c r="F53" s="72" t="str">
        <f>VLOOKUP(F52, data!$A:$D,4,0)</f>
        <v>QAQCMC</v>
      </c>
      <c r="G53" s="16" t="str">
        <f>VLOOKUP( DIV_PEPR_QAQC!F52,data!$A:$P,5,0)</f>
        <v>TECHNIK JAKOŚCI</v>
      </c>
      <c r="H53" s="17"/>
    </row>
    <row r="54" spans="1:9" ht="30.6" customHeight="1" outlineLevel="1" thickBot="1">
      <c r="B54" s="12"/>
      <c r="C54" s="27"/>
      <c r="D54" s="12"/>
      <c r="E54" s="12"/>
      <c r="F54" s="27"/>
      <c r="G54" s="12"/>
      <c r="H54" s="12"/>
    </row>
    <row r="55" spans="1:9" ht="30.6" customHeight="1" outlineLevel="1">
      <c r="B55" s="12"/>
      <c r="C55" s="27"/>
      <c r="D55" s="12"/>
      <c r="E55" s="12"/>
      <c r="F55" s="200" t="s">
        <v>944</v>
      </c>
      <c r="G55" s="14" t="str">
        <f>VLOOKUP( DIV_PEPR_QAQC!F55,data!$A:$P,8,0)</f>
        <v>W.KRAS</v>
      </c>
      <c r="H55" s="15"/>
    </row>
    <row r="56" spans="1:9" ht="30.6" customHeight="1" outlineLevel="1" thickBot="1">
      <c r="B56" s="12"/>
      <c r="C56" s="27"/>
      <c r="D56" s="12"/>
      <c r="E56" s="12"/>
      <c r="F56" s="42" t="str">
        <f>VLOOKUP(F55, data!$A:$D,4,0)</f>
        <v>QAQCMC</v>
      </c>
      <c r="G56" s="16" t="str">
        <f>VLOOKUP( DIV_PEPR_QAQC!F55,data!$A:$P,5,0)</f>
        <v>TECHNIK JAKOŚCI</v>
      </c>
      <c r="H56" s="17"/>
    </row>
    <row r="57" spans="1:9" ht="30.6" customHeight="1" thickBot="1">
      <c r="B57" s="12"/>
      <c r="C57" s="27"/>
      <c r="D57" s="12"/>
      <c r="E57" s="12"/>
      <c r="F57" s="12"/>
      <c r="G57" s="12"/>
      <c r="H57" s="12"/>
    </row>
    <row r="58" spans="1:9" ht="30.6" customHeight="1">
      <c r="A58" s="36"/>
      <c r="B58" s="36"/>
      <c r="C58" s="139" t="s">
        <v>37</v>
      </c>
      <c r="D58" s="14" t="str">
        <f>VLOOKUP( DIV_PEPR_QAQC!C58,data!$A:$P,8,0)</f>
        <v>K.MOLKA</v>
      </c>
      <c r="E58" s="15"/>
      <c r="F58" s="36"/>
      <c r="G58" s="36"/>
      <c r="H58" s="36"/>
      <c r="I58" s="36"/>
    </row>
    <row r="59" spans="1:9" ht="30.6" customHeight="1" thickBot="1">
      <c r="A59" s="36"/>
      <c r="B59" s="36"/>
      <c r="C59" s="60" t="s">
        <v>116</v>
      </c>
      <c r="D59" s="16" t="str">
        <f>VLOOKUP( DIV_PEPR_QAQC!C58,data!$A:$P,5,0)</f>
        <v>KIEROWNIK PRODUKCJI MONTAŻ</v>
      </c>
      <c r="E59" s="17"/>
      <c r="F59" s="36"/>
      <c r="G59" s="36"/>
      <c r="H59" s="36"/>
      <c r="I59" s="36"/>
    </row>
    <row r="60" spans="1:9" ht="30.6" customHeight="1" thickBot="1">
      <c r="B60" s="12"/>
      <c r="C60" s="27"/>
      <c r="D60" s="37"/>
      <c r="E60" s="12"/>
      <c r="F60" s="12"/>
      <c r="G60" s="12"/>
      <c r="H60" s="12"/>
    </row>
    <row r="61" spans="1:9" ht="30.6" customHeight="1">
      <c r="B61" s="12"/>
      <c r="C61" s="27"/>
      <c r="D61" s="200" t="s">
        <v>38</v>
      </c>
      <c r="E61" s="14" t="str">
        <f>VLOOKUP( DIV_PEPR_QAQC!D61,data!$A:$P,8,0)</f>
        <v>T.STANOWSKI</v>
      </c>
      <c r="F61" s="15"/>
      <c r="G61" s="12"/>
      <c r="H61" s="12"/>
    </row>
    <row r="62" spans="1:9" ht="30.6" customHeight="1" thickBot="1">
      <c r="B62" s="12"/>
      <c r="C62" s="27"/>
      <c r="D62" s="19" t="str">
        <f>VLOOKUP(D61, data!$A:$D,4,0)</f>
        <v>PEPRAS</v>
      </c>
      <c r="E62" s="16" t="str">
        <f>VLOOKUP( DIV_PEPR_QAQC!D61,data!$A:$P,5,0)</f>
        <v xml:space="preserve">MISTRZ PRODUKCJI  </v>
      </c>
      <c r="F62" s="17"/>
      <c r="G62" s="12"/>
      <c r="H62" s="12"/>
    </row>
    <row r="63" spans="1:9" ht="30.6" customHeight="1" thickBot="1">
      <c r="B63" s="12"/>
      <c r="C63" s="27"/>
      <c r="D63" s="27"/>
      <c r="E63" s="12"/>
      <c r="F63" s="27"/>
      <c r="G63" s="12"/>
      <c r="H63" s="12"/>
    </row>
    <row r="64" spans="1:9" ht="30.6" customHeight="1" outlineLevel="1">
      <c r="B64" s="12"/>
      <c r="C64" s="27"/>
      <c r="D64" s="27"/>
      <c r="E64" s="12"/>
      <c r="F64" s="200" t="s">
        <v>988</v>
      </c>
      <c r="G64" s="14" t="str">
        <f>VLOOKUP( DIV_PEPR_QAQC!F64,data!$A:$P,8,0)</f>
        <v>S.BACKIEL</v>
      </c>
      <c r="H64" s="15"/>
    </row>
    <row r="65" spans="2:13" ht="30.6" customHeight="1" outlineLevel="1" thickBot="1">
      <c r="B65" s="12"/>
      <c r="C65" s="27"/>
      <c r="D65" s="27"/>
      <c r="E65" s="12"/>
      <c r="F65" s="43" t="str">
        <f>VLOOKUP(F64, data!$A:$D,4,0)</f>
        <v>PEPRAS</v>
      </c>
      <c r="G65" s="16" t="str">
        <f>VLOOKUP( DIV_PEPR_QAQC!F64,data!$A:$P,5,0)</f>
        <v>PRACOWNIK DS. ORGANIZACJI PRODUKCJI</v>
      </c>
      <c r="H65" s="17"/>
    </row>
    <row r="66" spans="2:13" ht="30.6" customHeight="1" outlineLevel="1" thickBot="1">
      <c r="B66" s="12"/>
      <c r="C66" s="27"/>
      <c r="D66" s="27"/>
      <c r="E66" s="12"/>
      <c r="F66" s="27"/>
      <c r="G66" s="39"/>
      <c r="H66" s="39"/>
    </row>
    <row r="67" spans="2:13" ht="30.6" customHeight="1" outlineLevel="1">
      <c r="B67" s="12"/>
      <c r="C67" s="27"/>
      <c r="D67" s="27"/>
      <c r="E67" s="12"/>
      <c r="F67" s="200" t="s">
        <v>40</v>
      </c>
      <c r="G67" s="14" t="str">
        <f>VLOOKUP( DIV_PEPR_QAQC!F67,data!$A:$P,8,0)</f>
        <v>D.CHMIELEWSKA</v>
      </c>
      <c r="H67" s="15"/>
    </row>
    <row r="68" spans="2:13" ht="30.6" customHeight="1" outlineLevel="1" thickBot="1">
      <c r="B68" s="12"/>
      <c r="C68" s="27"/>
      <c r="D68" s="27"/>
      <c r="E68" s="12"/>
      <c r="F68" s="42" t="str">
        <f>VLOOKUP(F67, data!$A:$D,4,0)</f>
        <v>PEPRAS</v>
      </c>
      <c r="G68" s="16" t="str">
        <f>VLOOKUP( DIV_PEPR_QAQC!F67,data!$A:$P,5,0)</f>
        <v>SPECJALISTA DS. ORGANIZACJI PRODUKCJI</v>
      </c>
      <c r="H68" s="17"/>
    </row>
    <row r="69" spans="2:13" ht="30.6" customHeight="1" thickBot="1">
      <c r="B69" s="12"/>
      <c r="C69" s="27"/>
      <c r="D69" s="27"/>
      <c r="E69" s="12"/>
      <c r="F69" s="26"/>
      <c r="G69" s="12"/>
      <c r="H69" s="12"/>
    </row>
    <row r="70" spans="2:13" ht="30.6" customHeight="1">
      <c r="B70" s="12"/>
      <c r="C70" s="27"/>
      <c r="D70" s="200" t="s">
        <v>41</v>
      </c>
      <c r="E70" s="14" t="str">
        <f>VLOOKUP( DIV_PEPR_QAQC!D70,data!$A:$P,8,0)</f>
        <v>P.JANISZEWSKI</v>
      </c>
      <c r="F70" s="15"/>
      <c r="G70" s="12"/>
      <c r="H70" s="12"/>
    </row>
    <row r="71" spans="2:13" ht="30.6" customHeight="1" thickBot="1">
      <c r="B71" s="12"/>
      <c r="C71" s="27"/>
      <c r="D71" s="62" t="str">
        <f>VLOOKUP(D70, data!$A:$D,4,0)</f>
        <v>QAQCAS</v>
      </c>
      <c r="E71" s="16" t="str">
        <f>VLOOKUP( DIV_PEPR_QAQC!D70,data!$A:$P,5,0)</f>
        <v>MISTRZ KONTROLI JAKOŚCI</v>
      </c>
      <c r="F71" s="17"/>
      <c r="G71" s="12"/>
      <c r="H71" s="12"/>
    </row>
    <row r="72" spans="2:13" ht="30.6" customHeight="1" outlineLevel="1" thickBot="1">
      <c r="B72" s="12"/>
      <c r="C72" s="27"/>
      <c r="D72" s="27"/>
      <c r="E72" s="39"/>
      <c r="F72" s="27"/>
      <c r="G72" s="12"/>
      <c r="H72" s="12"/>
    </row>
    <row r="73" spans="2:13" ht="30.6" customHeight="1" outlineLevel="1">
      <c r="B73" s="12"/>
      <c r="C73" s="27"/>
      <c r="D73" s="27"/>
      <c r="E73" s="39"/>
      <c r="F73" s="200" t="s">
        <v>42</v>
      </c>
      <c r="G73" s="14" t="str">
        <f>VLOOKUP( DIV_PEPR_QAQC!F73,data!$A:$P,8,0)</f>
        <v>J.CZEREP</v>
      </c>
      <c r="H73" s="15"/>
    </row>
    <row r="74" spans="2:13" ht="30.6" customHeight="1" outlineLevel="1" thickBot="1">
      <c r="B74" s="12"/>
      <c r="C74" s="27"/>
      <c r="D74" s="27"/>
      <c r="E74" s="39"/>
      <c r="F74" s="43" t="str">
        <f>VLOOKUP(F73, data!$A:$D,4,0)</f>
        <v>QAQCAS</v>
      </c>
      <c r="G74" s="16" t="str">
        <f>VLOOKUP( DIV_PEPR_QAQC!F73,data!$A:$P,5,0)</f>
        <v xml:space="preserve">INŻYNIER JAKOŚCI </v>
      </c>
      <c r="H74" s="17"/>
      <c r="M74" s="136"/>
    </row>
    <row r="75" spans="2:13" ht="30.6" customHeight="1" outlineLevel="1" thickBot="1">
      <c r="B75" s="12"/>
      <c r="C75" s="27"/>
      <c r="D75" s="27"/>
      <c r="E75" s="39"/>
      <c r="F75" s="27"/>
      <c r="G75" s="39"/>
      <c r="H75" s="39"/>
      <c r="K75" s="1"/>
    </row>
    <row r="76" spans="2:13" ht="30.6" customHeight="1" outlineLevel="1">
      <c r="B76" s="12"/>
      <c r="C76" s="27"/>
      <c r="D76" s="27"/>
      <c r="E76" s="39"/>
      <c r="F76" s="200" t="s">
        <v>43</v>
      </c>
      <c r="G76" s="14" t="str">
        <f>VLOOKUP( DIV_PEPR_QAQC!F76,data!$A:$P,8,0)</f>
        <v>B.BADACH-ROGOWSKI</v>
      </c>
      <c r="H76" s="15"/>
      <c r="K76" s="1"/>
    </row>
    <row r="77" spans="2:13" ht="30.6" customHeight="1" outlineLevel="1" thickBot="1">
      <c r="B77" s="12"/>
      <c r="C77" s="27"/>
      <c r="D77" s="27"/>
      <c r="E77" s="39"/>
      <c r="F77" s="72" t="str">
        <f>VLOOKUP(F76, data!$A:$D,4,0)</f>
        <v>QAQCAS</v>
      </c>
      <c r="G77" s="16" t="str">
        <f>VLOOKUP( DIV_PEPR_QAQC!F76,data!$A:$P,5,0)</f>
        <v xml:space="preserve">INŻYNIER JAKOŚCI </v>
      </c>
      <c r="H77" s="17"/>
    </row>
    <row r="78" spans="2:13" ht="30.6" customHeight="1" outlineLevel="1" thickBot="1">
      <c r="B78" s="12"/>
      <c r="C78" s="27"/>
      <c r="D78" s="27"/>
      <c r="E78" s="39"/>
      <c r="F78" s="27"/>
      <c r="G78" s="39"/>
      <c r="H78" s="39"/>
    </row>
    <row r="79" spans="2:13" ht="30.6" customHeight="1" outlineLevel="1">
      <c r="B79" s="12"/>
      <c r="C79" s="27"/>
      <c r="D79" s="27"/>
      <c r="E79" s="39"/>
      <c r="F79" s="200" t="s">
        <v>499</v>
      </c>
      <c r="G79" s="14" t="str">
        <f>VLOOKUP( DIV_PEPR_QAQC!F79,data!$A:$P,8,0)</f>
        <v>A.SADOWSKA</v>
      </c>
      <c r="H79" s="15"/>
    </row>
    <row r="80" spans="2:13" ht="30.6" customHeight="1" outlineLevel="1" thickBot="1">
      <c r="B80" s="12"/>
      <c r="C80" s="27"/>
      <c r="D80" s="27"/>
      <c r="E80" s="39"/>
      <c r="F80" s="72" t="str">
        <f>VLOOKUP(F79, data!$A:$D,4,0)</f>
        <v>QAQCAS</v>
      </c>
      <c r="G80" s="16" t="str">
        <f>VLOOKUP( DIV_PEPR_QAQC!F79,data!$A:$P,5,0)</f>
        <v>TECHNIK JAKOŚCI</v>
      </c>
      <c r="H80" s="17"/>
    </row>
    <row r="81" spans="2:8" ht="30.6" customHeight="1" outlineLevel="1" thickBot="1">
      <c r="B81" s="12"/>
      <c r="C81" s="27"/>
      <c r="D81" s="27"/>
      <c r="E81" s="39"/>
      <c r="F81" s="27"/>
      <c r="G81" s="39"/>
      <c r="H81" s="39"/>
    </row>
    <row r="82" spans="2:8" ht="30.6" customHeight="1" outlineLevel="1">
      <c r="B82" s="12"/>
      <c r="C82" s="27"/>
      <c r="D82" s="27"/>
      <c r="E82" s="39"/>
      <c r="F82" s="200" t="s">
        <v>1040</v>
      </c>
      <c r="G82" s="14" t="str">
        <f>VLOOKUP( DIV_PEPR_QAQC!F82,data!$A:$P,8,0)</f>
        <v>K.MAJCHRZAK</v>
      </c>
      <c r="H82" s="15"/>
    </row>
    <row r="83" spans="2:8" ht="30.6" customHeight="1" outlineLevel="1" thickBot="1">
      <c r="B83" s="12"/>
      <c r="C83" s="27"/>
      <c r="D83" s="27"/>
      <c r="E83" s="39"/>
      <c r="F83" s="42" t="str">
        <f>VLOOKUP(F82, data!$A:$D,4,0)</f>
        <v>QAQCAS</v>
      </c>
      <c r="G83" s="16" t="str">
        <f>VLOOKUP( DIV_PEPR_QAQC!F82,data!$A:$P,5,0)</f>
        <v>TECHNIK JAKOŚCI</v>
      </c>
      <c r="H83" s="17"/>
    </row>
    <row r="84" spans="2:8" ht="30.6" customHeight="1" thickBot="1">
      <c r="B84" s="12"/>
      <c r="C84" s="27"/>
      <c r="D84" s="27"/>
      <c r="E84" s="39"/>
      <c r="F84" s="26"/>
      <c r="G84" s="39"/>
      <c r="H84" s="39"/>
    </row>
    <row r="85" spans="2:8" ht="30.6" customHeight="1">
      <c r="B85" s="12"/>
      <c r="C85" s="27"/>
      <c r="D85" s="200" t="s">
        <v>172</v>
      </c>
      <c r="E85" s="14" t="str">
        <f>VLOOKUP( DIV_PEPR_QAQC!D85,data!$A:$P,8,0)</f>
        <v>P.GIERLAK</v>
      </c>
      <c r="F85" s="15"/>
      <c r="G85" s="12"/>
      <c r="H85" s="12"/>
    </row>
    <row r="86" spans="2:8" ht="30.6" customHeight="1" thickBot="1">
      <c r="B86" s="12"/>
      <c r="C86" s="27"/>
      <c r="D86" s="20" t="str">
        <f>VLOOKUP(D85, data!$A:$D,4,0)</f>
        <v>PEPMAS</v>
      </c>
      <c r="E86" s="16" t="str">
        <f>VLOOKUP( DIV_PEPR_QAQC!D85,data!$A:$P,5,0)</f>
        <v xml:space="preserve">MISTRZ UTRZYMANIA RUCHU   </v>
      </c>
      <c r="F86" s="17"/>
      <c r="G86" s="12"/>
      <c r="H86" s="12"/>
    </row>
    <row r="87" spans="2:8" ht="30.6" customHeight="1" thickBot="1">
      <c r="B87" s="12"/>
      <c r="C87" s="27"/>
      <c r="D87" s="26"/>
      <c r="E87" s="12"/>
      <c r="F87" s="27"/>
      <c r="G87" s="12"/>
      <c r="H87" s="12"/>
    </row>
    <row r="88" spans="2:8" ht="30.6" customHeight="1" outlineLevel="1">
      <c r="B88" s="12"/>
      <c r="C88" s="77"/>
      <c r="D88" s="26"/>
      <c r="E88" s="12"/>
      <c r="F88" s="200" t="s">
        <v>249</v>
      </c>
      <c r="G88" s="14" t="str">
        <f>VLOOKUP( DIV_PEPR_QAQC!F88,data!$A:$P,8,0)</f>
        <v>M.KOMARNICKI</v>
      </c>
      <c r="H88" s="15"/>
    </row>
    <row r="89" spans="2:8" ht="30.6" customHeight="1" outlineLevel="1" thickBot="1">
      <c r="B89" s="12"/>
      <c r="C89" s="27"/>
      <c r="D89" s="26"/>
      <c r="E89" s="12"/>
      <c r="F89" s="43" t="str">
        <f>VLOOKUP(F88, data!$A:$D,4,0)</f>
        <v>PEPMAS</v>
      </c>
      <c r="G89" s="16" t="str">
        <f>VLOOKUP( DIV_PEPR_QAQC!F88,data!$A:$P,5,0)</f>
        <v xml:space="preserve">SPECJALISTA AUTOMATYK UTRZYMANIA RUCHU </v>
      </c>
      <c r="H89" s="17"/>
    </row>
    <row r="90" spans="2:8" ht="30.6" customHeight="1" outlineLevel="1" thickBot="1">
      <c r="B90" s="12"/>
      <c r="C90" s="27"/>
      <c r="D90" s="26"/>
      <c r="E90" s="12"/>
      <c r="F90" s="27"/>
      <c r="G90" s="39"/>
      <c r="H90" s="39"/>
    </row>
    <row r="91" spans="2:8" ht="30.6" customHeight="1" outlineLevel="1">
      <c r="B91" s="12"/>
      <c r="C91" s="27"/>
      <c r="D91" s="26"/>
      <c r="E91" s="12"/>
      <c r="F91" s="200" t="s">
        <v>57</v>
      </c>
      <c r="G91" s="14" t="str">
        <f>VLOOKUP( DIV_PEPR_QAQC!F91,data!$A:$P,8,0)</f>
        <v>P.ABUCKI</v>
      </c>
      <c r="H91" s="15"/>
    </row>
    <row r="92" spans="2:8" ht="30.6" customHeight="1" outlineLevel="1" thickBot="1">
      <c r="B92" s="12"/>
      <c r="C92" s="27"/>
      <c r="D92" s="26"/>
      <c r="E92" s="12"/>
      <c r="F92" s="42" t="str">
        <f>VLOOKUP(F91, data!$A:$D,4,0)</f>
        <v>PEPMAS</v>
      </c>
      <c r="G92" s="16" t="str">
        <f>VLOOKUP( DIV_PEPR_QAQC!F91,data!$A:$P,5,0)</f>
        <v xml:space="preserve">INŻYNIER AUTOMATYK UTRZYMANIA RUCHU </v>
      </c>
      <c r="H92" s="17"/>
    </row>
    <row r="93" spans="2:8" ht="30.6" customHeight="1" outlineLevel="1">
      <c r="B93" s="12"/>
      <c r="C93" s="27"/>
      <c r="D93" s="26"/>
      <c r="E93" s="12"/>
      <c r="F93" s="26"/>
      <c r="G93" s="39"/>
      <c r="H93" s="39"/>
    </row>
    <row r="94" spans="2:8" ht="30.6" customHeight="1" outlineLevel="1" thickBot="1">
      <c r="B94" s="12"/>
      <c r="C94" s="62"/>
      <c r="D94" s="20"/>
      <c r="E94" s="20"/>
      <c r="F94" s="27"/>
      <c r="G94" s="12"/>
      <c r="H94" s="12"/>
    </row>
    <row r="95" spans="2:8" ht="30.6" customHeight="1" outlineLevel="1">
      <c r="B95" s="12"/>
      <c r="C95" s="27"/>
      <c r="D95" s="26"/>
      <c r="E95" s="12"/>
      <c r="F95" s="200" t="s">
        <v>341</v>
      </c>
      <c r="G95" s="14" t="str">
        <f>VLOOKUP( DIV_PEPR_QAQC!F95,data!$A:$P,8,0)</f>
        <v>R.PAJĄK</v>
      </c>
      <c r="H95" s="15"/>
    </row>
    <row r="96" spans="2:8" ht="30.6" customHeight="1" outlineLevel="1" thickBot="1">
      <c r="B96" s="12"/>
      <c r="C96" s="27"/>
      <c r="D96" s="26"/>
      <c r="E96" s="12"/>
      <c r="F96" s="72" t="str">
        <f>VLOOKUP(F95, data!$A:$D,4,0)</f>
        <v>PEPEIE</v>
      </c>
      <c r="G96" s="16" t="str">
        <f>VLOOKUP( DIV_PEPR_QAQC!F95,data!$A:$P,5,0)</f>
        <v xml:space="preserve">SPECJALISTA DS. ORGANIZACJI PRODUKCJI </v>
      </c>
      <c r="H96" s="17"/>
    </row>
    <row r="97" spans="1:9" ht="30.6" customHeight="1" outlineLevel="1" thickBot="1">
      <c r="B97" s="12"/>
      <c r="C97" s="27"/>
      <c r="D97" s="26"/>
      <c r="E97" s="12"/>
      <c r="F97" s="27"/>
      <c r="G97" s="12"/>
      <c r="H97" s="12"/>
    </row>
    <row r="98" spans="1:9" ht="30.6" customHeight="1" outlineLevel="1">
      <c r="B98" s="12"/>
      <c r="C98" s="27"/>
      <c r="D98" s="26"/>
      <c r="E98" s="12"/>
      <c r="F98" s="200" t="s">
        <v>127</v>
      </c>
      <c r="G98" s="14" t="str">
        <f>VLOOKUP( DIV_PEPR_QAQC!F98,data!$A:$P,8,0)</f>
        <v>R.CZEKALSKI</v>
      </c>
      <c r="H98" s="15"/>
    </row>
    <row r="99" spans="1:9" ht="30.6" customHeight="1" outlineLevel="1" thickBot="1">
      <c r="B99" s="12"/>
      <c r="C99" s="27"/>
      <c r="D99" s="26"/>
      <c r="E99" s="12"/>
      <c r="F99" s="42" t="str">
        <f>VLOOKUP(F98, data!$A:$D,4,0)</f>
        <v>PEPEIE</v>
      </c>
      <c r="G99" s="16" t="str">
        <f>VLOOKUP( DIV_PEPR_QAQC!F98,data!$A:$P,5,0)</f>
        <v>SPECJALISTA DS. ORGANIZACJI PRODUKCJI</v>
      </c>
      <c r="H99" s="17"/>
    </row>
    <row r="100" spans="1:9" ht="30.6" customHeight="1" thickBot="1">
      <c r="B100" s="12"/>
      <c r="C100" s="27"/>
      <c r="D100" s="26"/>
      <c r="E100" s="12"/>
      <c r="F100" s="26"/>
      <c r="G100" s="39"/>
      <c r="H100" s="39"/>
    </row>
    <row r="101" spans="1:9" ht="30.6" customHeight="1">
      <c r="A101" s="36"/>
      <c r="B101" s="36"/>
      <c r="C101" s="139" t="s">
        <v>44</v>
      </c>
      <c r="D101" s="14" t="str">
        <f>VLOOKUP( DIV_PEPR_QAQC!C101,data!$A:$P,8,0)</f>
        <v>M.BABUŚKA</v>
      </c>
      <c r="E101" s="15"/>
      <c r="F101" s="36"/>
      <c r="G101" s="36"/>
      <c r="H101" s="36"/>
      <c r="I101" s="36"/>
    </row>
    <row r="102" spans="1:9" ht="30.6" customHeight="1" thickBot="1">
      <c r="A102" s="36"/>
      <c r="B102" s="36"/>
      <c r="C102" s="60" t="s">
        <v>65</v>
      </c>
      <c r="D102" s="16" t="str">
        <f>VLOOKUP( DIV_PEPR_QAQC!C101,data!$A:$P,5,0)</f>
        <v>KIEROWNIK PRODUKCJI W DZIALE HVAC</v>
      </c>
      <c r="E102" s="17"/>
      <c r="F102" s="36"/>
      <c r="G102" s="36"/>
      <c r="H102" s="36"/>
      <c r="I102" s="36"/>
    </row>
    <row r="103" spans="1:9" ht="30.6" customHeight="1">
      <c r="B103" s="12"/>
      <c r="C103" s="26"/>
      <c r="D103" s="25"/>
      <c r="E103" s="12"/>
      <c r="F103" s="12"/>
      <c r="G103" s="12"/>
      <c r="H103" s="12"/>
    </row>
    <row r="104" spans="1:9" ht="30.6" customHeight="1" thickBot="1">
      <c r="B104" s="12"/>
      <c r="C104" s="26"/>
      <c r="D104" s="19" t="s">
        <v>65</v>
      </c>
      <c r="E104" s="41"/>
      <c r="F104" s="39"/>
      <c r="G104" s="12"/>
      <c r="H104" s="12"/>
    </row>
    <row r="105" spans="1:9" ht="30.6" customHeight="1" outlineLevel="1">
      <c r="B105" s="12"/>
      <c r="C105" s="26"/>
      <c r="D105" s="27"/>
      <c r="E105" s="12"/>
      <c r="F105" s="200" t="s">
        <v>45</v>
      </c>
      <c r="G105" s="14" t="str">
        <f>VLOOKUP( DIV_PEPR_QAQC!F105,data!$A:$P,8,0)</f>
        <v>A.WIERCISZEWSKI</v>
      </c>
      <c r="H105" s="15"/>
    </row>
    <row r="106" spans="1:9" ht="30.6" customHeight="1" outlineLevel="1" thickBot="1">
      <c r="B106" s="12"/>
      <c r="C106" s="12"/>
      <c r="D106" s="27"/>
      <c r="E106" s="12"/>
      <c r="F106" s="42" t="str">
        <f>VLOOKUP(F105, data!$A:$D,4,0)</f>
        <v>HVAC_PEPRAS</v>
      </c>
      <c r="G106" s="16" t="str">
        <f>VLOOKUP( DIV_PEPR_QAQC!F105,data!$A:$P,5,0)</f>
        <v>OPERATOR URZĄDZEŃ- HVAC</v>
      </c>
      <c r="H106" s="17"/>
    </row>
    <row r="107" spans="1:9" ht="30.6" customHeight="1">
      <c r="B107" s="12"/>
      <c r="C107" s="12"/>
      <c r="D107" s="25"/>
      <c r="E107" s="12"/>
      <c r="F107" s="12"/>
      <c r="G107" s="12"/>
      <c r="H107" s="12"/>
    </row>
    <row r="108" spans="1:9" ht="30.6" customHeight="1" thickBot="1">
      <c r="B108" s="12"/>
      <c r="C108" s="12"/>
      <c r="D108" s="61" t="s">
        <v>267</v>
      </c>
      <c r="E108" s="41"/>
      <c r="F108" s="39"/>
      <c r="G108" s="12"/>
      <c r="H108" s="12"/>
    </row>
    <row r="109" spans="1:9" ht="30.6" customHeight="1" outlineLevel="1">
      <c r="B109" s="12"/>
      <c r="C109" s="12"/>
      <c r="D109" s="26"/>
      <c r="E109" s="12"/>
      <c r="F109" s="200" t="s">
        <v>46</v>
      </c>
      <c r="G109" s="14" t="str">
        <f>VLOOKUP( DIV_PEPR_QAQC!F109,data!$A:$P,8,0)</f>
        <v>T.KRAJEWSKI</v>
      </c>
      <c r="H109" s="15"/>
    </row>
    <row r="110" spans="1:9" ht="30.6" customHeight="1" outlineLevel="1" thickBot="1">
      <c r="B110" s="12"/>
      <c r="C110" s="12"/>
      <c r="D110" s="26"/>
      <c r="E110" s="12"/>
      <c r="F110" s="42" t="str">
        <f>VLOOKUP(F109, data!$A:$D,4,0)</f>
        <v>HVAC_QAQCAS</v>
      </c>
      <c r="G110" s="16" t="str">
        <f>VLOOKUP( DIV_PEPR_QAQC!F109,data!$A:$P,5,0)</f>
        <v xml:space="preserve">INŻYNIER JAKOŚCI </v>
      </c>
      <c r="H110" s="17"/>
    </row>
    <row r="111" spans="1:9" ht="30.6" customHeight="1">
      <c r="B111" s="12"/>
      <c r="C111" s="12"/>
      <c r="D111" s="12"/>
      <c r="E111" s="12"/>
      <c r="F111" s="12"/>
      <c r="G111" s="12"/>
      <c r="H111" s="12"/>
    </row>
    <row r="112" spans="1:9" ht="30.6" customHeight="1"/>
    <row r="113" ht="30.6" customHeight="1"/>
    <row r="114" ht="30.6" customHeight="1"/>
    <row r="115" ht="30.6" customHeight="1"/>
    <row r="116" ht="30.6" customHeight="1"/>
  </sheetData>
  <sheetProtection password="EE3C" sheet="1" objects="1" scenarios="1"/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5">
    <tabColor rgb="FF92D050"/>
  </sheetPr>
  <dimension ref="A1:I249"/>
  <sheetViews>
    <sheetView showGridLines="0" zoomScale="70" zoomScaleNormal="70" workbookViewId="0">
      <pane xSplit="9" ySplit="5" topLeftCell="J24" activePane="bottomRight" state="frozen"/>
      <selection activeCell="G42" sqref="G42"/>
      <selection pane="topRight" activeCell="G42" sqref="G42"/>
      <selection pane="bottomLeft" activeCell="G42" sqref="G42"/>
      <selection pane="bottomRight" activeCell="N29" sqref="N29"/>
    </sheetView>
  </sheetViews>
  <sheetFormatPr defaultRowHeight="14.25" outlineLevelRow="1"/>
  <cols>
    <col min="1" max="17" width="11.125" customWidth="1"/>
  </cols>
  <sheetData>
    <row r="1" spans="1:9" ht="30.6" customHeight="1">
      <c r="A1" s="321" t="s">
        <v>89</v>
      </c>
      <c r="D1" s="106" t="s">
        <v>82</v>
      </c>
      <c r="H1" s="106" t="s">
        <v>75</v>
      </c>
    </row>
    <row r="2" spans="1:9" ht="30.6" customHeight="1">
      <c r="H2" s="106" t="s">
        <v>518</v>
      </c>
    </row>
    <row r="3" spans="1:9" ht="30.6" customHeight="1" thickBot="1"/>
    <row r="4" spans="1:9" ht="30.6" customHeight="1">
      <c r="A4" s="31"/>
      <c r="B4" s="406" t="s">
        <v>19</v>
      </c>
      <c r="C4" s="73" t="str">
        <f>VLOOKUP(DIV_PP_IT_LO!B4,data!$A:$P,8,0)</f>
        <v>R.SZUMSKI</v>
      </c>
      <c r="D4" s="15"/>
      <c r="E4" s="31"/>
      <c r="F4" s="31"/>
      <c r="G4" s="31"/>
      <c r="H4" s="31"/>
      <c r="I4" s="31"/>
    </row>
    <row r="5" spans="1:9" ht="37.5" customHeight="1" thickBot="1">
      <c r="A5" s="31"/>
      <c r="B5" s="31"/>
      <c r="C5" s="16" t="str">
        <f>VLOOKUP( DIV_PP_IT_LO!B4,data!$A:$P,5,0)</f>
        <v>ZASTĘPCA DYR. DS. PLAN. PRODUKCJI I LOGISTYKI</v>
      </c>
      <c r="D5" s="17"/>
      <c r="E5" s="31"/>
      <c r="F5" s="31"/>
      <c r="G5" s="31"/>
      <c r="H5" s="31"/>
      <c r="I5" s="31"/>
    </row>
    <row r="6" spans="1:9" ht="30.6" customHeight="1" thickBot="1">
      <c r="B6" s="32"/>
      <c r="C6" s="33"/>
      <c r="D6" s="34"/>
      <c r="E6" s="32"/>
      <c r="F6" s="34"/>
    </row>
    <row r="7" spans="1:9" ht="30.6" customHeight="1">
      <c r="A7" s="36"/>
      <c r="B7" s="36"/>
      <c r="C7" s="139" t="s">
        <v>469</v>
      </c>
      <c r="D7" s="73" t="str">
        <f>VLOOKUP(DIV_PP_IT_LO!C7,data!$A:$P,8,0)</f>
        <v>W.ZADERSKI</v>
      </c>
      <c r="E7" s="15"/>
      <c r="F7" s="36"/>
      <c r="G7" s="36"/>
      <c r="H7" s="36"/>
      <c r="I7" s="36"/>
    </row>
    <row r="8" spans="1:9" ht="30.6" customHeight="1" thickBot="1">
      <c r="A8" s="36"/>
      <c r="B8" s="36"/>
      <c r="C8" s="70" t="str">
        <f>VLOOKUP(C7, data!$A:$D,4,0)</f>
        <v>PPPP</v>
      </c>
      <c r="D8" s="16" t="str">
        <f>VLOOKUP( DIV_PP_IT_LO!C7,data!$A:$P,5,0)</f>
        <v>KIEROWNIK PLANOWANIA PRODUKCJI I MATERIAŁÓW</v>
      </c>
      <c r="E8" s="17"/>
      <c r="F8" s="36"/>
      <c r="G8" s="36"/>
      <c r="H8" s="36"/>
      <c r="I8" s="36"/>
    </row>
    <row r="9" spans="1:9" ht="30.6" customHeight="1" thickBot="1">
      <c r="B9" s="12"/>
      <c r="C9" s="27"/>
      <c r="D9" s="37"/>
      <c r="E9" s="12"/>
      <c r="F9" s="12"/>
    </row>
    <row r="10" spans="1:9" ht="30.6" customHeight="1">
      <c r="B10" s="12"/>
      <c r="C10" s="27"/>
      <c r="D10" s="200" t="s">
        <v>291</v>
      </c>
      <c r="E10" s="73" t="str">
        <f>VLOOKUP(DIV_PP_IT_LO!D10,data!$A:$P,8,0)</f>
        <v>M.MAZUR</v>
      </c>
      <c r="F10" s="15"/>
    </row>
    <row r="11" spans="1:9" ht="30.6" customHeight="1" thickBot="1">
      <c r="B11" s="12"/>
      <c r="C11" s="27"/>
      <c r="D11" s="92" t="str">
        <f>VLOOKUP(D10, data!$A:$D,4,0)</f>
        <v>PPPP</v>
      </c>
      <c r="E11" s="16" t="str">
        <f>VLOOKUP( DIV_PP_IT_LO!D10,data!$A:$P,5,0)</f>
        <v>MISTRZ PLANOWANIA PRODUKCJI I MATERIAŁÓW</v>
      </c>
      <c r="F11" s="17"/>
    </row>
    <row r="12" spans="1:9" ht="30.6" customHeight="1" outlineLevel="1" thickBot="1">
      <c r="B12" s="12"/>
      <c r="C12" s="27"/>
      <c r="D12" s="94"/>
      <c r="E12" s="39"/>
      <c r="F12" s="27"/>
      <c r="G12" s="12"/>
      <c r="H12" s="12"/>
    </row>
    <row r="13" spans="1:9" ht="30.6" customHeight="1" outlineLevel="1">
      <c r="B13" s="12"/>
      <c r="C13" s="27"/>
      <c r="D13" s="94"/>
      <c r="E13" s="39"/>
      <c r="F13" s="200" t="s">
        <v>239</v>
      </c>
      <c r="G13" s="73" t="str">
        <f>VLOOKUP(DIV_PP_IT_LO!F13,data!$A:$P,8,0)</f>
        <v>M.KIEREPKA</v>
      </c>
      <c r="H13" s="15"/>
    </row>
    <row r="14" spans="1:9" ht="30.6" customHeight="1" outlineLevel="1" thickBot="1">
      <c r="B14" s="12"/>
      <c r="C14" s="27"/>
      <c r="D14" s="94"/>
      <c r="E14" s="39"/>
      <c r="F14" s="43" t="str">
        <f>VLOOKUP(F13, data!$A:$D,4,0)</f>
        <v>PPPP</v>
      </c>
      <c r="G14" s="16" t="str">
        <f>VLOOKUP( DIV_PP_IT_LO!F13,data!$A:$P,5,0)</f>
        <v xml:space="preserve">SPECJALISTA PLANOWANIA PRODUKCJI I MATERIAŁÓW </v>
      </c>
      <c r="H14" s="17"/>
    </row>
    <row r="15" spans="1:9" ht="30.6" customHeight="1" outlineLevel="1" thickBot="1">
      <c r="B15" s="12"/>
      <c r="C15" s="27"/>
      <c r="D15" s="94"/>
      <c r="E15" s="39"/>
      <c r="F15" s="27"/>
      <c r="G15" s="12"/>
      <c r="H15" s="12"/>
    </row>
    <row r="16" spans="1:9" ht="30.6" customHeight="1" outlineLevel="1">
      <c r="B16" s="12"/>
      <c r="C16" s="27"/>
      <c r="D16" s="94"/>
      <c r="E16" s="39"/>
      <c r="F16" s="200" t="s">
        <v>100</v>
      </c>
      <c r="G16" s="73" t="str">
        <f>VLOOKUP(DIV_PP_IT_LO!F16,data!$A:$P,8,0)</f>
        <v>B.BIERNACKA</v>
      </c>
      <c r="H16" s="15"/>
    </row>
    <row r="17" spans="2:8" ht="30.6" customHeight="1" outlineLevel="1" thickBot="1">
      <c r="B17" s="12"/>
      <c r="C17" s="27"/>
      <c r="D17" s="94"/>
      <c r="E17" s="39"/>
      <c r="F17" s="43" t="str">
        <f>VLOOKUP(F16, data!$A:$D,4,0)</f>
        <v>PPPP</v>
      </c>
      <c r="G17" s="16" t="str">
        <f>VLOOKUP( DIV_PP_IT_LO!F16,data!$A:$P,5,0)</f>
        <v>SPECJALISTA DS. PLANOWANIA PRODUKCJI I MATERIAŁÓW</v>
      </c>
      <c r="H17" s="17"/>
    </row>
    <row r="18" spans="2:8" ht="30.6" customHeight="1" outlineLevel="1" thickBot="1">
      <c r="B18" s="12"/>
      <c r="C18" s="27"/>
      <c r="D18" s="94"/>
      <c r="E18" s="39"/>
      <c r="F18" s="27"/>
      <c r="G18" s="12"/>
      <c r="H18" s="12"/>
    </row>
    <row r="19" spans="2:8" ht="30.6" customHeight="1" outlineLevel="1">
      <c r="B19" s="12"/>
      <c r="C19" s="27"/>
      <c r="D19" s="94"/>
      <c r="E19" s="39"/>
      <c r="F19" s="200" t="s">
        <v>86</v>
      </c>
      <c r="G19" s="73" t="str">
        <f>VLOOKUP(DIV_PP_IT_LO!F19,data!$A:$P,8,0)</f>
        <v>P.BERNACKA</v>
      </c>
      <c r="H19" s="15"/>
    </row>
    <row r="20" spans="2:8" ht="30.6" customHeight="1" outlineLevel="1" thickBot="1">
      <c r="B20" s="12"/>
      <c r="C20" s="27"/>
      <c r="D20" s="94"/>
      <c r="E20" s="39"/>
      <c r="F20" s="43" t="str">
        <f>VLOOKUP(F19, data!$A:$D,4,0)</f>
        <v>PPPP</v>
      </c>
      <c r="G20" s="16" t="str">
        <f>VLOOKUP( DIV_PP_IT_LO!F19,data!$A:$P,5,0)</f>
        <v>PRACOWNIK DS. PLANOWANIA PRODUKCJI I MATERIAŁÓW</v>
      </c>
      <c r="H20" s="17"/>
    </row>
    <row r="21" spans="2:8" ht="30.6" customHeight="1" outlineLevel="1" thickBot="1">
      <c r="B21" s="12"/>
      <c r="C21" s="27"/>
      <c r="D21" s="94"/>
      <c r="E21" s="39"/>
      <c r="F21" s="27"/>
      <c r="G21" s="12"/>
      <c r="H21" s="12"/>
    </row>
    <row r="22" spans="2:8" ht="30.6" customHeight="1" outlineLevel="1">
      <c r="B22" s="12"/>
      <c r="C22" s="27"/>
      <c r="D22" s="94"/>
      <c r="E22" s="39"/>
      <c r="F22" s="200" t="s">
        <v>294</v>
      </c>
      <c r="G22" s="73" t="str">
        <f>VLOOKUP(DIV_PP_IT_LO!F22,data!$A:$P,8,0)</f>
        <v>M.MAZUREK</v>
      </c>
      <c r="H22" s="15"/>
    </row>
    <row r="23" spans="2:8" ht="30.6" customHeight="1" outlineLevel="1" thickBot="1">
      <c r="B23" s="12"/>
      <c r="C23" s="27"/>
      <c r="D23" s="94"/>
      <c r="E23" s="39"/>
      <c r="F23" s="43"/>
      <c r="G23" s="16" t="str">
        <f>VLOOKUP( DIV_PP_IT_LO!F22,data!$A:$P,5,0)</f>
        <v>PRACOWNIK DS PLANOWANIA  PRODUKCJI</v>
      </c>
      <c r="H23" s="17"/>
    </row>
    <row r="24" spans="2:8" ht="30.6" customHeight="1" outlineLevel="1" thickBot="1">
      <c r="B24" s="12"/>
      <c r="C24" s="27"/>
      <c r="D24" s="94"/>
      <c r="E24" s="39"/>
      <c r="F24" s="27"/>
      <c r="G24" s="12"/>
      <c r="H24" s="12"/>
    </row>
    <row r="25" spans="2:8" ht="30.6" customHeight="1" outlineLevel="1">
      <c r="B25" s="12"/>
      <c r="C25" s="27"/>
      <c r="D25" s="94"/>
      <c r="E25" s="39"/>
      <c r="F25" s="200" t="s">
        <v>272</v>
      </c>
      <c r="G25" s="73" t="str">
        <f>VLOOKUP(DIV_PP_IT_LO!F25,data!$A:$P,8,0)</f>
        <v>M.LIBERSKA</v>
      </c>
      <c r="H25" s="15"/>
    </row>
    <row r="26" spans="2:8" ht="30.6" customHeight="1" outlineLevel="1" thickBot="1">
      <c r="B26" s="12"/>
      <c r="C26" s="27"/>
      <c r="D26" s="94"/>
      <c r="E26" s="39"/>
      <c r="F26" s="43" t="str">
        <f>VLOOKUP(F25, data!$A:$D,4,0)</f>
        <v>HVAC_PPPP</v>
      </c>
      <c r="G26" s="16" t="str">
        <f>VLOOKUP( DIV_PP_IT_LO!F25,data!$A:$P,5,0)</f>
        <v xml:space="preserve">SPECJALISTA PLANOWANIA PRODUKCJI I MATERIAŁÓW </v>
      </c>
      <c r="H26" s="17"/>
    </row>
    <row r="27" spans="2:8" ht="30.6" customHeight="1" outlineLevel="1" thickBot="1">
      <c r="B27" s="12"/>
      <c r="C27" s="27"/>
      <c r="D27" s="94"/>
      <c r="E27" s="39"/>
      <c r="F27" s="27"/>
      <c r="G27" s="12"/>
      <c r="H27" s="12"/>
    </row>
    <row r="28" spans="2:8" ht="30.6" customHeight="1" outlineLevel="1">
      <c r="B28" s="12"/>
      <c r="C28" s="27"/>
      <c r="D28" s="94"/>
      <c r="E28" s="39"/>
      <c r="F28" s="200" t="s">
        <v>351</v>
      </c>
      <c r="G28" s="73" t="str">
        <f>VLOOKUP(DIV_PP_IT_LO!F28,data!$A:$P,8,0)</f>
        <v>B.PIEŃKO</v>
      </c>
      <c r="H28" s="15"/>
    </row>
    <row r="29" spans="2:8" ht="30.6" customHeight="1" outlineLevel="1" thickBot="1">
      <c r="B29" s="12"/>
      <c r="C29" s="27"/>
      <c r="D29" s="94"/>
      <c r="E29" s="39"/>
      <c r="F29" s="43" t="str">
        <f>VLOOKUP(F28, data!$A:$D,4,0)</f>
        <v>HVAC_PPPP</v>
      </c>
      <c r="G29" s="16" t="str">
        <f>VLOOKUP( DIV_PP_IT_LO!F28,data!$A:$P,5,0)</f>
        <v>SPECJALISTA DS. PLANOWANIA PRODUKCJI I MATERIAŁÓW</v>
      </c>
      <c r="H29" s="17"/>
    </row>
    <row r="30" spans="2:8" ht="30.6" customHeight="1" outlineLevel="1" thickBot="1">
      <c r="B30" s="12"/>
      <c r="C30" s="27"/>
      <c r="D30" s="94"/>
      <c r="E30" s="39"/>
      <c r="F30" s="27"/>
      <c r="G30" s="12"/>
      <c r="H30" s="12"/>
    </row>
    <row r="31" spans="2:8" ht="30.6" customHeight="1" outlineLevel="1">
      <c r="B31" s="12"/>
      <c r="C31" s="27"/>
      <c r="D31" s="94"/>
      <c r="E31" s="39"/>
      <c r="F31" s="200" t="s">
        <v>182</v>
      </c>
      <c r="G31" s="73" t="str">
        <f>VLOOKUP(DIV_PP_IT_LO!F31,data!$A:$P,8,0)</f>
        <v>P.GOLIŃSKI</v>
      </c>
      <c r="H31" s="15"/>
    </row>
    <row r="32" spans="2:8" ht="30.6" customHeight="1" outlineLevel="1" thickBot="1">
      <c r="B32" s="12"/>
      <c r="C32" s="27"/>
      <c r="D32" s="94"/>
      <c r="E32" s="39"/>
      <c r="F32" s="43" t="str">
        <f>VLOOKUP(F31, data!$A:$D,4,0)</f>
        <v>PPPP</v>
      </c>
      <c r="G32" s="16" t="str">
        <f>VLOOKUP( DIV_PP_IT_LO!F31,data!$A:$P,5,0)</f>
        <v>PRACOWNIK DS. PLANOWANIA PRODUKCJI I MATERIAŁÓW</v>
      </c>
      <c r="H32" s="17"/>
    </row>
    <row r="33" spans="1:9" ht="30.6" customHeight="1" outlineLevel="1" thickBot="1">
      <c r="B33" s="12"/>
      <c r="C33" s="27"/>
      <c r="D33" s="94"/>
      <c r="E33" s="39"/>
      <c r="F33" s="27"/>
      <c r="G33" s="12"/>
      <c r="H33" s="12"/>
    </row>
    <row r="34" spans="1:9" ht="30.6" customHeight="1" outlineLevel="1">
      <c r="B34" s="12"/>
      <c r="C34" s="27"/>
      <c r="D34" s="94"/>
      <c r="E34" s="39"/>
      <c r="F34" s="200" t="s">
        <v>447</v>
      </c>
      <c r="G34" s="73" t="str">
        <f>VLOOKUP(DIV_PP_IT_LO!F34,data!$A:$P,8,0)</f>
        <v>E.WĘGRZYN</v>
      </c>
      <c r="H34" s="15"/>
    </row>
    <row r="35" spans="1:9" ht="30.6" customHeight="1" outlineLevel="1" thickBot="1">
      <c r="B35" s="12"/>
      <c r="C35" s="27"/>
      <c r="D35" s="94"/>
      <c r="E35" s="39"/>
      <c r="F35" s="43" t="str">
        <f>VLOOKUP(F34, data!$A:$D,4,0)</f>
        <v>PPPP</v>
      </c>
      <c r="G35" s="16" t="str">
        <f>VLOOKUP( DIV_PP_IT_LO!F34,data!$A:$P,5,0)</f>
        <v>PRACOWNIK DS. PLANOWANIA PRODUKCJI I MATERIAŁÓW</v>
      </c>
      <c r="H35" s="17"/>
    </row>
    <row r="36" spans="1:9" ht="30.6" customHeight="1" outlineLevel="1" thickBot="1">
      <c r="B36" s="12"/>
      <c r="C36" s="27"/>
      <c r="D36" s="94"/>
      <c r="E36" s="39"/>
      <c r="F36" s="27"/>
      <c r="G36" s="12"/>
      <c r="H36" s="12"/>
    </row>
    <row r="37" spans="1:9" ht="30.6" customHeight="1" outlineLevel="1">
      <c r="B37" s="12"/>
      <c r="C37" s="27"/>
      <c r="D37" s="94"/>
      <c r="E37" s="39"/>
      <c r="F37" s="200" t="s">
        <v>141</v>
      </c>
      <c r="G37" s="73" t="str">
        <f>VLOOKUP(DIV_PP_IT_LO!F37,data!$A:$P,8,0)</f>
        <v>E.DEMIAŃCZUK</v>
      </c>
      <c r="H37" s="15"/>
    </row>
    <row r="38" spans="1:9" ht="30.6" customHeight="1" outlineLevel="1" thickBot="1">
      <c r="B38" s="12"/>
      <c r="C38" s="27"/>
      <c r="D38" s="94"/>
      <c r="E38" s="39"/>
      <c r="F38" s="72" t="str">
        <f>VLOOKUP(F37, data!$A:$D,4,0)</f>
        <v>PPPP</v>
      </c>
      <c r="G38" s="16" t="str">
        <f>VLOOKUP( DIV_PP_IT_LO!F37,data!$A:$P,5,0)</f>
        <v xml:space="preserve">SPECJALISTA DS. KALKULACJI KOSZTÓW </v>
      </c>
      <c r="H38" s="17"/>
    </row>
    <row r="39" spans="1:9" ht="30.6" customHeight="1" outlineLevel="1" thickBot="1">
      <c r="B39" s="12"/>
      <c r="C39" s="27"/>
      <c r="D39" s="94"/>
      <c r="E39" s="39"/>
      <c r="F39" s="27"/>
      <c r="G39" s="12"/>
      <c r="H39" s="12"/>
    </row>
    <row r="40" spans="1:9" ht="30.6" customHeight="1" outlineLevel="1">
      <c r="B40" s="12"/>
      <c r="C40" s="27"/>
      <c r="D40" s="94"/>
      <c r="E40" s="39"/>
      <c r="F40" s="200" t="s">
        <v>278</v>
      </c>
      <c r="G40" s="73" t="str">
        <f>VLOOKUP(DIV_PP_IT_LO!F40,data!$A:$P,8,0)</f>
        <v>M.LUPA</v>
      </c>
      <c r="H40" s="15"/>
    </row>
    <row r="41" spans="1:9" ht="30.6" customHeight="1" outlineLevel="1" thickBot="1">
      <c r="B41" s="12"/>
      <c r="C41" s="77"/>
      <c r="D41" s="34"/>
      <c r="E41" s="32"/>
      <c r="F41" s="71" t="str">
        <f>VLOOKUP(F40, data!$A:$D,4,0)</f>
        <v>PPPP</v>
      </c>
      <c r="G41" s="16" t="str">
        <f>VLOOKUP( DIV_PP_IT_LO!F40,data!$A:$P,5,0)</f>
        <v xml:space="preserve">SPECJALISTA DS. KALKULACJI KOSZTÓW </v>
      </c>
      <c r="H41" s="17"/>
    </row>
    <row r="42" spans="1:9" ht="30.6" customHeight="1" thickBot="1">
      <c r="B42" s="12"/>
      <c r="C42" s="77"/>
      <c r="D42" s="34"/>
      <c r="E42" s="32"/>
      <c r="F42" s="26"/>
      <c r="G42" s="39"/>
      <c r="H42" s="39"/>
    </row>
    <row r="43" spans="1:9" ht="30.6" customHeight="1">
      <c r="A43" s="36"/>
      <c r="B43" s="36"/>
      <c r="C43" s="139" t="s">
        <v>194</v>
      </c>
      <c r="D43" s="73" t="str">
        <f>VLOOKUP(DIV_PP_IT_LO!C43,data!$A:$P,8,0)</f>
        <v>I.GRYGAJTIS</v>
      </c>
      <c r="E43" s="15"/>
      <c r="F43" s="36"/>
      <c r="G43" s="36"/>
      <c r="H43" s="36"/>
      <c r="I43" s="36"/>
    </row>
    <row r="44" spans="1:9" ht="30.6" customHeight="1" thickBot="1">
      <c r="A44" s="36"/>
      <c r="B44" s="36"/>
      <c r="C44" s="70" t="str">
        <f>VLOOKUP(C43, data!$A:$D,4,0)</f>
        <v>PPLO</v>
      </c>
      <c r="D44" s="16" t="str">
        <f>VLOOKUP( DIV_PP_IT_LO!C43,data!$A:$P,5,0)</f>
        <v xml:space="preserve">ZASTĘPCA KIEROWNIKA LOGISTYKI  </v>
      </c>
      <c r="E44" s="17"/>
      <c r="F44" s="36"/>
      <c r="G44" s="36"/>
      <c r="H44" s="36"/>
      <c r="I44" s="36"/>
    </row>
    <row r="45" spans="1:9" ht="30.6" customHeight="1" outlineLevel="1" thickBot="1">
      <c r="A45" s="39"/>
      <c r="B45" s="39"/>
      <c r="C45" s="82"/>
      <c r="D45" s="122"/>
      <c r="E45" s="373"/>
      <c r="F45" s="12"/>
      <c r="G45" s="12"/>
    </row>
    <row r="46" spans="1:9" ht="30.6" customHeight="1" outlineLevel="1">
      <c r="A46" s="39"/>
      <c r="B46" s="39"/>
      <c r="C46" s="82"/>
      <c r="D46" s="316" t="s">
        <v>959</v>
      </c>
      <c r="E46" s="73" t="str">
        <f>VLOOKUP(DIV_PP_IT_LO!D46,data!$A:$P,8,0)</f>
        <v>P.REZLER</v>
      </c>
      <c r="F46" s="15"/>
    </row>
    <row r="47" spans="1:9" ht="30.6" customHeight="1" outlineLevel="1" thickBot="1">
      <c r="A47" s="39"/>
      <c r="B47" s="39"/>
      <c r="C47" s="82"/>
      <c r="D47" s="107" t="str">
        <f>VLOOKUP(D46, data!$A:$D,4,0)</f>
        <v>PPLO</v>
      </c>
      <c r="E47" s="16" t="str">
        <f>VLOOKUP( DIV_PP_IT_LO!D46,data!$A:$P,5,0)</f>
        <v>MISTRZ DS. LOGISTYKI</v>
      </c>
      <c r="F47" s="17"/>
    </row>
    <row r="48" spans="1:9" ht="30.6" customHeight="1" outlineLevel="1" thickBot="1">
      <c r="A48" s="39"/>
      <c r="B48" s="39"/>
      <c r="C48" s="82"/>
      <c r="D48" s="39"/>
      <c r="E48" s="12"/>
      <c r="F48" s="37"/>
      <c r="G48" s="105"/>
    </row>
    <row r="49" spans="1:8" ht="30.6" customHeight="1" outlineLevel="1">
      <c r="A49" s="39"/>
      <c r="B49" s="39"/>
      <c r="C49" s="82"/>
      <c r="D49" s="39"/>
      <c r="F49" s="200" t="s">
        <v>262</v>
      </c>
      <c r="G49" s="73" t="str">
        <f>VLOOKUP(DIV_PP_IT_LO!F49,data!$A:$P,8,0)</f>
        <v>B.KOZŁOWSKA</v>
      </c>
      <c r="H49" s="15"/>
    </row>
    <row r="50" spans="1:8" ht="30.6" customHeight="1" outlineLevel="1" thickBot="1">
      <c r="A50" s="39"/>
      <c r="B50" s="39"/>
      <c r="C50" s="82"/>
      <c r="D50" s="39"/>
      <c r="F50" s="43" t="str">
        <f>VLOOKUP(F49, data!$A:$D,4,0)</f>
        <v>PPLO</v>
      </c>
      <c r="G50" s="16" t="str">
        <f>VLOOKUP( DIV_PP_IT_LO!F49,data!$A:$P,5,0)</f>
        <v>PRACOWNIK DS. LOGISTYKI</v>
      </c>
      <c r="H50" s="17"/>
    </row>
    <row r="51" spans="1:8" ht="30.6" customHeight="1" outlineLevel="1" thickBot="1">
      <c r="A51" s="39"/>
      <c r="B51" s="39"/>
      <c r="C51" s="82"/>
      <c r="D51" s="39"/>
      <c r="F51" s="27"/>
      <c r="G51" s="12"/>
      <c r="H51" s="12"/>
    </row>
    <row r="52" spans="1:8" ht="30.6" customHeight="1" outlineLevel="1">
      <c r="A52" s="39"/>
      <c r="B52" s="39"/>
      <c r="C52" s="82"/>
      <c r="D52" s="39"/>
      <c r="F52" s="200" t="s">
        <v>324</v>
      </c>
      <c r="G52" s="73" t="str">
        <f>VLOOKUP(DIV_PP_IT_LO!F52,data!$A:$P,8,0)</f>
        <v>J.MINKOWSKA</v>
      </c>
      <c r="H52" s="15"/>
    </row>
    <row r="53" spans="1:8" ht="30.6" customHeight="1" outlineLevel="1" thickBot="1">
      <c r="A53" s="39"/>
      <c r="B53" s="39"/>
      <c r="C53" s="82"/>
      <c r="D53" s="39"/>
      <c r="F53" s="43" t="str">
        <f>VLOOKUP(F52, data!$A:$D,4,0)</f>
        <v>PPLO</v>
      </c>
      <c r="G53" s="16" t="str">
        <f>VLOOKUP( DIV_PP_IT_LO!F52,data!$A:$P,5,0)</f>
        <v xml:space="preserve">SPECJALISTA DS. CELNYCH </v>
      </c>
      <c r="H53" s="17"/>
    </row>
    <row r="54" spans="1:8" ht="30.6" customHeight="1" outlineLevel="1" thickBot="1">
      <c r="A54" s="39"/>
      <c r="B54" s="39"/>
      <c r="C54" s="82"/>
      <c r="D54" s="39"/>
      <c r="F54" s="27"/>
      <c r="G54" s="12"/>
      <c r="H54" s="12"/>
    </row>
    <row r="55" spans="1:8" ht="30.6" customHeight="1" outlineLevel="1">
      <c r="A55" s="39"/>
      <c r="B55" s="39"/>
      <c r="C55" s="82"/>
      <c r="D55" s="39"/>
      <c r="F55" s="200" t="s">
        <v>257</v>
      </c>
      <c r="G55" s="73" t="str">
        <f>VLOOKUP(DIV_PP_IT_LO!F55,data!$A:$P,8,0)</f>
        <v>A.KOWALSKA</v>
      </c>
      <c r="H55" s="15"/>
    </row>
    <row r="56" spans="1:8" ht="30.6" customHeight="1" outlineLevel="1" thickBot="1">
      <c r="A56" s="39"/>
      <c r="B56" s="39"/>
      <c r="C56" s="82"/>
      <c r="D56" s="39"/>
      <c r="F56" s="43" t="str">
        <f>VLOOKUP(F55, data!$A:$D,4,0)</f>
        <v>PPLO</v>
      </c>
      <c r="G56" s="16" t="str">
        <f>VLOOKUP( DIV_PP_IT_LO!F55,data!$A:$P,5,0)</f>
        <v xml:space="preserve">SPECJALISTA DS. LOGISTYKI </v>
      </c>
      <c r="H56" s="17"/>
    </row>
    <row r="57" spans="1:8" ht="30.6" customHeight="1" outlineLevel="1" thickBot="1">
      <c r="A57" s="39"/>
      <c r="B57" s="39"/>
      <c r="C57" s="82"/>
      <c r="D57" s="39"/>
      <c r="F57" s="27"/>
      <c r="G57" s="12"/>
      <c r="H57" s="12"/>
    </row>
    <row r="58" spans="1:8" ht="30.6" customHeight="1" outlineLevel="1">
      <c r="A58" s="39"/>
      <c r="B58" s="39"/>
      <c r="C58" s="82"/>
      <c r="D58" s="39"/>
      <c r="F58" s="200" t="s">
        <v>222</v>
      </c>
      <c r="G58" s="73" t="str">
        <f>VLOOKUP(DIV_PP_IT_LO!F58,data!$A:$P,8,0)</f>
        <v>J.JÓZEFCZAK</v>
      </c>
      <c r="H58" s="15"/>
    </row>
    <row r="59" spans="1:8" ht="30.6" customHeight="1" outlineLevel="1" thickBot="1">
      <c r="A59" s="39"/>
      <c r="B59" s="39"/>
      <c r="C59" s="82"/>
      <c r="D59" s="39"/>
      <c r="F59" s="43" t="str">
        <f>VLOOKUP(F58, data!$A:$D,4,0)</f>
        <v>PPLO</v>
      </c>
      <c r="G59" s="16" t="str">
        <f>VLOOKUP( DIV_PP_IT_LO!F58,data!$A:$P,5,0)</f>
        <v xml:space="preserve">SPECJALISTA DS. CELNYCH </v>
      </c>
      <c r="H59" s="17"/>
    </row>
    <row r="60" spans="1:8" ht="30.6" customHeight="1" outlineLevel="1" thickBot="1">
      <c r="A60" s="39"/>
      <c r="B60" s="39"/>
      <c r="C60" s="82"/>
      <c r="D60" s="39"/>
      <c r="F60" s="27"/>
      <c r="G60" s="12"/>
      <c r="H60" s="12"/>
    </row>
    <row r="61" spans="1:8" ht="30.6" customHeight="1" outlineLevel="1">
      <c r="A61" s="39"/>
      <c r="B61" s="39"/>
      <c r="C61" s="82"/>
      <c r="D61" s="39"/>
      <c r="F61" s="200" t="s">
        <v>359</v>
      </c>
      <c r="G61" s="73" t="str">
        <f>VLOOKUP(DIV_PP_IT_LO!F61,data!$A:$P,8,0)</f>
        <v>I.POLAKOWSKA</v>
      </c>
      <c r="H61" s="15"/>
    </row>
    <row r="62" spans="1:8" ht="30.6" customHeight="1" outlineLevel="1" thickBot="1">
      <c r="A62" s="39"/>
      <c r="B62" s="39"/>
      <c r="C62" s="82"/>
      <c r="D62" s="39"/>
      <c r="F62" s="43" t="str">
        <f>VLOOKUP(F61, data!$A:$D,4,0)</f>
        <v>PPLO</v>
      </c>
      <c r="G62" s="16" t="str">
        <f>VLOOKUP( DIV_PP_IT_LO!F61,data!$A:$P,5,0)</f>
        <v xml:space="preserve">SPECJALISTA DS. LOGISTYKI </v>
      </c>
      <c r="H62" s="17"/>
    </row>
    <row r="63" spans="1:8" ht="30.6" customHeight="1" outlineLevel="1" thickBot="1">
      <c r="A63" s="39"/>
      <c r="B63" s="39"/>
      <c r="C63" s="82"/>
      <c r="D63" s="39"/>
      <c r="F63" s="27"/>
      <c r="G63" s="12"/>
      <c r="H63" s="12"/>
    </row>
    <row r="64" spans="1:8" ht="30.6" customHeight="1" outlineLevel="1">
      <c r="A64" s="39"/>
      <c r="B64" s="39"/>
      <c r="C64" s="82"/>
      <c r="D64" s="39"/>
      <c r="F64" s="200" t="s">
        <v>72</v>
      </c>
      <c r="G64" s="73" t="str">
        <f>VLOOKUP(DIV_PP_IT_LO!F64,data!$A:$P,8,0)</f>
        <v>D.BASISTA</v>
      </c>
      <c r="H64" s="15"/>
    </row>
    <row r="65" spans="1:8" ht="30.6" customHeight="1" outlineLevel="1" thickBot="1">
      <c r="A65" s="39"/>
      <c r="B65" s="39"/>
      <c r="C65" s="82"/>
      <c r="D65" s="39"/>
      <c r="F65" s="43" t="str">
        <f>VLOOKUP(F64, data!$A:$D,4,0)</f>
        <v>PPLO</v>
      </c>
      <c r="G65" s="16" t="str">
        <f>VLOOKUP( DIV_PP_IT_LO!F64,data!$A:$P,5,0)</f>
        <v xml:space="preserve">SPECJALISTA DS. CELNYCH </v>
      </c>
      <c r="H65" s="17"/>
    </row>
    <row r="66" spans="1:8" ht="30.6" customHeight="1" outlineLevel="1" thickBot="1">
      <c r="A66" s="39"/>
      <c r="B66" s="39"/>
      <c r="C66" s="82"/>
      <c r="D66" s="39"/>
      <c r="F66" s="27"/>
      <c r="G66" s="12"/>
      <c r="H66" s="12"/>
    </row>
    <row r="67" spans="1:8" ht="30.6" customHeight="1" outlineLevel="1">
      <c r="A67" s="39"/>
      <c r="B67" s="39"/>
      <c r="C67" s="82"/>
      <c r="D67" s="39"/>
      <c r="F67" s="200" t="s">
        <v>657</v>
      </c>
      <c r="G67" s="73" t="str">
        <f>VLOOKUP(DIV_PP_IT_LO!F67,data!$A:$P,8,0)</f>
        <v>U.MŁOTKOWSKA</v>
      </c>
      <c r="H67" s="15"/>
    </row>
    <row r="68" spans="1:8" ht="30.6" customHeight="1" outlineLevel="1" thickBot="1">
      <c r="A68" s="39"/>
      <c r="B68" s="39"/>
      <c r="C68" s="82"/>
      <c r="D68" s="39"/>
      <c r="F68" s="72" t="str">
        <f>VLOOKUP(F67, data!$A:$D,4,0)</f>
        <v>PPLO</v>
      </c>
      <c r="G68" s="16" t="str">
        <f>VLOOKUP( DIV_PP_IT_LO!F67,data!$A:$P,5,0)</f>
        <v>SPECJALISTA DS. LOGISTYKI</v>
      </c>
      <c r="H68" s="17"/>
    </row>
    <row r="69" spans="1:8" ht="30.6" customHeight="1" outlineLevel="1" thickBot="1">
      <c r="A69" s="39"/>
      <c r="B69" s="39"/>
      <c r="C69" s="82"/>
      <c r="D69" s="39"/>
      <c r="F69" s="27"/>
      <c r="G69" s="12"/>
      <c r="H69" s="12"/>
    </row>
    <row r="70" spans="1:8" ht="30.6" customHeight="1" outlineLevel="1">
      <c r="A70" s="39"/>
      <c r="B70" s="39"/>
      <c r="C70" s="82"/>
      <c r="D70" s="39"/>
      <c r="F70" s="200" t="s">
        <v>570</v>
      </c>
      <c r="G70" s="73" t="str">
        <f>VLOOKUP(DIV_PP_IT_LO!F70,data!$A:$P,8,0)</f>
        <v>R.ZIEMIANOWICZ</v>
      </c>
      <c r="H70" s="15"/>
    </row>
    <row r="71" spans="1:8" ht="30.6" customHeight="1" outlineLevel="1" thickBot="1">
      <c r="A71" s="39"/>
      <c r="B71" s="39"/>
      <c r="C71" s="82"/>
      <c r="D71" s="39"/>
      <c r="F71" s="72" t="str">
        <f>VLOOKUP(F70, data!$A:$D,4,0)</f>
        <v>PPLO</v>
      </c>
      <c r="G71" s="16" t="str">
        <f>VLOOKUP( DIV_PP_IT_LO!F70,data!$A:$P,5,0)</f>
        <v>PRACOWNIK DS. LOGISTYKI</v>
      </c>
      <c r="H71" s="17"/>
    </row>
    <row r="72" spans="1:8" ht="30.6" customHeight="1" outlineLevel="1" thickBot="1">
      <c r="A72" s="39"/>
      <c r="B72" s="39"/>
      <c r="C72" s="82"/>
      <c r="D72" s="39"/>
      <c r="F72" s="27"/>
      <c r="G72" s="12"/>
      <c r="H72" s="12"/>
    </row>
    <row r="73" spans="1:8" ht="30.6" customHeight="1" outlineLevel="1">
      <c r="A73" s="39"/>
      <c r="B73" s="39"/>
      <c r="C73" s="82"/>
      <c r="D73" s="39"/>
      <c r="F73" s="200" t="s">
        <v>997</v>
      </c>
      <c r="G73" s="73" t="str">
        <f>VLOOKUP(DIV_PP_IT_LO!F73,data!$A:$P,8,0)</f>
        <v>K.KRENT</v>
      </c>
      <c r="H73" s="15"/>
    </row>
    <row r="74" spans="1:8" ht="30.6" customHeight="1" outlineLevel="1" thickBot="1">
      <c r="A74" s="39"/>
      <c r="B74" s="39"/>
      <c r="C74" s="82"/>
      <c r="D74" s="39"/>
      <c r="F74" s="71" t="str">
        <f>VLOOKUP(F73, data!$A:$D,4,0)</f>
        <v>PPLO</v>
      </c>
      <c r="G74" s="16" t="str">
        <f>VLOOKUP( DIV_PP_IT_LO!F73,data!$A:$P,5,0)</f>
        <v>SPECJALISTA DS. LOGISTYKI</v>
      </c>
      <c r="H74" s="17"/>
    </row>
    <row r="75" spans="1:8" ht="30.6" customHeight="1" thickBot="1">
      <c r="A75" s="39"/>
      <c r="B75" s="39"/>
      <c r="C75" s="82"/>
      <c r="D75" s="39"/>
      <c r="E75" s="39"/>
    </row>
    <row r="76" spans="1:8" ht="30.6" customHeight="1">
      <c r="B76" s="12"/>
      <c r="C76" s="27"/>
      <c r="D76" s="204" t="s">
        <v>497</v>
      </c>
      <c r="E76" s="73" t="str">
        <f>VLOOKUP(DIV_PP_IT_LO!D76,data!$A:$P,8,0)</f>
        <v>M.ANKUTOWICZ</v>
      </c>
      <c r="F76" s="15"/>
    </row>
    <row r="77" spans="1:8" ht="30.6" customHeight="1" thickBot="1">
      <c r="B77" s="12"/>
      <c r="C77" s="62"/>
      <c r="D77" s="92" t="str">
        <f>VLOOKUP(D76, data!$A:$D,4,0)</f>
        <v>IT</v>
      </c>
      <c r="E77" s="16" t="str">
        <f>VLOOKUP( DIV_PP_IT_LO!D76,data!$A:$P,5,0)</f>
        <v>MISTRZ DS. INFORMATYKI</v>
      </c>
      <c r="F77" s="17"/>
    </row>
    <row r="78" spans="1:8" ht="30.6" customHeight="1" outlineLevel="1" thickBot="1">
      <c r="B78" s="12"/>
      <c r="C78" s="27"/>
      <c r="D78" s="12"/>
      <c r="E78" s="12"/>
      <c r="F78" s="27"/>
      <c r="G78" s="12"/>
      <c r="H78" s="12"/>
    </row>
    <row r="79" spans="1:8" ht="30.6" customHeight="1" outlineLevel="1">
      <c r="B79" s="12"/>
      <c r="C79" s="27"/>
      <c r="D79" s="12"/>
      <c r="E79" s="12"/>
      <c r="F79" s="200" t="s">
        <v>93</v>
      </c>
      <c r="G79" s="73" t="str">
        <f>VLOOKUP(DIV_PP_IT_LO!F79,data!$A:$P,8,0)</f>
        <v>P.BERNACKI</v>
      </c>
      <c r="H79" s="15"/>
    </row>
    <row r="80" spans="1:8" ht="30.6" customHeight="1" outlineLevel="1" thickBot="1">
      <c r="B80" s="12"/>
      <c r="C80" s="27"/>
      <c r="D80" s="12"/>
      <c r="E80" s="12"/>
      <c r="F80" s="43" t="str">
        <f>VLOOKUP(F79, data!$A:$D,4,0)</f>
        <v>IT</v>
      </c>
      <c r="G80" s="16" t="str">
        <f>VLOOKUP( DIV_PP_IT_LO!F79,data!$A:$P,5,0)</f>
        <v xml:space="preserve">SPECJALISTA INFORMATYK </v>
      </c>
      <c r="H80" s="17"/>
    </row>
    <row r="81" spans="2:8" ht="30.6" customHeight="1" outlineLevel="1" thickBot="1">
      <c r="B81" s="12"/>
      <c r="C81" s="27"/>
      <c r="D81" s="12"/>
      <c r="E81" s="12"/>
      <c r="F81" s="27"/>
      <c r="G81" s="12"/>
      <c r="H81" s="12"/>
    </row>
    <row r="82" spans="2:8" ht="30.6" customHeight="1" outlineLevel="1">
      <c r="B82" s="12"/>
      <c r="C82" s="27"/>
      <c r="D82" s="12"/>
      <c r="E82" s="12"/>
      <c r="F82" s="200" t="s">
        <v>208</v>
      </c>
      <c r="G82" s="73" t="str">
        <f>VLOOKUP(DIV_PP_IT_LO!F82,data!$A:$P,8,0)</f>
        <v>Ł.JAKUBOWSKI</v>
      </c>
      <c r="H82" s="15"/>
    </row>
    <row r="83" spans="2:8" ht="30.6" customHeight="1" outlineLevel="1" thickBot="1">
      <c r="B83" s="12"/>
      <c r="C83" s="27"/>
      <c r="D83" s="12"/>
      <c r="E83" s="12"/>
      <c r="F83" s="43" t="str">
        <f>VLOOKUP(F82, data!$A:$D,4,0)</f>
        <v>IT</v>
      </c>
      <c r="G83" s="16" t="str">
        <f>VLOOKUP( DIV_PP_IT_LO!F82,data!$A:$P,5,0)</f>
        <v xml:space="preserve">SPECJALISTA INFORMATYK </v>
      </c>
      <c r="H83" s="17"/>
    </row>
    <row r="84" spans="2:8" ht="30.6" customHeight="1" outlineLevel="1" thickBot="1">
      <c r="B84" s="12"/>
      <c r="C84" s="27"/>
      <c r="D84" s="12"/>
      <c r="E84" s="12"/>
      <c r="F84" s="27"/>
      <c r="G84" s="12"/>
      <c r="H84" s="12"/>
    </row>
    <row r="85" spans="2:8" ht="30.6" customHeight="1" outlineLevel="1">
      <c r="B85" s="12"/>
      <c r="C85" s="27"/>
      <c r="D85" s="12"/>
      <c r="E85" s="12"/>
      <c r="F85" s="200" t="s">
        <v>253</v>
      </c>
      <c r="G85" s="73" t="str">
        <f>VLOOKUP(DIV_PP_IT_LO!F85,data!$A:$P,8,0)</f>
        <v>M.KORYCZAN</v>
      </c>
      <c r="H85" s="15"/>
    </row>
    <row r="86" spans="2:8" ht="30.6" customHeight="1" outlineLevel="1" thickBot="1">
      <c r="B86" s="12"/>
      <c r="C86" s="27"/>
      <c r="D86" s="12"/>
      <c r="E86" s="12"/>
      <c r="F86" s="43" t="str">
        <f>VLOOKUP(F85, data!$A:$D,4,0)</f>
        <v>IT</v>
      </c>
      <c r="G86" s="16" t="str">
        <f>VLOOKUP( DIV_PP_IT_LO!F85,data!$A:$P,5,0)</f>
        <v>SPECJALISTA DS. INFORMATYKI</v>
      </c>
      <c r="H86" s="17"/>
    </row>
    <row r="87" spans="2:8" ht="30.6" customHeight="1" outlineLevel="1" thickBot="1">
      <c r="B87" s="12"/>
      <c r="C87" s="27"/>
      <c r="D87" s="12"/>
      <c r="E87" s="12"/>
      <c r="F87" s="27"/>
      <c r="G87" s="12"/>
      <c r="H87" s="12"/>
    </row>
    <row r="88" spans="2:8" ht="30.6" customHeight="1" outlineLevel="1">
      <c r="B88" s="12"/>
      <c r="C88" s="27"/>
      <c r="D88" s="12"/>
      <c r="E88" s="12"/>
      <c r="F88" s="200" t="s">
        <v>498</v>
      </c>
      <c r="G88" s="73" t="str">
        <f>VLOOKUP(DIV_PP_IT_LO!F88,data!$A:$P,8,0)</f>
        <v>M.SZTEFANICA</v>
      </c>
      <c r="H88" s="15"/>
    </row>
    <row r="89" spans="2:8" ht="30.6" customHeight="1" outlineLevel="1" thickBot="1">
      <c r="B89" s="12"/>
      <c r="C89" s="77"/>
      <c r="D89" s="34"/>
      <c r="E89" s="32"/>
      <c r="F89" s="43" t="str">
        <f>VLOOKUP(F88, data!$A:$D,4,0)</f>
        <v>IT</v>
      </c>
      <c r="G89" s="16" t="str">
        <f>VLOOKUP( DIV_PP_IT_LO!F88,data!$A:$P,5,0)</f>
        <v>PRACOWNIK DS.. INFORMATYKI</v>
      </c>
      <c r="H89" s="17"/>
    </row>
    <row r="90" spans="2:8" ht="30.6" customHeight="1" outlineLevel="1" thickBot="1">
      <c r="B90" s="12"/>
      <c r="C90" s="77"/>
      <c r="D90" s="34"/>
      <c r="E90" s="32"/>
      <c r="F90" s="27"/>
      <c r="G90" s="12"/>
      <c r="H90" s="12"/>
    </row>
    <row r="91" spans="2:8" ht="30.6" customHeight="1" outlineLevel="1">
      <c r="B91" s="12"/>
      <c r="C91" s="77"/>
      <c r="D91" s="34"/>
      <c r="E91" s="32"/>
      <c r="F91" s="200" t="s">
        <v>79</v>
      </c>
      <c r="G91" s="73" t="str">
        <f>VLOOKUP(DIV_PP_IT_LO!F91,data!$A:$P,8,0)</f>
        <v>P.BASZCZYN</v>
      </c>
      <c r="H91" s="15"/>
    </row>
    <row r="92" spans="2:8" ht="30.6" customHeight="1" outlineLevel="1" thickBot="1">
      <c r="B92" s="12"/>
      <c r="C92" s="77"/>
      <c r="D92" s="34"/>
      <c r="E92" s="32"/>
      <c r="F92" s="72" t="str">
        <f>VLOOKUP(F91, data!$A:$D,4,0)</f>
        <v>IT</v>
      </c>
      <c r="G92" s="16" t="str">
        <f>VLOOKUP( DIV_PP_IT_LO!F91,data!$A:$P,5,0)</f>
        <v xml:space="preserve">SPECJALISTA INFORMATYK </v>
      </c>
      <c r="H92" s="17"/>
    </row>
    <row r="93" spans="2:8" ht="30.6" customHeight="1" outlineLevel="1" thickBot="1">
      <c r="B93" s="12"/>
      <c r="C93" s="77"/>
      <c r="D93" s="34"/>
      <c r="E93" s="32"/>
      <c r="F93" s="27"/>
      <c r="G93" s="12"/>
      <c r="H93" s="12"/>
    </row>
    <row r="94" spans="2:8" ht="30.6" customHeight="1" outlineLevel="1">
      <c r="B94" s="12"/>
      <c r="C94" s="77"/>
      <c r="D94" s="34"/>
      <c r="E94" s="32"/>
      <c r="F94" s="200" t="s">
        <v>999</v>
      </c>
      <c r="G94" s="73" t="str">
        <f>VLOOKUP(DIV_PP_IT_LO!F94,data!$A:$P,8,0)</f>
        <v>T.SAKWA</v>
      </c>
      <c r="H94" s="15"/>
    </row>
    <row r="95" spans="2:8" ht="30.6" customHeight="1" outlineLevel="1" thickBot="1">
      <c r="B95" s="12"/>
      <c r="C95" s="77"/>
      <c r="D95" s="34"/>
      <c r="E95" s="32"/>
      <c r="F95" s="71" t="str">
        <f>VLOOKUP(F94, data!$A:$D,4,0)</f>
        <v>IT</v>
      </c>
      <c r="G95" s="16" t="str">
        <f>VLOOKUP( DIV_PP_IT_LO!F94,data!$A:$P,5,0)</f>
        <v>SPECJALISTA INFORMATYK</v>
      </c>
      <c r="H95" s="17"/>
    </row>
    <row r="96" spans="2:8" ht="30.6" customHeight="1" thickBot="1">
      <c r="B96" s="12"/>
      <c r="C96" s="77"/>
      <c r="D96" s="34"/>
      <c r="E96" s="32"/>
      <c r="F96" s="26"/>
      <c r="G96" s="39"/>
      <c r="H96" s="39"/>
    </row>
    <row r="97" spans="1:9" ht="30.6" customHeight="1">
      <c r="A97" s="36"/>
      <c r="B97" s="36"/>
      <c r="C97" s="405" t="s">
        <v>344</v>
      </c>
      <c r="D97" s="73" t="str">
        <f>VLOOKUP(DIV_PP_IT_LO!C97,data!$A:$P,8,0)</f>
        <v>J.PATERA</v>
      </c>
      <c r="E97" s="15"/>
      <c r="F97" s="36"/>
      <c r="G97" s="36"/>
      <c r="H97" s="36"/>
      <c r="I97" s="36"/>
    </row>
    <row r="98" spans="1:9" ht="30.6" customHeight="1" thickBot="1">
      <c r="A98" s="36"/>
      <c r="B98" s="36"/>
      <c r="C98" s="67" t="str">
        <f>VLOOKUP(C97, data!$A:$D,4,0)</f>
        <v>LogC</v>
      </c>
      <c r="D98" s="16" t="str">
        <f>VLOOKUP( DIV_PP_IT_LO!C97,data!$A:$P,5,0)</f>
        <v xml:space="preserve">KIEROWNIK CENTRUM LOGISTYKI  </v>
      </c>
      <c r="E98" s="17"/>
      <c r="F98" s="36"/>
      <c r="G98" s="36"/>
      <c r="H98" s="36"/>
      <c r="I98" s="36"/>
    </row>
    <row r="99" spans="1:9" ht="30.6" customHeight="1" outlineLevel="1" thickBot="1">
      <c r="D99" s="79"/>
      <c r="E99" s="1"/>
      <c r="F99" s="26"/>
      <c r="G99" s="12"/>
      <c r="H99" s="12"/>
    </row>
    <row r="100" spans="1:9" ht="30.6" customHeight="1" outlineLevel="1">
      <c r="D100" s="80"/>
      <c r="E100" s="86"/>
      <c r="F100" s="201" t="s">
        <v>197</v>
      </c>
      <c r="G100" s="73" t="str">
        <f>VLOOKUP(DIV_PP_IT_LO!F100,data!$A:$P,8,0)</f>
        <v>K.GRZEŚKO</v>
      </c>
      <c r="H100" s="15"/>
    </row>
    <row r="101" spans="1:9" ht="30.6" customHeight="1" outlineLevel="1" thickBot="1">
      <c r="D101" s="79"/>
      <c r="E101" s="1"/>
      <c r="F101" s="92" t="str">
        <f>VLOOKUP(F100, data!$A:$D,4,0)</f>
        <v>LogC</v>
      </c>
      <c r="G101" s="16" t="str">
        <f>VLOOKUP( DIV_PP_IT_LO!F100,data!$A:$P,5,0)</f>
        <v xml:space="preserve">SPECJALISTA DS. LOGISTYKI </v>
      </c>
      <c r="H101" s="17"/>
    </row>
    <row r="102" spans="1:9" ht="30.6" customHeight="1" outlineLevel="1" thickBot="1">
      <c r="D102" s="79"/>
      <c r="E102" s="1"/>
      <c r="F102" s="26"/>
      <c r="G102" s="12"/>
      <c r="H102" s="12"/>
    </row>
    <row r="103" spans="1:9" ht="30.6" customHeight="1" outlineLevel="1">
      <c r="D103" s="80"/>
      <c r="E103" s="86"/>
      <c r="F103" s="201" t="s">
        <v>382</v>
      </c>
      <c r="G103" s="73" t="str">
        <f>VLOOKUP(DIV_PP_IT_LO!F103,data!$A:$P,8,0)</f>
        <v>J.SIENKIEWICZ</v>
      </c>
      <c r="H103" s="15"/>
    </row>
    <row r="104" spans="1:9" ht="30.6" customHeight="1" outlineLevel="1" thickBot="1">
      <c r="D104" s="79"/>
      <c r="E104" s="1"/>
      <c r="F104" s="92" t="str">
        <f>VLOOKUP(F103, data!$A:$D,4,0)</f>
        <v>LogC</v>
      </c>
      <c r="G104" s="16" t="str">
        <f>VLOOKUP( DIV_PP_IT_LO!F103,data!$A:$P,5,0)</f>
        <v xml:space="preserve">SPECJALISTA DS. LOGISTYKI </v>
      </c>
      <c r="H104" s="17"/>
    </row>
    <row r="105" spans="1:9" ht="30.6" customHeight="1" outlineLevel="1" thickBot="1">
      <c r="D105" s="79"/>
      <c r="E105" s="1"/>
      <c r="F105" s="26"/>
      <c r="G105" s="12"/>
      <c r="H105" s="12"/>
    </row>
    <row r="106" spans="1:9" ht="30.6" customHeight="1" outlineLevel="1">
      <c r="D106" s="80"/>
      <c r="E106" s="86"/>
      <c r="F106" s="201" t="s">
        <v>231</v>
      </c>
      <c r="G106" s="73" t="str">
        <f>VLOOKUP(DIV_PP_IT_LO!F106,data!$A:$P,8,0)</f>
        <v>K.KADŁUBICKA</v>
      </c>
      <c r="H106" s="15"/>
    </row>
    <row r="107" spans="1:9" ht="30.6" customHeight="1" outlineLevel="1" thickBot="1">
      <c r="D107" s="79"/>
      <c r="E107" s="1"/>
      <c r="F107" s="92" t="str">
        <f>VLOOKUP(F106, data!$A:$D,4,0)</f>
        <v>LogC</v>
      </c>
      <c r="G107" s="16" t="str">
        <f>VLOOKUP( DIV_PP_IT_LO!F106,data!$A:$P,5,0)</f>
        <v xml:space="preserve">SPECJALISTA DS. LOGISTYKI </v>
      </c>
      <c r="H107" s="17"/>
    </row>
    <row r="108" spans="1:9" ht="30.6" customHeight="1" outlineLevel="1" thickBot="1">
      <c r="D108" s="79"/>
      <c r="E108" s="1"/>
      <c r="F108" s="26"/>
      <c r="G108" s="12"/>
      <c r="H108" s="12"/>
    </row>
    <row r="109" spans="1:9" ht="30.6" customHeight="1" outlineLevel="1">
      <c r="D109" s="80"/>
      <c r="E109" s="86"/>
      <c r="F109" s="201" t="s">
        <v>302</v>
      </c>
      <c r="G109" s="73" t="str">
        <f>VLOOKUP(DIV_PP_IT_LO!F109,data!$A:$P,8,0)</f>
        <v>G.MECH</v>
      </c>
      <c r="H109" s="15"/>
    </row>
    <row r="110" spans="1:9" ht="30.6" customHeight="1" outlineLevel="1" thickBot="1">
      <c r="D110" s="79"/>
      <c r="E110" s="1"/>
      <c r="F110" s="92" t="str">
        <f>VLOOKUP(F109, data!$A:$D,4,0)</f>
        <v>LogC</v>
      </c>
      <c r="G110" s="16" t="str">
        <f>VLOOKUP( DIV_PP_IT_LO!F109,data!$A:$P,5,0)</f>
        <v xml:space="preserve">SPECJALISTA DS. LOGISTYKI </v>
      </c>
      <c r="H110" s="17"/>
    </row>
    <row r="111" spans="1:9" ht="30.6" customHeight="1" outlineLevel="1" thickBot="1">
      <c r="D111" s="79"/>
      <c r="E111" s="1"/>
      <c r="F111" s="26"/>
      <c r="G111" s="12"/>
      <c r="H111" s="12"/>
    </row>
    <row r="112" spans="1:9" ht="30.6" customHeight="1" outlineLevel="1">
      <c r="D112" s="80"/>
      <c r="E112" s="86"/>
      <c r="F112" s="201" t="s">
        <v>219</v>
      </c>
      <c r="G112" s="73" t="str">
        <f>VLOOKUP(DIV_PP_IT_LO!F112,data!$A:$P,8,0)</f>
        <v>S.JASTRZĘBSKA</v>
      </c>
      <c r="H112" s="15"/>
    </row>
    <row r="113" spans="4:8" ht="30.6" customHeight="1" outlineLevel="1" thickBot="1">
      <c r="D113" s="87"/>
      <c r="F113" s="92" t="str">
        <f>VLOOKUP(F112, data!$A:$D,4,0)</f>
        <v>LogC</v>
      </c>
      <c r="G113" s="16" t="str">
        <f>VLOOKUP( DIV_PP_IT_LO!F112,data!$A:$P,5,0)</f>
        <v>SPECJALISTA DS. LOGISTYKI</v>
      </c>
      <c r="H113" s="17"/>
    </row>
    <row r="114" spans="4:8" ht="30.6" customHeight="1" outlineLevel="1" thickBot="1">
      <c r="D114" s="79"/>
      <c r="E114" s="1"/>
      <c r="F114" s="26"/>
      <c r="G114" s="12"/>
      <c r="H114" s="12"/>
    </row>
    <row r="115" spans="4:8" ht="30.6" customHeight="1" outlineLevel="1">
      <c r="D115" s="80"/>
      <c r="E115" s="86"/>
      <c r="F115" s="201" t="s">
        <v>424</v>
      </c>
      <c r="G115" s="73" t="str">
        <f>VLOOKUP(DIV_PP_IT_LO!F115,data!$A:$P,8,0)</f>
        <v>A.SZKODA</v>
      </c>
      <c r="H115" s="15"/>
    </row>
    <row r="116" spans="4:8" ht="30.6" customHeight="1" outlineLevel="1" thickBot="1">
      <c r="D116" s="87"/>
      <c r="F116" s="92" t="str">
        <f>VLOOKUP(F115, data!$A:$D,4,0)</f>
        <v>LogC</v>
      </c>
      <c r="G116" s="16" t="str">
        <f>VLOOKUP( DIV_PP_IT_LO!F115,data!$A:$P,5,0)</f>
        <v xml:space="preserve">SPECJALISTA DS. LOGISTYKI </v>
      </c>
      <c r="H116" s="17"/>
    </row>
    <row r="117" spans="4:8" ht="30.6" customHeight="1" thickBot="1">
      <c r="D117" s="79"/>
      <c r="E117" s="1"/>
      <c r="F117" s="26"/>
      <c r="G117" s="12"/>
      <c r="H117" s="12"/>
    </row>
    <row r="118" spans="4:8" ht="30.6" customHeight="1">
      <c r="D118" s="80"/>
      <c r="E118" s="86"/>
      <c r="F118" s="201" t="s">
        <v>566</v>
      </c>
      <c r="G118" s="73" t="str">
        <f>VLOOKUP(DIV_PP_IT_LO!F118,data!$A:$P,8,0)</f>
        <v>P.KUŹNIAR</v>
      </c>
      <c r="H118" s="15"/>
    </row>
    <row r="119" spans="4:8" ht="30.6" customHeight="1" thickBot="1">
      <c r="D119" s="87"/>
      <c r="F119" s="92" t="str">
        <f>VLOOKUP(F118, data!$A:$D,4,0)</f>
        <v>LogC</v>
      </c>
      <c r="G119" s="16" t="str">
        <f>VLOOKUP( DIV_PP_IT_LO!F118,data!$A:$P,5,0)</f>
        <v>SPECJALISTA DS. LOGISTYKI</v>
      </c>
      <c r="H119" s="17"/>
    </row>
    <row r="120" spans="4:8" ht="30.6" customHeight="1" thickBot="1">
      <c r="D120" s="79"/>
      <c r="E120" s="1"/>
      <c r="F120" s="26"/>
      <c r="G120" s="12"/>
      <c r="H120" s="12"/>
    </row>
    <row r="121" spans="4:8" ht="30.6" customHeight="1">
      <c r="D121" s="80"/>
      <c r="E121" s="86"/>
      <c r="F121" s="201" t="s">
        <v>996</v>
      </c>
      <c r="G121" s="73" t="str">
        <f>VLOOKUP(DIV_PP_IT_LO!F121,data!$A:$P,8,0)</f>
        <v>M.GOMUŁKA</v>
      </c>
      <c r="H121" s="15"/>
    </row>
    <row r="122" spans="4:8" ht="30.6" customHeight="1" thickBot="1">
      <c r="D122" s="87"/>
      <c r="E122" s="74"/>
      <c r="F122" s="92" t="str">
        <f>VLOOKUP(F121, data!$A:$D,4,0)</f>
        <v>LogC</v>
      </c>
      <c r="G122" s="16" t="str">
        <f>VLOOKUP( DIV_PP_IT_LO!F121,data!$A:$P,5,0)</f>
        <v>SPECJALISTA DS. LOGISTYKI</v>
      </c>
      <c r="H122" s="17"/>
    </row>
    <row r="123" spans="4:8" ht="30.6" customHeight="1" thickBot="1">
      <c r="D123" s="79"/>
      <c r="E123" s="1"/>
      <c r="F123" s="26"/>
      <c r="G123" s="12"/>
      <c r="H123" s="12"/>
    </row>
    <row r="124" spans="4:8" ht="30.6" customHeight="1">
      <c r="D124" s="80"/>
      <c r="E124" s="86"/>
      <c r="F124" s="201" t="s">
        <v>485</v>
      </c>
      <c r="G124" s="73" t="str">
        <f>VLOOKUP(DIV_PP_IT_LO!F124,data!$A:$P,8,0)</f>
        <v>J.ZYBACZYŃSKA</v>
      </c>
      <c r="H124" s="15"/>
    </row>
    <row r="125" spans="4:8" ht="30.6" customHeight="1" thickBot="1">
      <c r="F125" s="71" t="str">
        <f>VLOOKUP(F124, data!$A:$D,4,0)</f>
        <v>LogC</v>
      </c>
      <c r="G125" s="16" t="str">
        <f>VLOOKUP( DIV_PP_IT_LO!F124,data!$A:$P,5,0)</f>
        <v xml:space="preserve">SPECJALISTA DS. CELNYCH </v>
      </c>
      <c r="H125" s="17"/>
    </row>
    <row r="126" spans="4:8" ht="30.6" customHeight="1"/>
    <row r="127" spans="4:8" ht="30.6" customHeight="1"/>
    <row r="128" spans="4:8" ht="30.6" customHeight="1"/>
    <row r="129" ht="30.6" customHeight="1"/>
    <row r="130" ht="30.6" customHeight="1"/>
    <row r="131" ht="30.6" customHeight="1"/>
    <row r="132" ht="30.6" customHeight="1"/>
    <row r="133" ht="30.6" customHeight="1"/>
    <row r="134" ht="30.6" customHeight="1"/>
    <row r="135" ht="30.6" customHeight="1"/>
    <row r="136" ht="30.6" customHeight="1"/>
    <row r="137" ht="30.6" customHeight="1"/>
    <row r="138" ht="30.6" customHeight="1"/>
    <row r="139" ht="30.6" customHeight="1"/>
    <row r="140" ht="30.6" customHeight="1"/>
    <row r="141" ht="30.6" customHeight="1"/>
    <row r="142" ht="30.6" customHeight="1"/>
    <row r="143" ht="30.6" customHeight="1"/>
    <row r="144" ht="30.6" customHeight="1"/>
    <row r="145" ht="30.6" customHeight="1"/>
    <row r="146" ht="30.6" customHeight="1"/>
    <row r="147" ht="30.6" customHeight="1"/>
    <row r="148" ht="30.6" customHeight="1"/>
    <row r="149" ht="30.6" customHeight="1"/>
    <row r="150" ht="30.6" customHeight="1"/>
    <row r="151" ht="30.6" customHeight="1"/>
    <row r="152" ht="30.6" customHeight="1"/>
    <row r="153" ht="30.6" customHeight="1"/>
    <row r="154" ht="30.6" customHeight="1"/>
    <row r="155" ht="30.6" customHeight="1"/>
    <row r="156" ht="30.6" customHeight="1"/>
    <row r="157" ht="30.6" customHeight="1"/>
    <row r="158" ht="30.6" customHeight="1"/>
    <row r="159" ht="30.6" customHeight="1"/>
    <row r="160" ht="30.6" customHeight="1"/>
    <row r="161" ht="30.6" customHeight="1"/>
    <row r="162" ht="30.6" customHeight="1"/>
    <row r="163" ht="30.6" customHeight="1"/>
    <row r="164" ht="30.6" customHeight="1"/>
    <row r="165" ht="30.6" customHeight="1"/>
    <row r="166" ht="30.6" customHeight="1"/>
    <row r="167" ht="30.6" customHeight="1"/>
    <row r="168" ht="30.6" customHeight="1"/>
    <row r="169" ht="30.6" customHeight="1"/>
    <row r="170" ht="30.6" customHeight="1"/>
    <row r="171" ht="30.6" customHeight="1"/>
    <row r="172" ht="30.6" customHeight="1"/>
    <row r="173" ht="30.6" customHeight="1"/>
    <row r="174" ht="30.6" customHeight="1"/>
    <row r="175" ht="30.6" customHeight="1"/>
    <row r="176" ht="30.6" customHeight="1"/>
    <row r="177" ht="30.6" customHeight="1"/>
    <row r="178" ht="30.6" customHeight="1"/>
    <row r="179" ht="30.6" customHeight="1"/>
    <row r="180" ht="30.6" customHeight="1"/>
    <row r="181" ht="30.6" customHeight="1"/>
    <row r="182" ht="30.6" customHeight="1"/>
    <row r="183" ht="30.6" customHeight="1"/>
    <row r="184" ht="30.6" customHeight="1"/>
    <row r="185" ht="30.6" customHeight="1"/>
    <row r="186" ht="30.6" customHeight="1"/>
    <row r="187" ht="30.6" customHeight="1"/>
    <row r="188" ht="30.6" customHeight="1"/>
    <row r="189" ht="30.6" customHeight="1"/>
    <row r="190" ht="30.6" customHeight="1"/>
    <row r="191" ht="30.6" customHeight="1"/>
    <row r="192" ht="30.6" customHeight="1"/>
    <row r="193" ht="30.6" customHeight="1"/>
    <row r="194" ht="30.6" customHeight="1"/>
    <row r="195" ht="30.6" customHeight="1"/>
    <row r="196" ht="30.6" customHeight="1"/>
    <row r="197" ht="30.6" customHeight="1"/>
    <row r="198" ht="30.6" customHeight="1"/>
    <row r="199" ht="30.6" customHeight="1"/>
    <row r="200" ht="30.6" customHeight="1"/>
    <row r="201" ht="30.6" customHeight="1"/>
    <row r="202" ht="30.6" customHeight="1"/>
    <row r="203" ht="30.6" customHeight="1"/>
    <row r="204" ht="30.6" customHeight="1"/>
    <row r="205" ht="30.6" customHeight="1"/>
    <row r="206" ht="30.6" customHeight="1"/>
    <row r="207" ht="30.6" customHeight="1"/>
    <row r="208" ht="30.6" customHeight="1"/>
    <row r="209" ht="30.6" customHeight="1"/>
    <row r="210" ht="30.6" customHeight="1"/>
    <row r="211" ht="30.6" customHeight="1"/>
    <row r="212" ht="30.6" customHeight="1"/>
    <row r="213" ht="30.6" customHeight="1"/>
    <row r="214" ht="30.6" customHeight="1"/>
    <row r="215" ht="30.6" customHeight="1"/>
    <row r="216" ht="30.6" customHeight="1"/>
    <row r="217" ht="30.6" customHeight="1"/>
    <row r="218" ht="30.6" customHeight="1"/>
    <row r="219" ht="30.6" customHeight="1"/>
    <row r="220" ht="30.6" customHeight="1"/>
    <row r="221" ht="30.6" customHeight="1"/>
    <row r="222" ht="30.6" customHeight="1"/>
    <row r="223" ht="30.6" customHeight="1"/>
    <row r="224" ht="30.6" customHeight="1"/>
    <row r="225" ht="30.6" customHeight="1"/>
    <row r="226" ht="30.6" customHeight="1"/>
    <row r="227" ht="30.6" customHeight="1"/>
    <row r="228" ht="30.6" customHeight="1"/>
    <row r="229" ht="30.6" customHeight="1"/>
    <row r="230" ht="30.6" customHeight="1"/>
    <row r="231" ht="30.6" customHeight="1"/>
    <row r="232" ht="30.6" customHeight="1"/>
    <row r="233" ht="30.6" customHeight="1"/>
    <row r="234" ht="30.6" customHeight="1"/>
    <row r="235" ht="30.6" customHeight="1"/>
    <row r="236" ht="30.6" customHeight="1"/>
    <row r="237" ht="30.6" customHeight="1"/>
    <row r="238" ht="30.6" customHeight="1"/>
    <row r="239" ht="30.6" customHeight="1"/>
    <row r="240" ht="30.6" customHeight="1"/>
    <row r="241" ht="30.6" customHeight="1"/>
    <row r="242" ht="30.6" customHeight="1"/>
    <row r="243" ht="30.6" customHeight="1"/>
    <row r="244" ht="30.6" customHeight="1"/>
    <row r="245" ht="30.6" customHeight="1"/>
    <row r="246" ht="30.6" customHeight="1"/>
    <row r="247" ht="30.6" customHeight="1"/>
    <row r="248" ht="30.6" customHeight="1"/>
    <row r="249" ht="30.6" customHeight="1"/>
  </sheetData>
  <sheetProtection password="EE3C" sheet="1" objects="1" scenarios="1"/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6">
    <tabColor rgb="FF92D050"/>
  </sheetPr>
  <dimension ref="A1:J108"/>
  <sheetViews>
    <sheetView showGridLines="0" zoomScale="70" zoomScaleNormal="70" workbookViewId="0">
      <pane xSplit="11" ySplit="6" topLeftCell="L88" activePane="bottomRight" state="frozen"/>
      <selection activeCell="G42" sqref="G42"/>
      <selection pane="topRight" activeCell="G42" sqref="G42"/>
      <selection pane="bottomLeft" activeCell="G42" sqref="G42"/>
      <selection pane="bottomRight" activeCell="N92" sqref="N92"/>
    </sheetView>
  </sheetViews>
  <sheetFormatPr defaultRowHeight="14.25" outlineLevelRow="2"/>
  <cols>
    <col min="1" max="16" width="10.625" customWidth="1"/>
  </cols>
  <sheetData>
    <row r="1" spans="1:10" ht="30.6" customHeight="1">
      <c r="A1" s="106" t="s">
        <v>364</v>
      </c>
      <c r="B1" s="106"/>
      <c r="C1" s="106" t="s">
        <v>520</v>
      </c>
      <c r="D1" s="106"/>
      <c r="F1" s="106" t="s">
        <v>519</v>
      </c>
      <c r="G1" s="106"/>
      <c r="H1" s="106"/>
      <c r="I1" s="106"/>
      <c r="J1" s="106"/>
    </row>
    <row r="2" spans="1:10" ht="30.6" customHeight="1">
      <c r="A2" s="106" t="s">
        <v>380</v>
      </c>
      <c r="B2" s="106"/>
      <c r="C2" s="106" t="s">
        <v>149</v>
      </c>
      <c r="D2" s="106"/>
      <c r="F2" s="106" t="s">
        <v>521</v>
      </c>
      <c r="G2" s="106"/>
      <c r="H2" s="106"/>
      <c r="I2" s="106"/>
      <c r="J2" s="106"/>
    </row>
    <row r="3" spans="1:10" ht="30.6" customHeight="1">
      <c r="B3" s="1"/>
      <c r="C3" s="106" t="s">
        <v>474</v>
      </c>
      <c r="D3" s="1"/>
      <c r="F3" s="106" t="s">
        <v>522</v>
      </c>
      <c r="G3" s="1"/>
      <c r="H3" s="1"/>
    </row>
    <row r="4" spans="1:10" ht="30.6" customHeight="1" thickBot="1">
      <c r="B4" s="26"/>
      <c r="C4" s="26"/>
      <c r="D4" s="105"/>
      <c r="E4" s="26"/>
      <c r="F4" s="26"/>
      <c r="G4" s="26"/>
      <c r="H4" s="26"/>
    </row>
    <row r="5" spans="1:10" ht="30.6" customHeight="1">
      <c r="A5" s="31"/>
      <c r="B5" s="137" t="s">
        <v>388</v>
      </c>
      <c r="C5" s="73" t="str">
        <f>VLOOKUP( DIV_PE_PM!B5,data!$A:$P,8,0)</f>
        <v>R.SKRZYPEK</v>
      </c>
      <c r="D5" s="15"/>
      <c r="E5" s="31"/>
      <c r="F5" s="31"/>
      <c r="G5" s="31"/>
      <c r="H5" s="31"/>
      <c r="I5" s="31"/>
      <c r="J5" s="31"/>
    </row>
    <row r="6" spans="1:10" ht="30.6" customHeight="1" thickBot="1">
      <c r="A6" s="31"/>
      <c r="B6" s="31"/>
      <c r="C6" s="16" t="str">
        <f>VLOOKUP( DIV_PE_PM!B5,data!$A:$P,5,0)</f>
        <v>ZASTĘPCA DYREKTORA DS. TECHNICZNYCH</v>
      </c>
      <c r="D6" s="17"/>
      <c r="E6" s="31"/>
      <c r="F6" s="31"/>
      <c r="G6" s="31"/>
      <c r="H6" s="31"/>
      <c r="I6" s="31"/>
      <c r="J6" s="31"/>
    </row>
    <row r="7" spans="1:10" ht="30.6" customHeight="1" thickBot="1">
      <c r="A7" s="34"/>
      <c r="B7" s="34"/>
      <c r="C7" s="33"/>
      <c r="D7" s="102"/>
      <c r="E7" s="34"/>
      <c r="F7" s="32"/>
      <c r="G7" s="34"/>
      <c r="H7" s="34"/>
    </row>
    <row r="8" spans="1:10" ht="30.6" customHeight="1">
      <c r="A8" s="36"/>
      <c r="B8" s="36"/>
      <c r="C8" s="101"/>
      <c r="D8" s="325" t="s">
        <v>436</v>
      </c>
      <c r="E8" s="73" t="str">
        <f>VLOOKUP( DIV_PE_PM!D8,data!$A:$P,8,0)</f>
        <v>W.TUTAJ</v>
      </c>
      <c r="F8" s="15"/>
      <c r="G8" s="36"/>
      <c r="H8" s="36"/>
      <c r="I8" s="36"/>
    </row>
    <row r="9" spans="1:10" ht="30.6" customHeight="1" thickBot="1">
      <c r="A9" s="36"/>
      <c r="B9" s="36"/>
      <c r="C9" s="103"/>
      <c r="D9" s="67" t="str">
        <f>VLOOKUP(D8, data!$A:$D,4,0)</f>
        <v>PEPMM</v>
      </c>
      <c r="E9" s="16" t="str">
        <f>VLOOKUP( DIV_PE_PM!D8,data!$A:$P,5,0)</f>
        <v>KIEROWNIK DS. UTRZYMANIA RUCHU</v>
      </c>
      <c r="F9" s="17"/>
      <c r="G9" s="36"/>
      <c r="H9" s="36"/>
      <c r="I9" s="36"/>
    </row>
    <row r="10" spans="1:10" ht="30.6" customHeight="1" thickBot="1">
      <c r="B10" s="12"/>
      <c r="C10" s="27"/>
      <c r="D10" s="26"/>
      <c r="E10" s="37"/>
      <c r="F10" s="12"/>
      <c r="G10" s="12"/>
      <c r="H10" s="12"/>
    </row>
    <row r="11" spans="1:10" ht="30.6" customHeight="1">
      <c r="B11" s="12"/>
      <c r="C11" s="27"/>
      <c r="D11" s="26"/>
      <c r="E11" s="200" t="s">
        <v>362</v>
      </c>
      <c r="F11" s="73" t="str">
        <f>VLOOKUP( DIV_PE_PM!E11,data!$A:$P,8,0)</f>
        <v>M.POŻYCZKA</v>
      </c>
      <c r="G11" s="15"/>
      <c r="H11" s="12"/>
    </row>
    <row r="12" spans="1:10" ht="30.6" customHeight="1" thickBot="1">
      <c r="B12" s="12"/>
      <c r="C12" s="27"/>
      <c r="D12" s="26"/>
      <c r="E12" s="76" t="str">
        <f>VLOOKUP(E11, data!$A:$D,4,0)</f>
        <v>PEPMM</v>
      </c>
      <c r="F12" s="16" t="str">
        <f>VLOOKUP( DIV_PE_PM!E11,data!$A:$P,5,0)</f>
        <v>MISTRZ UTRZYMANIA INFRASTRUKTURY BUDYNKU</v>
      </c>
      <c r="G12" s="17"/>
      <c r="H12" s="12"/>
    </row>
    <row r="13" spans="1:10" ht="30.6" customHeight="1" outlineLevel="1" thickBot="1">
      <c r="B13" s="12"/>
      <c r="C13" s="27"/>
      <c r="D13" s="26"/>
      <c r="E13" s="100"/>
      <c r="F13" s="37"/>
      <c r="G13" s="12"/>
      <c r="H13" s="12"/>
    </row>
    <row r="14" spans="1:10" ht="30.6" customHeight="1" outlineLevel="1">
      <c r="B14" s="12"/>
      <c r="C14" s="27"/>
      <c r="D14" s="26"/>
      <c r="E14" s="100"/>
      <c r="F14" s="200" t="s">
        <v>397</v>
      </c>
      <c r="G14" s="73" t="str">
        <f>VLOOKUP( DIV_PE_PM!F14,data!$A:$P,8,0)</f>
        <v>M.SOKÓŁKA</v>
      </c>
      <c r="H14" s="15"/>
    </row>
    <row r="15" spans="1:10" ht="30.6" customHeight="1" outlineLevel="1" thickBot="1">
      <c r="B15" s="12"/>
      <c r="C15" s="27"/>
      <c r="D15" s="26"/>
      <c r="E15" s="100"/>
      <c r="F15" s="97" t="str">
        <f>VLOOKUP(F14, data!$A:$D,4,0)</f>
        <v>PEPMM</v>
      </c>
      <c r="G15" s="16" t="str">
        <f>VLOOKUP( DIV_PE_PM!F14,data!$A:$P,5,0)</f>
        <v xml:space="preserve">INŻYNIER UTRZYMANIA INFRASTRUKTURY BUDYNKU </v>
      </c>
      <c r="H15" s="17"/>
    </row>
    <row r="16" spans="1:10" ht="30.6" customHeight="1" outlineLevel="1" thickBot="1">
      <c r="B16" s="12"/>
      <c r="C16" s="27"/>
      <c r="D16" s="26"/>
      <c r="E16" s="100"/>
      <c r="F16" s="27"/>
      <c r="G16" s="12"/>
      <c r="H16" s="12"/>
    </row>
    <row r="17" spans="2:8" ht="30.6" customHeight="1" outlineLevel="1">
      <c r="B17" s="12"/>
      <c r="C17" s="27"/>
      <c r="D17" s="26"/>
      <c r="E17" s="100"/>
      <c r="F17" s="200" t="s">
        <v>952</v>
      </c>
      <c r="G17" s="73" t="str">
        <f>VLOOKUP( DIV_PE_PM!F17,data!$A:$P,8,0)</f>
        <v>G.JĘDRASIK</v>
      </c>
      <c r="H17" s="15"/>
    </row>
    <row r="18" spans="2:8" ht="30.6" customHeight="1" outlineLevel="1" thickBot="1">
      <c r="B18" s="12"/>
      <c r="C18" s="27"/>
      <c r="D18" s="26"/>
      <c r="E18" s="100"/>
      <c r="F18" s="97" t="str">
        <f>VLOOKUP(F17, data!$A:$D,4,0)</f>
        <v>PEPMM</v>
      </c>
      <c r="G18" s="16" t="str">
        <f>VLOOKUP( DIV_PE_PM!F17,data!$A:$P,5,0)</f>
        <v>LIDER ZMIANY DS. UTRZYMANIA  INFRASTRUKTURY BUDYNKU</v>
      </c>
      <c r="H18" s="17"/>
    </row>
    <row r="19" spans="2:8" ht="30.6" customHeight="1" outlineLevel="1" thickBot="1">
      <c r="B19" s="12"/>
      <c r="C19" s="27"/>
      <c r="D19" s="26"/>
      <c r="E19" s="100"/>
      <c r="F19" s="27"/>
      <c r="G19" s="12"/>
      <c r="H19" s="12"/>
    </row>
    <row r="20" spans="2:8" ht="30.6" customHeight="1" outlineLevel="1">
      <c r="B20" s="12"/>
      <c r="C20" s="27"/>
      <c r="D20" s="26"/>
      <c r="E20" s="100"/>
      <c r="F20" s="200" t="s">
        <v>955</v>
      </c>
      <c r="G20" s="73" t="str">
        <f>VLOOKUP( DIV_PE_PM!F20,data!$A:$P,8,0)</f>
        <v>S.TARASEWICZ</v>
      </c>
      <c r="H20" s="15"/>
    </row>
    <row r="21" spans="2:8" ht="30.6" customHeight="1" outlineLevel="1" thickBot="1">
      <c r="B21" s="12"/>
      <c r="C21" s="27"/>
      <c r="D21" s="26"/>
      <c r="E21" s="100"/>
      <c r="F21" s="92" t="str">
        <f>VLOOKUP(F20, data!$A:$D,4,0)</f>
        <v>PEPMM</v>
      </c>
      <c r="G21" s="16" t="str">
        <f>VLOOKUP( DIV_PE_PM!F20,data!$A:$P,5,0)</f>
        <v>SPECJALISTA UTRZYMANIA RUCHU</v>
      </c>
      <c r="H21" s="17"/>
    </row>
    <row r="22" spans="2:8" ht="30.6" customHeight="1" thickBot="1">
      <c r="B22" s="12"/>
      <c r="C22" s="27"/>
      <c r="D22" s="26"/>
      <c r="E22" s="100"/>
      <c r="F22" s="39"/>
      <c r="G22" s="39"/>
      <c r="H22" s="12"/>
    </row>
    <row r="23" spans="2:8" ht="30.6" customHeight="1">
      <c r="B23" s="12"/>
      <c r="C23" s="27"/>
      <c r="D23" s="26"/>
      <c r="E23" s="200" t="s">
        <v>242</v>
      </c>
      <c r="F23" s="73" t="str">
        <f>VLOOKUP( DIV_PE_PM!E23,data!$A:$P,8,0)</f>
        <v>A.KINDRA</v>
      </c>
      <c r="G23" s="15"/>
      <c r="H23" s="12"/>
    </row>
    <row r="24" spans="2:8" ht="30.6" customHeight="1" thickBot="1">
      <c r="B24" s="12"/>
      <c r="C24" s="27"/>
      <c r="D24" s="26"/>
      <c r="E24" s="97" t="str">
        <f>VLOOKUP(E23, data!$A:$D,4,0)</f>
        <v>PEPMMC</v>
      </c>
      <c r="F24" s="16" t="str">
        <f>VLOOKUP( DIV_PE_PM!E23,data!$A:$P,5,0)</f>
        <v>MISTRZ UTRZYMANIA RUCHU MC1</v>
      </c>
      <c r="G24" s="17"/>
      <c r="H24" s="12"/>
    </row>
    <row r="25" spans="2:8" ht="30.6" customHeight="1" outlineLevel="1" thickBot="1">
      <c r="B25" s="12"/>
      <c r="C25" s="27"/>
      <c r="D25" s="26"/>
      <c r="E25" s="100"/>
      <c r="F25" s="37"/>
      <c r="G25" s="12"/>
      <c r="H25" s="12"/>
    </row>
    <row r="26" spans="2:8" ht="30.6" customHeight="1" outlineLevel="1">
      <c r="B26" s="12"/>
      <c r="C26" s="27"/>
      <c r="D26" s="26"/>
      <c r="E26" s="100"/>
      <c r="F26" s="323" t="s">
        <v>332</v>
      </c>
      <c r="G26" s="73" t="str">
        <f>VLOOKUP( DIV_PE_PM!F26,data!$A:$P,8,0)</f>
        <v>R.NAUMOWICZ</v>
      </c>
      <c r="H26" s="15"/>
    </row>
    <row r="27" spans="2:8" ht="30.6" customHeight="1" outlineLevel="1" thickBot="1">
      <c r="B27" s="12"/>
      <c r="C27" s="27"/>
      <c r="D27" s="26"/>
      <c r="E27" s="100"/>
      <c r="F27" s="72" t="str">
        <f>VLOOKUP(F26, data!$A:$D,4,0)</f>
        <v>PEPMMC</v>
      </c>
      <c r="G27" s="16" t="str">
        <f>VLOOKUP( DIV_PE_PM!F26,data!$A:$P,5,0)</f>
        <v xml:space="preserve">INŻYNIER AUTOMATYK UTRZYMANIA RUCHU </v>
      </c>
      <c r="H27" s="17"/>
    </row>
    <row r="28" spans="2:8" ht="30.6" customHeight="1" outlineLevel="1" thickBot="1">
      <c r="B28" s="12"/>
      <c r="C28" s="27"/>
      <c r="D28" s="26"/>
      <c r="E28" s="100"/>
      <c r="F28" s="104"/>
      <c r="G28" s="12"/>
      <c r="H28" s="12"/>
    </row>
    <row r="29" spans="2:8" ht="30.6" customHeight="1" outlineLevel="1">
      <c r="B29" s="12"/>
      <c r="C29" s="27"/>
      <c r="D29" s="26"/>
      <c r="E29" s="100"/>
      <c r="F29" s="324" t="s">
        <v>415</v>
      </c>
      <c r="G29" s="73" t="str">
        <f>VLOOKUP( DIV_PE_PM!F29,data!$A:$P,8,0)</f>
        <v>P.SUPRONOWICZ</v>
      </c>
      <c r="H29" s="15"/>
    </row>
    <row r="30" spans="2:8" ht="30.6" customHeight="1" outlineLevel="1" thickBot="1">
      <c r="B30" s="12"/>
      <c r="C30" s="27"/>
      <c r="D30" s="26"/>
      <c r="E30" s="100"/>
      <c r="F30" s="97" t="str">
        <f>VLOOKUP(F29, data!$A:$D,4,0)</f>
        <v>PEPMMC</v>
      </c>
      <c r="G30" s="16" t="str">
        <f>VLOOKUP( DIV_PE_PM!F29,data!$A:$P,5,0)</f>
        <v>INŻYNIER AUTOMATYK UTRZYMANIA RUCHU</v>
      </c>
      <c r="H30" s="17"/>
    </row>
    <row r="31" spans="2:8" ht="30.6" customHeight="1" outlineLevel="1" thickBot="1">
      <c r="B31" s="12"/>
      <c r="C31" s="27"/>
      <c r="D31" s="26"/>
      <c r="E31" s="100"/>
      <c r="F31" s="27"/>
      <c r="G31" s="12"/>
      <c r="H31" s="12"/>
    </row>
    <row r="32" spans="2:8" ht="30.6" customHeight="1" outlineLevel="1">
      <c r="B32" s="12"/>
      <c r="C32" s="27"/>
      <c r="D32" s="26"/>
      <c r="E32" s="100"/>
      <c r="F32" s="200" t="s">
        <v>268</v>
      </c>
      <c r="G32" s="73" t="str">
        <f>VLOOKUP( DIV_PE_PM!F32,data!$A:$P,8,0)</f>
        <v>T.KRAWCZYK</v>
      </c>
      <c r="H32" s="15"/>
    </row>
    <row r="33" spans="1:9" ht="30.6" customHeight="1" outlineLevel="1" thickBot="1">
      <c r="B33" s="12"/>
      <c r="C33" s="27"/>
      <c r="D33" s="26"/>
      <c r="E33" s="100"/>
      <c r="F33" s="92" t="str">
        <f>VLOOKUP(F32, data!$A:$D,4,0)</f>
        <v>PEPMMC</v>
      </c>
      <c r="G33" s="16" t="str">
        <f>VLOOKUP( DIV_PE_PM!F32,data!$A:$P,5,0)</f>
        <v xml:space="preserve">INŻYNIER KONSTRUKTOR UTRZYMANIA RUCHU </v>
      </c>
      <c r="H33" s="17"/>
    </row>
    <row r="34" spans="1:9" ht="30.6" customHeight="1" thickBot="1">
      <c r="B34" s="12"/>
      <c r="C34" s="27"/>
      <c r="D34" s="26"/>
      <c r="E34" s="27"/>
      <c r="F34" s="12"/>
      <c r="G34" s="26"/>
      <c r="H34" s="12"/>
    </row>
    <row r="35" spans="1:9" ht="30.6" customHeight="1">
      <c r="B35" s="12"/>
      <c r="C35" s="27"/>
      <c r="D35" s="26"/>
      <c r="E35" s="200" t="s">
        <v>245</v>
      </c>
      <c r="F35" s="73" t="str">
        <f>VLOOKUP( DIV_PE_PM!E35,data!$A:$P,8,0)</f>
        <v>T.KOKOSZANEK</v>
      </c>
      <c r="G35" s="15"/>
      <c r="H35" s="12"/>
    </row>
    <row r="36" spans="1:9" ht="30.6" customHeight="1" thickBot="1">
      <c r="B36" s="12"/>
      <c r="C36" s="27"/>
      <c r="D36" s="26"/>
      <c r="E36" s="97" t="str">
        <f>VLOOKUP(E35, data!$A:$D,4,0)</f>
        <v>PEPMDD</v>
      </c>
      <c r="F36" s="16" t="str">
        <f>VLOOKUP( DIV_PE_PM!E35,data!$A:$P,5,0)</f>
        <v>MISTRZ UTRZYMANIA RUCHU MC2</v>
      </c>
      <c r="G36" s="17"/>
      <c r="H36" s="12"/>
    </row>
    <row r="37" spans="1:9" ht="30.6" customHeight="1" outlineLevel="2" thickBot="1">
      <c r="B37" s="12"/>
      <c r="C37" s="27"/>
      <c r="D37" s="26"/>
      <c r="E37" s="100"/>
      <c r="F37" s="37"/>
      <c r="G37" s="12"/>
      <c r="H37" s="12"/>
    </row>
    <row r="38" spans="1:9" ht="30.6" customHeight="1" outlineLevel="2">
      <c r="B38" s="12"/>
      <c r="C38" s="27"/>
      <c r="D38" s="26"/>
      <c r="E38" s="100"/>
      <c r="F38" s="323" t="s">
        <v>147</v>
      </c>
      <c r="G38" s="73" t="str">
        <f>VLOOKUP( DIV_PE_PM!F38,data!$A:$P,8,0)</f>
        <v>M.DZIEWIENIS</v>
      </c>
      <c r="H38" s="15"/>
    </row>
    <row r="39" spans="1:9" ht="30.6" customHeight="1" outlineLevel="2" thickBot="1">
      <c r="B39" s="12"/>
      <c r="C39" s="27"/>
      <c r="D39" s="26"/>
      <c r="E39" s="100"/>
      <c r="F39" s="71" t="str">
        <f>VLOOKUP(F38, data!$A:$D,4,0)</f>
        <v>PEPMDD</v>
      </c>
      <c r="G39" s="16" t="str">
        <f>VLOOKUP( DIV_PE_PM!F38,data!$A:$P,5,0)</f>
        <v xml:space="preserve">INŻYNIER MECHANIK UTRZYMANIA RUCHU </v>
      </c>
      <c r="H39" s="17"/>
    </row>
    <row r="40" spans="1:9" ht="30.6" customHeight="1" thickBot="1">
      <c r="B40" s="12"/>
      <c r="C40" s="27"/>
      <c r="D40" s="26"/>
      <c r="E40" s="27"/>
      <c r="F40" s="12"/>
      <c r="G40" s="26"/>
      <c r="H40" s="12"/>
    </row>
    <row r="41" spans="1:9" ht="30.6" customHeight="1">
      <c r="B41" s="12"/>
      <c r="C41" s="27"/>
      <c r="D41" s="26"/>
      <c r="E41" s="200" t="s">
        <v>377</v>
      </c>
      <c r="F41" s="73" t="str">
        <f>VLOOKUP( DIV_PE_PM!E41,data!$A:$P,8,0)</f>
        <v>R.RZADKIEWICZ</v>
      </c>
      <c r="G41" s="15"/>
      <c r="H41" s="12"/>
    </row>
    <row r="42" spans="1:9" ht="30.6" customHeight="1" thickBot="1">
      <c r="B42" s="12"/>
      <c r="C42" s="27"/>
      <c r="D42" s="26"/>
      <c r="E42" s="66" t="str">
        <f>VLOOKUP(E41, data!$A:$D,4,0)</f>
        <v>PEPMTPM</v>
      </c>
      <c r="F42" s="16" t="str">
        <f>VLOOKUP( DIV_PE_PM!E41,data!$A:$P,5,0)</f>
        <v>MISTRZ PREWENCYJNEGO UTRZYMANIA RUCHU</v>
      </c>
      <c r="G42" s="17"/>
      <c r="H42" s="12"/>
    </row>
    <row r="43" spans="1:9" ht="30.6" customHeight="1" outlineLevel="1">
      <c r="B43" s="12"/>
      <c r="C43" s="27"/>
      <c r="D43" s="12"/>
      <c r="E43" s="12"/>
      <c r="F43" s="12"/>
      <c r="G43" s="12"/>
      <c r="H43" s="12"/>
    </row>
    <row r="44" spans="1:9" ht="30.6" customHeight="1" outlineLevel="1">
      <c r="A44" s="36"/>
      <c r="B44" s="36"/>
      <c r="C44" s="69"/>
      <c r="D44" s="36"/>
      <c r="E44" s="36"/>
      <c r="F44" s="36"/>
      <c r="G44" s="36"/>
      <c r="H44" s="36"/>
      <c r="I44" s="36"/>
    </row>
    <row r="45" spans="1:9" ht="30.6" customHeight="1" outlineLevel="1">
      <c r="A45" s="36"/>
      <c r="B45" s="36"/>
      <c r="C45" s="69"/>
      <c r="D45" s="36"/>
      <c r="E45" s="36"/>
      <c r="F45" s="36"/>
      <c r="G45" s="36"/>
      <c r="H45" s="36"/>
      <c r="I45" s="36"/>
    </row>
    <row r="46" spans="1:9" ht="30.6" customHeight="1" thickBot="1">
      <c r="B46" s="12"/>
      <c r="C46" s="27"/>
      <c r="D46" s="26"/>
      <c r="E46" s="12"/>
      <c r="F46" s="12"/>
      <c r="G46" s="12"/>
      <c r="H46" s="12"/>
    </row>
    <row r="47" spans="1:9" ht="30.6" customHeight="1">
      <c r="B47" s="12"/>
      <c r="C47" s="25"/>
      <c r="D47" s="204" t="s">
        <v>422</v>
      </c>
      <c r="E47" s="73" t="str">
        <f>VLOOKUP( DIV_PE_PM!D47,data!$A:$P,8,0)</f>
        <v>B.SZELIGA</v>
      </c>
      <c r="F47" s="15"/>
      <c r="H47" s="12"/>
    </row>
    <row r="48" spans="1:9" ht="30.6" customHeight="1" thickBot="1">
      <c r="B48" s="12"/>
      <c r="C48" s="62"/>
      <c r="D48" s="66" t="str">
        <f>VLOOKUP(D47, data!$A:$D,4,0)</f>
        <v>PEPEMC</v>
      </c>
      <c r="E48" s="16" t="str">
        <f>VLOOKUP( DIV_PE_PM!D47,data!$A:$P,5,0)</f>
        <v>ZASTPCA KIEROWNIKA  INŻYNIERII PRODUKCJI</v>
      </c>
      <c r="F48" s="17"/>
      <c r="H48" s="12"/>
    </row>
    <row r="49" spans="2:8" ht="30.6" customHeight="1" outlineLevel="1" thickBot="1">
      <c r="B49" s="12"/>
      <c r="C49" s="27"/>
      <c r="D49" s="26"/>
      <c r="E49" s="85"/>
      <c r="F49" s="362"/>
      <c r="G49" s="12"/>
    </row>
    <row r="50" spans="2:8" ht="30.6" customHeight="1" outlineLevel="1">
      <c r="B50" s="12"/>
      <c r="C50" s="27"/>
      <c r="D50" s="26"/>
      <c r="E50" s="79"/>
      <c r="F50" s="350" t="s">
        <v>251</v>
      </c>
      <c r="G50" s="73" t="str">
        <f>VLOOKUP( DIV_PE_PM!F50,data!$A:$P,8,0)</f>
        <v>J.KONEFAŁ</v>
      </c>
      <c r="H50" s="15"/>
    </row>
    <row r="51" spans="2:8" ht="30.6" customHeight="1" outlineLevel="1" thickBot="1">
      <c r="B51" s="12"/>
      <c r="C51" s="27"/>
      <c r="D51" s="26"/>
      <c r="E51" s="87"/>
      <c r="F51" s="71" t="str">
        <f>VLOOKUP(F50, data!$A:$D,4,0)</f>
        <v>PEPEMC</v>
      </c>
      <c r="G51" s="16" t="str">
        <f>VLOOKUP( DIV_PE_PM!F50,data!$A:$P,5,0)</f>
        <v xml:space="preserve">INŻYNIER PRODUKCJI </v>
      </c>
      <c r="H51" s="17"/>
    </row>
    <row r="52" spans="2:8" ht="30.6" customHeight="1" outlineLevel="1" thickBot="1">
      <c r="B52" s="12"/>
      <c r="C52" s="27"/>
      <c r="D52" s="26"/>
      <c r="E52" s="79"/>
      <c r="F52" s="350"/>
      <c r="G52" s="12"/>
      <c r="H52" s="12"/>
    </row>
    <row r="53" spans="2:8" ht="30.6" customHeight="1" outlineLevel="1">
      <c r="B53" s="12"/>
      <c r="C53" s="27"/>
      <c r="D53" s="26"/>
      <c r="E53" s="80"/>
      <c r="F53" s="201" t="s">
        <v>233</v>
      </c>
      <c r="G53" s="73" t="str">
        <f>VLOOKUP( DIV_PE_PM!F53,data!$A:$P,8,0)</f>
        <v>K.KAMIŃSKI</v>
      </c>
      <c r="H53" s="15"/>
    </row>
    <row r="54" spans="2:8" ht="30.6" customHeight="1" outlineLevel="1" thickBot="1">
      <c r="B54" s="12"/>
      <c r="C54" s="27"/>
      <c r="D54" s="26"/>
      <c r="E54" s="87"/>
      <c r="F54" s="71" t="str">
        <f>VLOOKUP(F53, data!$A:$D,4,0)</f>
        <v>PEPEMC</v>
      </c>
      <c r="G54" s="16" t="str">
        <f>VLOOKUP( DIV_PE_PM!F53,data!$A:$P,5,0)</f>
        <v xml:space="preserve">SPECJALISTA INŻYNIERII PRODUKCJI </v>
      </c>
      <c r="H54" s="17"/>
    </row>
    <row r="55" spans="2:8" ht="30.6" customHeight="1" outlineLevel="1" thickBot="1">
      <c r="B55" s="12"/>
      <c r="C55" s="27"/>
      <c r="D55" s="26"/>
      <c r="E55" s="79"/>
      <c r="F55" s="350"/>
      <c r="G55" s="12"/>
      <c r="H55" s="12"/>
    </row>
    <row r="56" spans="2:8" ht="30.6" customHeight="1" outlineLevel="1">
      <c r="B56" s="12"/>
      <c r="C56" s="27"/>
      <c r="D56" s="26"/>
      <c r="E56" s="80"/>
      <c r="F56" s="201" t="s">
        <v>285</v>
      </c>
      <c r="G56" s="73" t="str">
        <f>VLOOKUP( DIV_PE_PM!F56,data!$A:$P,8,0)</f>
        <v>D.MARAS</v>
      </c>
      <c r="H56" s="15"/>
    </row>
    <row r="57" spans="2:8" ht="30.6" customHeight="1" outlineLevel="1" thickBot="1">
      <c r="B57" s="12"/>
      <c r="C57" s="27"/>
      <c r="D57" s="26"/>
      <c r="E57" s="87"/>
      <c r="F57" s="71" t="str">
        <f>VLOOKUP(F56, data!$A:$D,4,0)</f>
        <v>PEPEMC</v>
      </c>
      <c r="G57" s="16" t="str">
        <f>VLOOKUP( DIV_PE_PM!F56,data!$A:$P,5,0)</f>
        <v xml:space="preserve">INŻYNIER PRODUKCJI </v>
      </c>
      <c r="H57" s="17"/>
    </row>
    <row r="58" spans="2:8" ht="30.6" customHeight="1" outlineLevel="1" thickBot="1">
      <c r="B58" s="12"/>
      <c r="C58" s="27"/>
      <c r="D58" s="26"/>
      <c r="E58" s="79"/>
      <c r="F58" s="350"/>
      <c r="G58" s="12"/>
      <c r="H58" s="12"/>
    </row>
    <row r="59" spans="2:8" ht="30.6" customHeight="1" outlineLevel="1">
      <c r="B59" s="12"/>
      <c r="C59" s="27"/>
      <c r="D59" s="26"/>
      <c r="E59" s="80"/>
      <c r="F59" s="201" t="s">
        <v>391</v>
      </c>
      <c r="G59" s="73" t="str">
        <f>VLOOKUP( DIV_PE_PM!F59,data!$A:$P,8,0)</f>
        <v>P.SŁOWIK</v>
      </c>
      <c r="H59" s="15"/>
    </row>
    <row r="60" spans="2:8" ht="30.6" customHeight="1" outlineLevel="1" thickBot="1">
      <c r="B60" s="12"/>
      <c r="C60" s="27"/>
      <c r="D60" s="26"/>
      <c r="E60" s="87"/>
      <c r="F60" s="71" t="str">
        <f>VLOOKUP(F59, data!$A:$D,4,0)</f>
        <v>PEPEMC</v>
      </c>
      <c r="G60" s="16" t="str">
        <f>VLOOKUP( DIV_PE_PM!F59,data!$A:$P,5,0)</f>
        <v xml:space="preserve">INŻYNIER PRODUKCJI </v>
      </c>
      <c r="H60" s="17"/>
    </row>
    <row r="61" spans="2:8" ht="30.6" customHeight="1" outlineLevel="1" thickBot="1">
      <c r="B61" s="12"/>
      <c r="C61" s="27"/>
      <c r="D61" s="26"/>
      <c r="E61" s="79"/>
      <c r="F61" s="350"/>
      <c r="G61" s="12"/>
      <c r="H61" s="12"/>
    </row>
    <row r="62" spans="2:8" ht="30.6" customHeight="1" outlineLevel="1">
      <c r="B62" s="12"/>
      <c r="C62" s="27"/>
      <c r="D62" s="26"/>
      <c r="E62" s="80"/>
      <c r="F62" s="201" t="s">
        <v>124</v>
      </c>
      <c r="G62" s="73" t="str">
        <f>VLOOKUP( DIV_PE_PM!F62,data!$A:$P,8,0)</f>
        <v>A.CZAJEWSKI</v>
      </c>
      <c r="H62" s="15"/>
    </row>
    <row r="63" spans="2:8" ht="30.6" customHeight="1" outlineLevel="1" thickBot="1">
      <c r="B63" s="12"/>
      <c r="C63" s="27"/>
      <c r="D63" s="26"/>
      <c r="E63" s="87"/>
      <c r="F63" s="71" t="str">
        <f>VLOOKUP(F62, data!$A:$D,4,0)</f>
        <v>PEPEMC</v>
      </c>
      <c r="G63" s="16" t="str">
        <f>VLOOKUP( DIV_PE_PM!F62,data!$A:$P,5,0)</f>
        <v xml:space="preserve">INŻYNIER PRODUKCJI </v>
      </c>
      <c r="H63" s="17"/>
    </row>
    <row r="64" spans="2:8" ht="30.6" customHeight="1" outlineLevel="1" thickBot="1">
      <c r="B64" s="12"/>
      <c r="C64" s="27"/>
      <c r="D64" s="26"/>
      <c r="E64" s="79"/>
      <c r="F64" s="350"/>
      <c r="G64" s="12"/>
      <c r="H64" s="12"/>
    </row>
    <row r="65" spans="2:8" ht="30.6" customHeight="1" outlineLevel="1">
      <c r="B65" s="12"/>
      <c r="C65" s="27"/>
      <c r="D65" s="26"/>
      <c r="E65" s="80"/>
      <c r="F65" s="201" t="s">
        <v>991</v>
      </c>
      <c r="G65" s="73" t="str">
        <f>VLOOKUP( DIV_PE_PM!F65,data!$A:$P,8,0)</f>
        <v>R.BIELEC</v>
      </c>
      <c r="H65" s="15"/>
    </row>
    <row r="66" spans="2:8" ht="30.6" customHeight="1" outlineLevel="1" thickBot="1">
      <c r="B66" s="12"/>
      <c r="C66" s="27"/>
      <c r="D66" s="26"/>
      <c r="E66" s="353"/>
      <c r="F66" s="71" t="str">
        <f>VLOOKUP(F65, data!$A:$D,4,0)</f>
        <v>PEPEMC</v>
      </c>
      <c r="G66" s="16" t="str">
        <f>VLOOKUP( DIV_PE_PM!F65,data!$A:$P,5,0)</f>
        <v>INŻYNIER PRODUKCJI</v>
      </c>
      <c r="H66" s="17"/>
    </row>
    <row r="67" spans="2:8" ht="30.6" customHeight="1" thickBot="1">
      <c r="B67" s="12"/>
      <c r="C67" s="27"/>
      <c r="D67" s="26"/>
      <c r="E67" s="1"/>
      <c r="F67" s="201"/>
      <c r="G67" s="12"/>
      <c r="H67" s="12"/>
    </row>
    <row r="68" spans="2:8" ht="30.6" customHeight="1">
      <c r="B68" s="12"/>
      <c r="C68" s="25"/>
      <c r="D68" s="65"/>
      <c r="E68" s="204" t="s">
        <v>487</v>
      </c>
      <c r="F68" s="73" t="str">
        <f>VLOOKUP( DIV_PE_PM!E68,data!$A:$P,8,0)</f>
        <v>D.ŻAK</v>
      </c>
      <c r="G68" s="15"/>
      <c r="H68" s="12"/>
    </row>
    <row r="69" spans="2:8" ht="30.6" customHeight="1" thickBot="1">
      <c r="B69" s="12"/>
      <c r="C69" s="62"/>
      <c r="D69" s="26"/>
      <c r="E69" s="66" t="str">
        <f>VLOOKUP(E68, data!$A:$D,4,0)</f>
        <v>PEPEAS</v>
      </c>
      <c r="F69" s="16" t="str">
        <f>VLOOKUP( DIV_PE_PM!E68,data!$A:$P,5,0)</f>
        <v>MISTRZ INŻYNIERII PRODUKCJI</v>
      </c>
      <c r="G69" s="17"/>
      <c r="H69" s="12"/>
    </row>
    <row r="70" spans="2:8" ht="30.6" customHeight="1" outlineLevel="1" thickBot="1">
      <c r="B70" s="12"/>
      <c r="C70" s="27"/>
      <c r="D70" s="26"/>
      <c r="E70" s="94"/>
      <c r="F70" s="37"/>
      <c r="G70" s="12"/>
      <c r="H70" s="12"/>
    </row>
    <row r="71" spans="2:8" ht="30.6" customHeight="1" outlineLevel="1">
      <c r="B71" s="12"/>
      <c r="C71" s="27"/>
      <c r="D71" s="26"/>
      <c r="E71" s="94"/>
      <c r="F71" s="323" t="s">
        <v>431</v>
      </c>
      <c r="G71" s="73" t="str">
        <f>VLOOKUP( DIV_PE_PM!F71,data!$A:$P,8,0)</f>
        <v>A.ŚLIPKO</v>
      </c>
      <c r="H71" s="15"/>
    </row>
    <row r="72" spans="2:8" ht="30.6" customHeight="1" outlineLevel="1" thickBot="1">
      <c r="B72" s="12"/>
      <c r="C72" s="27"/>
      <c r="D72" s="26"/>
      <c r="E72" s="94"/>
      <c r="F72" s="72" t="str">
        <f>VLOOKUP(F71, data!$A:$D,4,0)</f>
        <v>PEPEAS</v>
      </c>
      <c r="G72" s="16" t="str">
        <f>VLOOKUP( DIV_PE_PM!F71,data!$A:$P,5,0)</f>
        <v xml:space="preserve">INŻYNIER PRODUKCJI </v>
      </c>
      <c r="H72" s="17"/>
    </row>
    <row r="73" spans="2:8" ht="30.6" customHeight="1" outlineLevel="1" thickBot="1">
      <c r="B73" s="12"/>
      <c r="C73" s="27"/>
      <c r="D73" s="26"/>
      <c r="E73" s="94"/>
      <c r="F73" s="27"/>
      <c r="G73" s="12"/>
      <c r="H73" s="12"/>
    </row>
    <row r="74" spans="2:8" ht="30.6" customHeight="1" outlineLevel="1">
      <c r="B74" s="12"/>
      <c r="C74" s="27"/>
      <c r="D74" s="26"/>
      <c r="E74" s="94"/>
      <c r="F74" s="323" t="s">
        <v>161</v>
      </c>
      <c r="G74" s="73" t="str">
        <f>VLOOKUP( DIV_PE_PM!F74,data!$A:$P,8,0)</f>
        <v>M.FUCZYŁO</v>
      </c>
      <c r="H74" s="15"/>
    </row>
    <row r="75" spans="2:8" ht="30.6" customHeight="1" outlineLevel="1" thickBot="1">
      <c r="B75" s="12"/>
      <c r="C75" s="27"/>
      <c r="D75" s="26"/>
      <c r="E75" s="94"/>
      <c r="F75" s="72" t="str">
        <f>VLOOKUP(F74, data!$A:$D,4,0)</f>
        <v>PEPEAS</v>
      </c>
      <c r="G75" s="16" t="str">
        <f>VLOOKUP( DIV_PE_PM!F74,data!$A:$P,5,0)</f>
        <v xml:space="preserve">INŻYNIER PRODUKCJI </v>
      </c>
      <c r="H75" s="17"/>
    </row>
    <row r="76" spans="2:8" ht="30.6" customHeight="1" outlineLevel="1" thickBot="1">
      <c r="B76" s="12"/>
      <c r="C76" s="27"/>
      <c r="D76" s="26"/>
      <c r="E76" s="94"/>
      <c r="F76" s="27"/>
      <c r="G76" s="12"/>
      <c r="H76" s="12"/>
    </row>
    <row r="77" spans="2:8" ht="30.6" customHeight="1" outlineLevel="1">
      <c r="B77" s="12"/>
      <c r="C77" s="27"/>
      <c r="D77" s="26"/>
      <c r="E77" s="94"/>
      <c r="F77" s="323" t="s">
        <v>455</v>
      </c>
      <c r="G77" s="73" t="str">
        <f>VLOOKUP( DIV_PE_PM!F77,data!$A:$P,8,0)</f>
        <v>T.WILK</v>
      </c>
      <c r="H77" s="15"/>
    </row>
    <row r="78" spans="2:8" ht="30.6" customHeight="1" outlineLevel="1" thickBot="1">
      <c r="B78" s="12"/>
      <c r="C78" s="27"/>
      <c r="D78" s="26"/>
      <c r="E78" s="94"/>
      <c r="F78" s="72" t="str">
        <f>VLOOKUP(F77, data!$A:$D,4,0)</f>
        <v>PEPEAS</v>
      </c>
      <c r="G78" s="16" t="str">
        <f>VLOOKUP( DIV_PE_PM!F77,data!$A:$P,5,0)</f>
        <v xml:space="preserve">INŻYNIER PRODUKCJI- AUTOMATYK </v>
      </c>
      <c r="H78" s="17"/>
    </row>
    <row r="79" spans="2:8" ht="30.6" customHeight="1" outlineLevel="1" thickBot="1">
      <c r="B79" s="12"/>
      <c r="C79" s="27"/>
      <c r="D79" s="26"/>
      <c r="E79" s="94"/>
      <c r="F79" s="27"/>
      <c r="G79" s="12"/>
      <c r="H79" s="12"/>
    </row>
    <row r="80" spans="2:8" ht="30.6" customHeight="1" outlineLevel="1">
      <c r="B80" s="12"/>
      <c r="C80" s="27"/>
      <c r="D80" s="26"/>
      <c r="E80" s="94"/>
      <c r="F80" s="323" t="s">
        <v>420</v>
      </c>
      <c r="G80" s="73" t="str">
        <f>VLOOKUP( DIV_PE_PM!F80,data!$A:$P,8,0)</f>
        <v>B.SZCZĘSNY</v>
      </c>
      <c r="H80" s="15"/>
    </row>
    <row r="81" spans="2:8" ht="30.6" customHeight="1" outlineLevel="1" thickBot="1">
      <c r="B81" s="12"/>
      <c r="C81" s="27"/>
      <c r="D81" s="26"/>
      <c r="E81" s="94"/>
      <c r="F81" s="72" t="str">
        <f>VLOOKUP(F80, data!$A:$D,4,0)</f>
        <v>PEPEAS</v>
      </c>
      <c r="G81" s="16" t="str">
        <f>VLOOKUP( DIV_PE_PM!F80,data!$A:$P,5,0)</f>
        <v xml:space="preserve">INŻYNIER PRODUKCJI </v>
      </c>
      <c r="H81" s="17"/>
    </row>
    <row r="82" spans="2:8" ht="30.6" customHeight="1" outlineLevel="1" thickBot="1">
      <c r="B82" s="12"/>
      <c r="C82" s="27"/>
      <c r="D82" s="26"/>
      <c r="E82" s="94"/>
      <c r="F82" s="27"/>
      <c r="G82" s="12"/>
      <c r="H82" s="12"/>
    </row>
    <row r="83" spans="2:8" ht="30.6" customHeight="1" outlineLevel="1">
      <c r="B83" s="12"/>
      <c r="C83" s="27"/>
      <c r="D83" s="26"/>
      <c r="E83" s="94"/>
      <c r="F83" s="323" t="s">
        <v>103</v>
      </c>
      <c r="G83" s="73" t="str">
        <f>VLOOKUP( DIV_PE_PM!F83,data!$A:$P,8,0)</f>
        <v>P.BORKOWSKI</v>
      </c>
      <c r="H83" s="15"/>
    </row>
    <row r="84" spans="2:8" ht="30.6" customHeight="1" outlineLevel="1" thickBot="1">
      <c r="B84" s="12"/>
      <c r="C84" s="27"/>
      <c r="D84" s="26"/>
      <c r="E84" s="94"/>
      <c r="F84" s="72" t="str">
        <f>VLOOKUP(F83, data!$A:$D,4,0)</f>
        <v>PEPEAS</v>
      </c>
      <c r="G84" s="16" t="str">
        <f>VLOOKUP( DIV_PE_PM!F83,data!$A:$P,5,0)</f>
        <v xml:space="preserve">INŻYNIER PRODUKCJI </v>
      </c>
      <c r="H84" s="17"/>
    </row>
    <row r="85" spans="2:8" ht="30.6" customHeight="1" outlineLevel="1" thickBot="1">
      <c r="B85" s="12"/>
      <c r="C85" s="27"/>
      <c r="D85" s="26"/>
      <c r="E85" s="94"/>
      <c r="F85" s="27"/>
      <c r="G85" s="12"/>
      <c r="H85" s="12"/>
    </row>
    <row r="86" spans="2:8" ht="30.6" customHeight="1" outlineLevel="1">
      <c r="B86" s="12"/>
      <c r="C86" s="27"/>
      <c r="D86" s="26"/>
      <c r="E86" s="94"/>
      <c r="F86" s="323" t="s">
        <v>1003</v>
      </c>
      <c r="G86" s="73" t="str">
        <f>VLOOKUP( DIV_PE_PM!F86,data!$A:$P,8,0)</f>
        <v>L.WIECZORKIEWICZ</v>
      </c>
      <c r="H86" s="15"/>
    </row>
    <row r="87" spans="2:8" ht="30.6" customHeight="1" outlineLevel="1" thickBot="1">
      <c r="B87" s="12"/>
      <c r="C87" s="27"/>
      <c r="D87" s="26"/>
      <c r="E87" s="94"/>
      <c r="F87" s="71" t="str">
        <f>VLOOKUP(F86, data!$A:$D,4,0)</f>
        <v>PEPEAS</v>
      </c>
      <c r="G87" s="16" t="str">
        <f>VLOOKUP( DIV_PE_PM!F86,data!$A:$P,5,0)</f>
        <v>INŻYNIER PRODUKCJI</v>
      </c>
      <c r="H87" s="17"/>
    </row>
    <row r="88" spans="2:8" ht="30.6" customHeight="1" thickBot="1">
      <c r="B88" s="12"/>
      <c r="C88" s="27"/>
      <c r="D88" s="26"/>
      <c r="E88" s="94"/>
      <c r="F88" s="26"/>
      <c r="G88" s="39"/>
      <c r="H88" s="39"/>
    </row>
    <row r="89" spans="2:8" ht="30.6" customHeight="1">
      <c r="B89" s="12"/>
      <c r="C89" s="25"/>
      <c r="D89" s="65"/>
      <c r="E89" s="204" t="s">
        <v>394</v>
      </c>
      <c r="F89" s="73" t="str">
        <f>VLOOKUP( DIV_PE_PM!E89,data!$A:$P,8,0)</f>
        <v>J.SOBCZAK</v>
      </c>
      <c r="G89" s="15"/>
      <c r="H89" s="12"/>
    </row>
    <row r="90" spans="2:8" ht="30.6" customHeight="1" thickBot="1">
      <c r="B90" s="12"/>
      <c r="C90" s="62"/>
      <c r="D90" s="26"/>
      <c r="E90" s="66" t="str">
        <f>VLOOKUP(E89, data!$A:$D,4,0)</f>
        <v>PEPEDC</v>
      </c>
      <c r="F90" s="16" t="str">
        <f>VLOOKUP( DIV_PE_PM!E89,data!$A:$P,5,0)</f>
        <v>MISTRZ INŻYNIERII PRODUKCJI</v>
      </c>
      <c r="G90" s="17"/>
      <c r="H90" s="12"/>
    </row>
    <row r="91" spans="2:8" ht="30.6" customHeight="1" outlineLevel="1" thickBot="1">
      <c r="B91" s="12"/>
      <c r="C91" s="27"/>
      <c r="D91" s="26"/>
      <c r="E91" s="94"/>
      <c r="F91" s="37"/>
      <c r="G91" s="12"/>
      <c r="H91" s="12"/>
    </row>
    <row r="92" spans="2:8" ht="30.6" customHeight="1" outlineLevel="1">
      <c r="B92" s="12"/>
      <c r="C92" s="27"/>
      <c r="D92" s="26"/>
      <c r="E92" s="94"/>
      <c r="F92" s="323" t="s">
        <v>385</v>
      </c>
      <c r="G92" s="73" t="str">
        <f>VLOOKUP( DIV_PE_PM!F92,data!$A:$P,8,0)</f>
        <v>T.SIUDEJA</v>
      </c>
      <c r="H92" s="15"/>
    </row>
    <row r="93" spans="2:8" ht="30.6" customHeight="1" outlineLevel="1" thickBot="1">
      <c r="B93" s="12"/>
      <c r="C93" s="27"/>
      <c r="D93" s="26"/>
      <c r="E93" s="94"/>
      <c r="F93" s="72" t="str">
        <f>VLOOKUP(F92, data!$A:$D,4,0)</f>
        <v>PEPEDC</v>
      </c>
      <c r="G93" s="16" t="str">
        <f>VLOOKUP( DIV_PE_PM!F92,data!$A:$P,5,0)</f>
        <v xml:space="preserve">INŻYNIER PRODUKCJI </v>
      </c>
      <c r="H93" s="17"/>
    </row>
    <row r="94" spans="2:8" ht="30.6" customHeight="1" outlineLevel="1" thickBot="1">
      <c r="B94" s="12"/>
      <c r="C94" s="27"/>
      <c r="D94" s="26"/>
      <c r="E94" s="94"/>
      <c r="F94" s="27"/>
      <c r="G94" s="12"/>
      <c r="H94" s="12"/>
    </row>
    <row r="95" spans="2:8" ht="30.6" customHeight="1" outlineLevel="1">
      <c r="B95" s="12"/>
      <c r="C95" s="27"/>
      <c r="D95" s="26"/>
      <c r="E95" s="94"/>
      <c r="F95" s="323" t="s">
        <v>247</v>
      </c>
      <c r="G95" s="73" t="str">
        <f>VLOOKUP( DIV_PE_PM!F95,data!$A:$P,8,0)</f>
        <v>K.KOLEŚNIK</v>
      </c>
      <c r="H95" s="15"/>
    </row>
    <row r="96" spans="2:8" ht="30.6" customHeight="1" outlineLevel="1" thickBot="1">
      <c r="B96" s="12"/>
      <c r="C96" s="27"/>
      <c r="D96" s="26"/>
      <c r="E96" s="94"/>
      <c r="F96" s="72" t="str">
        <f>VLOOKUP(F95, data!$A:$D,4,0)</f>
        <v>PEPEDC</v>
      </c>
      <c r="G96" s="16" t="str">
        <f>VLOOKUP( DIV_PE_PM!F95,data!$A:$P,5,0)</f>
        <v xml:space="preserve">INŻYNIER PRODUKCJI </v>
      </c>
      <c r="H96" s="17"/>
    </row>
    <row r="97" spans="2:8" ht="30.6" customHeight="1" outlineLevel="1" thickBot="1">
      <c r="B97" s="12"/>
      <c r="C97" s="27"/>
      <c r="D97" s="26"/>
      <c r="E97" s="94"/>
      <c r="F97" s="82"/>
      <c r="G97" s="39"/>
      <c r="H97" s="12"/>
    </row>
    <row r="98" spans="2:8" ht="30.6" customHeight="1" outlineLevel="1">
      <c r="B98" s="12"/>
      <c r="C98" s="27"/>
      <c r="D98" s="26"/>
      <c r="E98" s="94"/>
      <c r="F98" s="323" t="s">
        <v>107</v>
      </c>
      <c r="G98" s="73" t="str">
        <f>VLOOKUP( DIV_PE_PM!F98,data!$A:$P,8,0)</f>
        <v>K.BULIK</v>
      </c>
      <c r="H98" s="15"/>
    </row>
    <row r="99" spans="2:8" ht="30.6" customHeight="1" outlineLevel="1" thickBot="1">
      <c r="B99" s="12"/>
      <c r="C99" s="27"/>
      <c r="D99" s="26"/>
      <c r="E99" s="94"/>
      <c r="F99" s="71" t="str">
        <f>VLOOKUP(F98, data!$A:$D,4,0)</f>
        <v>PEPEDC</v>
      </c>
      <c r="G99" s="16" t="str">
        <f>VLOOKUP( DIV_PE_PM!F98,data!$A:$P,5,0)</f>
        <v xml:space="preserve">INŻYNIER PRODUKCJI- AUTOMATYK </v>
      </c>
      <c r="H99" s="17"/>
    </row>
    <row r="100" spans="2:8" ht="30.6" customHeight="1" thickBot="1">
      <c r="B100" s="12"/>
      <c r="C100" s="27"/>
      <c r="D100" s="26"/>
      <c r="E100" s="12"/>
      <c r="F100" s="12"/>
      <c r="G100" s="12"/>
      <c r="H100" s="12"/>
    </row>
    <row r="101" spans="2:8" ht="30.6" customHeight="1">
      <c r="B101" s="12"/>
      <c r="C101" s="25"/>
      <c r="D101" s="65"/>
      <c r="E101" s="204" t="s">
        <v>472</v>
      </c>
      <c r="F101" s="73" t="str">
        <f>VLOOKUP( DIV_PE_PM!E101,data!$A:$P,8,0)</f>
        <v>G.ZAJĄC</v>
      </c>
      <c r="G101" s="15"/>
      <c r="H101" s="12"/>
    </row>
    <row r="102" spans="2:8" ht="30.6" customHeight="1" thickBot="1">
      <c r="B102" s="12"/>
      <c r="C102" s="62"/>
      <c r="D102" s="26"/>
      <c r="E102" s="66" t="str">
        <f>VLOOKUP(E101, data!$A:$D,4,0)</f>
        <v>PEPMDC</v>
      </c>
      <c r="F102" s="16" t="str">
        <f>VLOOKUP( DIV_PE_PM!E101,data!$A:$P,5,0)</f>
        <v>MISTRZ UTRZYMANIA RUCHU FORM</v>
      </c>
      <c r="G102" s="17"/>
      <c r="H102" s="12"/>
    </row>
    <row r="103" spans="2:8" ht="30.6" customHeight="1" thickBot="1">
      <c r="B103" s="12"/>
      <c r="C103" s="27"/>
      <c r="D103" s="26"/>
      <c r="E103" s="12"/>
      <c r="F103" s="12"/>
      <c r="G103" s="12"/>
      <c r="H103" s="12"/>
    </row>
    <row r="104" spans="2:8" ht="30.6" customHeight="1">
      <c r="C104" s="25"/>
      <c r="D104" s="65"/>
      <c r="F104" s="204" t="s">
        <v>404</v>
      </c>
      <c r="G104" s="73" t="str">
        <f>VLOOKUP( DIV_PE_PM!F104,data!$A:$P,8,0)</f>
        <v>M.STANISZEWSKI</v>
      </c>
      <c r="H104" s="15"/>
    </row>
    <row r="105" spans="2:8" ht="30.6" customHeight="1" thickBot="1">
      <c r="C105" s="62"/>
      <c r="D105" s="26"/>
      <c r="E105" s="74"/>
      <c r="F105" s="66" t="str">
        <f>VLOOKUP(F104, data!$A:$D,4,0)</f>
        <v>HVAC_PEPEAS</v>
      </c>
      <c r="G105" s="16" t="str">
        <f>VLOOKUP( DIV_PE_PM!F104,data!$A:$P,5,0)</f>
        <v xml:space="preserve">INŻYNIER PRODUKCJI </v>
      </c>
      <c r="H105" s="17"/>
    </row>
    <row r="106" spans="2:8" ht="30.6" customHeight="1" thickBot="1">
      <c r="B106" s="12"/>
      <c r="C106" s="27"/>
      <c r="D106" s="26"/>
      <c r="E106" s="12"/>
      <c r="F106" s="12"/>
      <c r="G106" s="12"/>
      <c r="H106" s="12"/>
    </row>
    <row r="107" spans="2:8" ht="30.6" customHeight="1">
      <c r="C107" s="25"/>
      <c r="D107" s="65"/>
      <c r="F107" s="204" t="s">
        <v>39</v>
      </c>
      <c r="G107" s="73" t="str">
        <f>VLOOKUP( DIV_PE_PM!F107,data!$A:$P,8,0)</f>
        <v>J.PIETRAS</v>
      </c>
      <c r="H107" s="15"/>
    </row>
    <row r="108" spans="2:8" ht="30.6" customHeight="1" thickBot="1">
      <c r="C108" s="12"/>
      <c r="D108" s="26"/>
      <c r="E108" s="74"/>
      <c r="F108" s="66" t="str">
        <f>VLOOKUP(F107, data!$A:$D,4,0)</f>
        <v>PEPMM</v>
      </c>
      <c r="G108" s="16" t="str">
        <f>VLOOKUP( DIV_PE_PM!F107,data!$A:$P,5,0)</f>
        <v xml:space="preserve">SPECJALISTA DS. KALKULACJI KOSZTÓW </v>
      </c>
      <c r="H108" s="17"/>
    </row>
  </sheetData>
  <sheetProtection password="EE3C" sheet="1" objects="1" scenarios="1"/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7">
    <tabColor rgb="FF92D050"/>
  </sheetPr>
  <dimension ref="A1:N101"/>
  <sheetViews>
    <sheetView showGridLines="0" zoomScale="70" zoomScaleNormal="70" workbookViewId="0">
      <pane xSplit="8" ySplit="6" topLeftCell="I58" activePane="bottomRight" state="frozen"/>
      <selection activeCell="G42" sqref="G42"/>
      <selection pane="topRight" activeCell="G42" sqref="G42"/>
      <selection pane="bottomLeft" activeCell="G42" sqref="G42"/>
      <selection pane="bottomRight" activeCell="I69" sqref="I69"/>
    </sheetView>
  </sheetViews>
  <sheetFormatPr defaultRowHeight="14.25" outlineLevelRow="1"/>
  <cols>
    <col min="1" max="1" width="3.5" customWidth="1"/>
    <col min="2" max="15" width="10.625" customWidth="1"/>
  </cols>
  <sheetData>
    <row r="1" spans="2:14" ht="30.6" customHeight="1">
      <c r="B1" s="106" t="s">
        <v>445</v>
      </c>
      <c r="C1" s="106"/>
      <c r="D1" s="106" t="s">
        <v>283</v>
      </c>
    </row>
    <row r="2" spans="2:14" ht="30.6" customHeight="1">
      <c r="B2" s="106" t="s">
        <v>181</v>
      </c>
      <c r="C2" s="106"/>
      <c r="D2" s="106" t="s">
        <v>99</v>
      </c>
    </row>
    <row r="3" spans="2:14" ht="30.6" customHeight="1"/>
    <row r="4" spans="2:14" ht="30.6" customHeight="1" thickBot="1">
      <c r="B4" s="26"/>
      <c r="C4" s="26"/>
      <c r="D4" s="26"/>
      <c r="E4" s="26"/>
      <c r="F4" s="26"/>
    </row>
    <row r="5" spans="2:14" ht="30.6" customHeight="1">
      <c r="B5" s="319" t="s">
        <v>476</v>
      </c>
      <c r="C5" s="73" t="str">
        <f>VLOOKUP( DIV_QAPR_QAPA_QACL_QATS!B5,data!$A:$P,8,0)</f>
        <v>M.ZAJĄC</v>
      </c>
      <c r="D5" s="15"/>
      <c r="E5" s="31"/>
      <c r="F5" s="31"/>
      <c r="G5" s="31"/>
      <c r="H5" s="31"/>
      <c r="I5" s="31"/>
      <c r="J5" s="31"/>
      <c r="K5" s="31"/>
      <c r="L5" s="31"/>
      <c r="M5" s="31"/>
      <c r="N5" s="31"/>
    </row>
    <row r="6" spans="2:14" ht="30.6" customHeight="1" thickBot="1">
      <c r="B6" s="31"/>
      <c r="C6" s="16" t="str">
        <f>VLOOKUP( DIV_QAPR_QAPA_QACL_QATS!B5,data!$A:$P,5,0)</f>
        <v>DYREKTOR DS. JAKOŚCI</v>
      </c>
      <c r="D6" s="17"/>
      <c r="E6" s="31"/>
      <c r="F6" s="31"/>
      <c r="G6" s="31"/>
      <c r="H6" s="31"/>
      <c r="I6" s="31"/>
      <c r="J6" s="31"/>
      <c r="K6" s="31"/>
      <c r="L6" s="31"/>
      <c r="M6" s="31"/>
      <c r="N6" s="31"/>
    </row>
    <row r="7" spans="2:14" ht="14.25" customHeight="1">
      <c r="B7" s="34"/>
      <c r="C7" s="33"/>
      <c r="D7" s="32"/>
      <c r="E7" s="12"/>
      <c r="F7" s="12"/>
      <c r="G7" s="12"/>
      <c r="H7" s="12"/>
      <c r="I7" s="12"/>
      <c r="J7" s="12"/>
      <c r="K7" s="12"/>
      <c r="L7" s="12"/>
      <c r="M7" s="12"/>
      <c r="N7" s="12"/>
    </row>
    <row r="8" spans="2:14" ht="18" customHeight="1">
      <c r="B8" s="36"/>
      <c r="C8" s="69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</row>
    <row r="9" spans="2:14" ht="17.25" customHeight="1">
      <c r="B9" s="36"/>
      <c r="C9" s="119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</row>
    <row r="10" spans="2:14" ht="18" customHeight="1" thickBot="1">
      <c r="B10" s="12"/>
      <c r="C10" s="27"/>
      <c r="D10" s="27"/>
      <c r="E10" s="12"/>
      <c r="F10" s="12"/>
    </row>
    <row r="11" spans="2:14" ht="30.6" customHeight="1">
      <c r="B11" s="12"/>
      <c r="C11" s="120"/>
      <c r="D11" s="316" t="s">
        <v>443</v>
      </c>
      <c r="E11" s="73" t="str">
        <f>VLOOKUP( DIV_QAPR_QAPA_QACL_QATS!D11,data!$A:$P,8,0)</f>
        <v>M.WDOWIAK</v>
      </c>
      <c r="F11" s="15"/>
    </row>
    <row r="12" spans="2:14" ht="30.6" customHeight="1" thickBot="1">
      <c r="B12" s="12"/>
      <c r="C12" s="27"/>
      <c r="D12" s="107" t="str">
        <f>VLOOKUP(D11, data!$A:$D,4,0)</f>
        <v>QAPA</v>
      </c>
      <c r="E12" s="16" t="str">
        <f>VLOOKUP( DIV_QAPR_QAPA_QACL_QATS!D11,data!$A:$P,5,0)</f>
        <v>MISTRZ DS. ZAPEWNIENIA JAKOŚCI</v>
      </c>
      <c r="F12" s="17"/>
    </row>
    <row r="13" spans="2:14" ht="30.6" customHeight="1" outlineLevel="1" thickBot="1">
      <c r="B13" s="12"/>
      <c r="C13" s="27"/>
      <c r="D13" s="94"/>
      <c r="E13" s="27"/>
      <c r="F13" s="94"/>
      <c r="G13" s="39"/>
    </row>
    <row r="14" spans="2:14" ht="30.6" customHeight="1" outlineLevel="1">
      <c r="B14" s="12"/>
      <c r="C14" s="27"/>
      <c r="D14" s="94"/>
      <c r="E14" s="314" t="s">
        <v>144</v>
      </c>
      <c r="F14" s="73" t="str">
        <f>VLOOKUP( DIV_QAPR_QAPA_QACL_QATS!E14,data!$A:$P,8,0)</f>
        <v>I.DEMIAŃCZUK</v>
      </c>
      <c r="G14" s="15"/>
    </row>
    <row r="15" spans="2:14" ht="30.6" customHeight="1" outlineLevel="1" thickBot="1">
      <c r="B15" s="12"/>
      <c r="C15" s="27"/>
      <c r="D15" s="94"/>
      <c r="E15" s="113" t="str">
        <f>VLOOKUP(E14, data!$A:$D,4,0)</f>
        <v>QAPA</v>
      </c>
      <c r="F15" s="16" t="str">
        <f>VLOOKUP( DIV_QAPR_QAPA_QACL_QATS!E14,data!$A:$P,5,0)</f>
        <v xml:space="preserve">INŻYNIER JAKOŚCI </v>
      </c>
      <c r="G15" s="17"/>
    </row>
    <row r="16" spans="2:14" ht="30.6" customHeight="1" outlineLevel="1" thickBot="1">
      <c r="B16" s="12"/>
      <c r="C16" s="27"/>
      <c r="D16" s="94"/>
      <c r="E16" s="27"/>
      <c r="F16" s="94"/>
      <c r="G16" s="39"/>
    </row>
    <row r="17" spans="2:7" ht="30.6" customHeight="1" outlineLevel="1">
      <c r="B17" s="12"/>
      <c r="C17" s="27"/>
      <c r="D17" s="94"/>
      <c r="E17" s="314" t="s">
        <v>297</v>
      </c>
      <c r="F17" s="73" t="str">
        <f>VLOOKUP( DIV_QAPR_QAPA_QACL_QATS!E17,data!$A:$P,8,0)</f>
        <v>R.MAZUREK</v>
      </c>
      <c r="G17" s="15"/>
    </row>
    <row r="18" spans="2:7" ht="30.6" customHeight="1" outlineLevel="1" thickBot="1">
      <c r="B18" s="12"/>
      <c r="C18" s="27"/>
      <c r="D18" s="94"/>
      <c r="E18" s="113" t="str">
        <f>VLOOKUP(E17, data!$A:$D,4,0)</f>
        <v>QAPA</v>
      </c>
      <c r="F18" s="16" t="str">
        <f>VLOOKUP( DIV_QAPR_QAPA_QACL_QATS!E17,data!$A:$P,5,0)</f>
        <v xml:space="preserve">SPECJALISTA JAKOŚCI </v>
      </c>
      <c r="G18" s="17"/>
    </row>
    <row r="19" spans="2:7" ht="30.6" customHeight="1" outlineLevel="1" thickBot="1">
      <c r="B19" s="12"/>
      <c r="C19" s="27"/>
      <c r="D19" s="94"/>
      <c r="E19" s="27"/>
      <c r="F19" s="94"/>
      <c r="G19" s="39"/>
    </row>
    <row r="20" spans="2:7" ht="30.6" customHeight="1" outlineLevel="1">
      <c r="B20" s="12"/>
      <c r="C20" s="27"/>
      <c r="D20" s="94"/>
      <c r="E20" s="314" t="s">
        <v>228</v>
      </c>
      <c r="F20" s="73" t="str">
        <f>VLOOKUP( DIV_QAPR_QAPA_QACL_QATS!E20,data!$A:$P,8,0)</f>
        <v>M.JUST</v>
      </c>
      <c r="G20" s="15"/>
    </row>
    <row r="21" spans="2:7" ht="30.6" customHeight="1" outlineLevel="1" thickBot="1">
      <c r="B21" s="12"/>
      <c r="C21" s="27"/>
      <c r="D21" s="94"/>
      <c r="E21" s="113" t="str">
        <f>VLOOKUP(E20, data!$A:$D,4,0)</f>
        <v>QAPA</v>
      </c>
      <c r="F21" s="16" t="str">
        <f>VLOOKUP( DIV_QAPR_QAPA_QACL_QATS!E20,data!$A:$P,5,0)</f>
        <v xml:space="preserve">INŻYNIER JAKOŚCI </v>
      </c>
      <c r="G21" s="17"/>
    </row>
    <row r="22" spans="2:7" ht="30.6" customHeight="1" outlineLevel="1" thickBot="1">
      <c r="B22" s="12"/>
      <c r="C22" s="27"/>
      <c r="D22" s="94"/>
      <c r="E22" s="27"/>
      <c r="F22" s="94"/>
      <c r="G22" s="39"/>
    </row>
    <row r="23" spans="2:7" ht="30.6" customHeight="1" outlineLevel="1">
      <c r="B23" s="12"/>
      <c r="C23" s="27"/>
      <c r="D23" s="94"/>
      <c r="E23" s="314" t="s">
        <v>457</v>
      </c>
      <c r="F23" s="73" t="str">
        <f>VLOOKUP( DIV_QAPR_QAPA_QACL_QATS!E23,data!$A:$P,8,0)</f>
        <v>R.WILNOWSKI</v>
      </c>
      <c r="G23" s="15"/>
    </row>
    <row r="24" spans="2:7" ht="30.6" customHeight="1" outlineLevel="1" thickBot="1">
      <c r="B24" s="12"/>
      <c r="C24" s="27"/>
      <c r="D24" s="94"/>
      <c r="E24" s="113" t="str">
        <f>VLOOKUP(E23, data!$A:$D,4,0)</f>
        <v>QAPA</v>
      </c>
      <c r="F24" s="16" t="str">
        <f>VLOOKUP( DIV_QAPR_QAPA_QACL_QATS!E23,data!$A:$P,5,0)</f>
        <v xml:space="preserve">SPECJALISTA JAKOŚCI </v>
      </c>
      <c r="G24" s="17"/>
    </row>
    <row r="25" spans="2:7" ht="30.6" customHeight="1" outlineLevel="1" thickBot="1">
      <c r="B25" s="12"/>
      <c r="C25" s="27"/>
      <c r="D25" s="94"/>
      <c r="E25" s="27"/>
      <c r="F25" s="94"/>
      <c r="G25" s="39"/>
    </row>
    <row r="26" spans="2:7" ht="30.6" customHeight="1" outlineLevel="1">
      <c r="B26" s="12"/>
      <c r="C26" s="27"/>
      <c r="D26" s="94"/>
      <c r="E26" s="314" t="s">
        <v>299</v>
      </c>
      <c r="F26" s="73" t="str">
        <f>VLOOKUP( DIV_QAPR_QAPA_QACL_QATS!E26,data!$A:$P,8,0)</f>
        <v>M.MAZURKIEWICZ</v>
      </c>
      <c r="G26" s="15"/>
    </row>
    <row r="27" spans="2:7" ht="30.6" customHeight="1" outlineLevel="1" thickBot="1">
      <c r="B27" s="12"/>
      <c r="C27" s="27"/>
      <c r="D27" s="94"/>
      <c r="E27" s="113" t="str">
        <f>VLOOKUP(E26, data!$A:$D,4,0)</f>
        <v>QAPA</v>
      </c>
      <c r="F27" s="16" t="str">
        <f>VLOOKUP( DIV_QAPR_QAPA_QACL_QATS!E26,data!$A:$P,5,0)</f>
        <v xml:space="preserve">INŻYNIER JAKOŚCI </v>
      </c>
      <c r="G27" s="17"/>
    </row>
    <row r="28" spans="2:7" ht="30.6" customHeight="1" outlineLevel="1" thickBot="1">
      <c r="B28" s="12"/>
      <c r="C28" s="27"/>
      <c r="D28" s="94"/>
      <c r="E28" s="27"/>
      <c r="F28" s="94"/>
      <c r="G28" s="39"/>
    </row>
    <row r="29" spans="2:7" ht="30.6" customHeight="1" outlineLevel="1">
      <c r="B29" s="12"/>
      <c r="C29" s="27"/>
      <c r="D29" s="94"/>
      <c r="E29" s="314" t="s">
        <v>153</v>
      </c>
      <c r="F29" s="73" t="str">
        <f>VLOOKUP( DIV_QAPR_QAPA_QACL_QATS!E29,data!$A:$P,8,0)</f>
        <v>B.FEŁEŃCZAK</v>
      </c>
      <c r="G29" s="15"/>
    </row>
    <row r="30" spans="2:7" ht="30.6" customHeight="1" outlineLevel="1" thickBot="1">
      <c r="B30" s="12"/>
      <c r="C30" s="27"/>
      <c r="D30" s="94"/>
      <c r="E30" s="113" t="str">
        <f>VLOOKUP(E29, data!$A:$D,4,0)</f>
        <v>HVAC_QAPA</v>
      </c>
      <c r="F30" s="16" t="str">
        <f>VLOOKUP( DIV_QAPR_QAPA_QACL_QATS!E29,data!$A:$P,5,0)</f>
        <v xml:space="preserve">INŻYNIER JAKOŚCI </v>
      </c>
      <c r="G30" s="17"/>
    </row>
    <row r="31" spans="2:7" ht="30.6" customHeight="1" outlineLevel="1" thickBot="1">
      <c r="B31" s="12"/>
      <c r="C31" s="27"/>
      <c r="D31" s="94"/>
      <c r="E31" s="27"/>
      <c r="F31" s="94"/>
      <c r="G31" s="39"/>
    </row>
    <row r="32" spans="2:7" ht="30.6" customHeight="1" outlineLevel="1">
      <c r="B32" s="12"/>
      <c r="C32" s="27"/>
      <c r="D32" s="94"/>
      <c r="E32" s="314" t="s">
        <v>217</v>
      </c>
      <c r="F32" s="73" t="str">
        <f>VLOOKUP( DIV_QAPR_QAPA_QACL_QATS!E32,data!$A:$P,8,0)</f>
        <v>A.JAROSZ</v>
      </c>
      <c r="G32" s="15"/>
    </row>
    <row r="33" spans="1:11" ht="30.6" customHeight="1" outlineLevel="1" thickBot="1">
      <c r="B33" s="12"/>
      <c r="C33" s="27"/>
      <c r="D33" s="94"/>
      <c r="E33" s="112" t="str">
        <f>VLOOKUP(E32, data!$A:$D,4,0)</f>
        <v>HVAC_QAPA</v>
      </c>
      <c r="F33" s="16" t="str">
        <f>VLOOKUP( DIV_QAPR_QAPA_QACL_QATS!E32,data!$A:$P,5,0)</f>
        <v xml:space="preserve">INŻYNIER JAKOŚCI </v>
      </c>
      <c r="G33" s="17"/>
    </row>
    <row r="34" spans="1:11" ht="23.25" customHeight="1" thickBot="1">
      <c r="B34" s="12"/>
      <c r="C34" s="27"/>
      <c r="D34" s="94"/>
      <c r="E34" s="39"/>
      <c r="F34" s="12"/>
    </row>
    <row r="35" spans="1:11" ht="30.6" customHeight="1">
      <c r="A35" s="36"/>
      <c r="B35" s="36"/>
      <c r="C35" s="139" t="s">
        <v>214</v>
      </c>
      <c r="D35" s="73" t="str">
        <f>VLOOKUP( DIV_QAPR_QAPA_QACL_QATS!C35,data!$A:$P,8,0)</f>
        <v>M.JANKOWSKI</v>
      </c>
      <c r="E35" s="15"/>
      <c r="F35" s="36"/>
      <c r="G35" s="36"/>
      <c r="H35" s="36"/>
      <c r="I35" s="36"/>
      <c r="J35" s="36"/>
      <c r="K35" s="36"/>
    </row>
    <row r="36" spans="1:11" ht="30.6" customHeight="1" thickBot="1">
      <c r="A36" s="36"/>
      <c r="B36" s="36"/>
      <c r="C36" s="70" t="str">
        <f>VLOOKUP(C35, data!$A:$D,4,0)</f>
        <v>QAPR</v>
      </c>
      <c r="D36" s="16" t="str">
        <f>VLOOKUP( DIV_QAPR_QAPA_QACL_QATS!C35,data!$A:$P,5,0)</f>
        <v>KIEROWNIK DS. ZAPEWNIENIA JAKOŚCI</v>
      </c>
      <c r="E36" s="17"/>
      <c r="F36" s="36"/>
      <c r="G36" s="36"/>
      <c r="H36" s="36"/>
      <c r="I36" s="36"/>
      <c r="J36" s="36"/>
      <c r="K36" s="36"/>
    </row>
    <row r="37" spans="1:11" ht="29.25" customHeight="1" outlineLevel="1" thickBot="1">
      <c r="B37" s="12"/>
      <c r="C37" s="27"/>
      <c r="D37" s="27"/>
      <c r="E37" s="94"/>
      <c r="F37" s="39"/>
    </row>
    <row r="38" spans="1:11" ht="30.6" customHeight="1" outlineLevel="1">
      <c r="B38" s="12"/>
      <c r="C38" s="27"/>
      <c r="D38" s="111"/>
      <c r="E38" s="326" t="s">
        <v>178</v>
      </c>
      <c r="F38" s="73" t="str">
        <f>VLOOKUP( DIV_QAPR_QAPA_QACL_QATS!E38,data!$A:$P,8,0)</f>
        <v>W.GOFRAN</v>
      </c>
      <c r="G38" s="15"/>
    </row>
    <row r="39" spans="1:11" ht="30.6" customHeight="1" outlineLevel="1" thickBot="1">
      <c r="B39" s="12"/>
      <c r="C39" s="27"/>
      <c r="D39" s="115"/>
      <c r="E39" s="112" t="str">
        <f>VLOOKUP(E38, data!$A:$D,4,0)</f>
        <v>QAPR</v>
      </c>
      <c r="F39" s="16" t="str">
        <f>VLOOKUP( DIV_QAPR_QAPA_QACL_QATS!E38,data!$A:$P,5,0)</f>
        <v xml:space="preserve">SPECJALISTA JAKOŚCI </v>
      </c>
      <c r="G39" s="17"/>
    </row>
    <row r="40" spans="1:11" ht="30.6" customHeight="1" outlineLevel="1" thickBot="1">
      <c r="B40" s="12"/>
      <c r="C40" s="27"/>
      <c r="D40" s="27"/>
      <c r="E40" s="26"/>
      <c r="F40" s="94"/>
      <c r="G40" s="39"/>
    </row>
    <row r="41" spans="1:11" ht="30.6" customHeight="1" outlineLevel="1">
      <c r="B41" s="12"/>
      <c r="C41" s="27"/>
      <c r="D41" s="111"/>
      <c r="E41" s="205" t="s">
        <v>259</v>
      </c>
      <c r="F41" s="73" t="str">
        <f>VLOOKUP( DIV_QAPR_QAPA_QACL_QATS!E41,data!$A:$P,8,0)</f>
        <v>S.KOZIOŁ</v>
      </c>
      <c r="G41" s="15"/>
    </row>
    <row r="42" spans="1:11" ht="30.6" customHeight="1" outlineLevel="1" thickBot="1">
      <c r="B42" s="12"/>
      <c r="C42" s="27"/>
      <c r="D42" s="115"/>
      <c r="E42" s="112" t="str">
        <f>VLOOKUP(E41, data!$A:$D,4,0)</f>
        <v>QAPR</v>
      </c>
      <c r="F42" s="16" t="str">
        <f>VLOOKUP( DIV_QAPR_QAPA_QACL_QATS!E41,data!$A:$P,5,0)</f>
        <v xml:space="preserve">INŻYNIER JAKOŚCI </v>
      </c>
      <c r="G42" s="17"/>
    </row>
    <row r="43" spans="1:11" ht="30.6" customHeight="1" outlineLevel="1" thickBot="1">
      <c r="B43" s="12"/>
      <c r="C43" s="27"/>
      <c r="D43" s="27"/>
      <c r="E43" s="26"/>
      <c r="F43" s="94"/>
      <c r="G43" s="39"/>
    </row>
    <row r="44" spans="1:11" ht="30.6" customHeight="1" outlineLevel="1">
      <c r="B44" s="12"/>
      <c r="C44" s="27"/>
      <c r="D44" s="111"/>
      <c r="E44" s="205" t="s">
        <v>500</v>
      </c>
      <c r="F44" s="73" t="str">
        <f>VLOOKUP( DIV_QAPR_QAPA_QACL_QATS!E44,data!$A:$P,8,0)</f>
        <v>K.CZAJA</v>
      </c>
      <c r="G44" s="15"/>
    </row>
    <row r="45" spans="1:11" ht="30.6" customHeight="1" outlineLevel="1" thickBot="1">
      <c r="B45" s="12"/>
      <c r="C45" s="27"/>
      <c r="D45" s="115"/>
      <c r="E45" s="112" t="str">
        <f>VLOOKUP(E44, data!$A:$D,4,0)</f>
        <v>QAPR</v>
      </c>
      <c r="F45" s="16" t="str">
        <f>VLOOKUP( DIV_QAPR_QAPA_QACL_QATS!E44,data!$A:$P,5,0)</f>
        <v>INŻYNIER JAKOŚCI</v>
      </c>
      <c r="G45" s="17"/>
    </row>
    <row r="46" spans="1:11" ht="30.6" customHeight="1" outlineLevel="1" thickBot="1">
      <c r="B46" s="12"/>
      <c r="C46" s="27"/>
      <c r="D46" s="27"/>
      <c r="E46" s="26"/>
      <c r="F46" s="94"/>
      <c r="G46" s="39"/>
    </row>
    <row r="47" spans="1:11" ht="30.6" customHeight="1" outlineLevel="1">
      <c r="B47" s="12"/>
      <c r="C47" s="27"/>
      <c r="D47" s="111"/>
      <c r="E47" s="205" t="s">
        <v>993</v>
      </c>
      <c r="F47" s="73" t="str">
        <f>VLOOKUP( DIV_QAPR_QAPA_QACL_QATS!E47,data!$A:$P,8,0)</f>
        <v>M.GAŁUSZKA</v>
      </c>
      <c r="G47" s="15"/>
    </row>
    <row r="48" spans="1:11" ht="30.6" customHeight="1" outlineLevel="1" thickBot="1">
      <c r="B48" s="12"/>
      <c r="C48" s="27"/>
      <c r="D48" s="115"/>
      <c r="E48" s="112" t="str">
        <f>VLOOKUP(E47, data!$A:$D,4,0)</f>
        <v>QAPR</v>
      </c>
      <c r="F48" s="16" t="str">
        <f>VLOOKUP( DIV_QAPR_QAPA_QACL_QATS!E47,data!$A:$P,5,0)</f>
        <v>INŻYNIER JAKOŚCI</v>
      </c>
      <c r="G48" s="17"/>
    </row>
    <row r="49" spans="2:7" ht="30.6" customHeight="1" outlineLevel="1" thickBot="1">
      <c r="B49" s="12"/>
      <c r="C49" s="27"/>
      <c r="D49" s="27"/>
      <c r="E49" s="26"/>
      <c r="F49" s="94"/>
      <c r="G49" s="39"/>
    </row>
    <row r="50" spans="2:7" ht="30.6" customHeight="1" outlineLevel="1">
      <c r="B50" s="12"/>
      <c r="C50" s="27"/>
      <c r="D50" s="111"/>
      <c r="E50" s="205" t="s">
        <v>993</v>
      </c>
      <c r="F50" s="73" t="str">
        <f>VLOOKUP( DIV_QAPR_QAPA_QACL_QATS!E50,data!$A:$P,8,0)</f>
        <v>M.GAŁUSZKA</v>
      </c>
      <c r="G50" s="15"/>
    </row>
    <row r="51" spans="2:7" ht="30.6" customHeight="1" outlineLevel="1" thickBot="1">
      <c r="B51" s="12"/>
      <c r="C51" s="27"/>
      <c r="D51" s="115"/>
      <c r="E51" s="112" t="str">
        <f>VLOOKUP(E50, data!$A:$D,4,0)</f>
        <v>QAPR</v>
      </c>
      <c r="F51" s="16" t="str">
        <f>VLOOKUP( DIV_QAPR_QAPA_QACL_QATS!E50,data!$A:$P,5,0)</f>
        <v>INŻYNIER JAKOŚCI</v>
      </c>
      <c r="G51" s="17"/>
    </row>
    <row r="52" spans="2:7" ht="30.6" customHeight="1" outlineLevel="1" thickBot="1">
      <c r="B52" s="12"/>
      <c r="C52" s="27"/>
      <c r="D52" s="27"/>
      <c r="E52" s="26"/>
      <c r="F52" s="94"/>
      <c r="G52" s="39"/>
    </row>
    <row r="53" spans="2:7" ht="30.6" customHeight="1" outlineLevel="1">
      <c r="B53" s="12"/>
      <c r="C53" s="27"/>
      <c r="D53" s="111"/>
      <c r="E53" s="205" t="s">
        <v>1021</v>
      </c>
      <c r="F53" s="73" t="str">
        <f>VLOOKUP( DIV_QAPR_QAPA_QACL_QATS!E53,data!$A:$P,8,0)</f>
        <v>J.KIELER</v>
      </c>
      <c r="G53" s="15"/>
    </row>
    <row r="54" spans="2:7" ht="30.6" customHeight="1" outlineLevel="1" thickBot="1">
      <c r="B54" s="12"/>
      <c r="C54" s="27"/>
      <c r="D54" s="116"/>
      <c r="E54" s="112" t="str">
        <f>VLOOKUP(E53, data!$A:$D,4,0)</f>
        <v>QAPR</v>
      </c>
      <c r="F54" s="16" t="str">
        <f>VLOOKUP( DIV_QAPR_QAPA_QACL_QATS!E53,data!$A:$P,5,0)</f>
        <v>TECHNIK JAKOŚCI</v>
      </c>
      <c r="G54" s="17"/>
    </row>
    <row r="55" spans="2:7" ht="22.5" customHeight="1" thickBot="1">
      <c r="B55" s="12"/>
      <c r="C55" s="27"/>
      <c r="D55" s="114"/>
      <c r="E55" s="114"/>
      <c r="F55" s="39"/>
      <c r="G55" s="39"/>
    </row>
    <row r="56" spans="2:7" ht="30.6" customHeight="1">
      <c r="B56" s="12"/>
      <c r="C56" s="80"/>
      <c r="D56" s="205" t="s">
        <v>281</v>
      </c>
      <c r="E56" s="73" t="str">
        <f>VLOOKUP( DIV_QAPR_QAPA_QACL_QATS!D56,data!$A:$P,8,0)</f>
        <v>P.ŁAKOMIAK</v>
      </c>
      <c r="F56" s="15"/>
    </row>
    <row r="57" spans="2:7" ht="30.6" customHeight="1" thickBot="1">
      <c r="B57" s="12"/>
      <c r="C57" s="87"/>
      <c r="D57" s="112" t="str">
        <f>VLOOKUP(D56, data!$A:$D,4,0)</f>
        <v>QACL</v>
      </c>
      <c r="E57" s="16" t="str">
        <f>VLOOKUP( DIV_QAPR_QAPA_QACL_QATS!D56,data!$A:$P,5,0)</f>
        <v>MISTRZ CENTRALNEGO LABORATORIUM POMIAROWEGO</v>
      </c>
      <c r="F57" s="17"/>
    </row>
    <row r="58" spans="2:7" ht="17.25" customHeight="1" outlineLevel="1" thickBot="1">
      <c r="B58" s="12"/>
      <c r="C58" s="27"/>
      <c r="D58" s="114"/>
      <c r="E58" s="117"/>
      <c r="F58" s="39"/>
    </row>
    <row r="59" spans="2:7" ht="30.6" customHeight="1" outlineLevel="1">
      <c r="B59" s="12"/>
      <c r="C59" s="27"/>
      <c r="D59" s="114"/>
      <c r="E59" s="314" t="s">
        <v>346</v>
      </c>
      <c r="F59" s="73" t="str">
        <f>VLOOKUP( DIV_QAPR_QAPA_QACL_QATS!E59,data!$A:$P,8,0)</f>
        <v>A.PAWLISZYN</v>
      </c>
      <c r="G59" s="15"/>
    </row>
    <row r="60" spans="2:7" ht="30.6" customHeight="1" outlineLevel="1" thickBot="1">
      <c r="B60" s="12"/>
      <c r="C60" s="27"/>
      <c r="D60" s="114"/>
      <c r="E60" s="113" t="str">
        <f>VLOOKUP(E59, data!$A:$D,4,0)</f>
        <v>QACL</v>
      </c>
      <c r="F60" s="16" t="str">
        <f>VLOOKUP( DIV_QAPR_QAPA_QACL_QATS!E59,data!$A:$P,5,0)</f>
        <v xml:space="preserve">SPECJALISTA JAKOŚCI </v>
      </c>
      <c r="G60" s="17"/>
    </row>
    <row r="61" spans="2:7" ht="18" customHeight="1" outlineLevel="1" thickBot="1">
      <c r="B61" s="12"/>
      <c r="C61" s="27"/>
      <c r="D61" s="114"/>
      <c r="E61" s="100"/>
      <c r="F61" s="39"/>
    </row>
    <row r="62" spans="2:7" ht="30.6" customHeight="1" outlineLevel="1">
      <c r="B62" s="12"/>
      <c r="C62" s="27"/>
      <c r="D62" s="114"/>
      <c r="E62" s="314" t="s">
        <v>481</v>
      </c>
      <c r="F62" s="73" t="str">
        <f>VLOOKUP( DIV_QAPR_QAPA_QACL_QATS!E62,data!$A:$P,8,0)</f>
        <v>N.ZELISKO</v>
      </c>
      <c r="G62" s="15"/>
    </row>
    <row r="63" spans="2:7" ht="30.6" customHeight="1" outlineLevel="1" thickBot="1">
      <c r="B63" s="12"/>
      <c r="C63" s="27"/>
      <c r="D63" s="114"/>
      <c r="E63" s="112" t="str">
        <f>VLOOKUP(E62, data!$A:$D,4,0)</f>
        <v>QACL</v>
      </c>
      <c r="F63" s="16" t="str">
        <f>VLOOKUP( DIV_QAPR_QAPA_QACL_QATS!E62,data!$A:$P,5,0)</f>
        <v xml:space="preserve">SPECJALISTA JAKOŚCI </v>
      </c>
      <c r="G63" s="17"/>
    </row>
    <row r="64" spans="2:7" ht="18" customHeight="1">
      <c r="B64" s="12"/>
      <c r="C64" s="27"/>
      <c r="D64" s="114"/>
      <c r="E64" s="114"/>
      <c r="F64" s="39"/>
      <c r="G64" s="39"/>
    </row>
    <row r="65" spans="2:11" ht="17.25" customHeight="1">
      <c r="B65" s="36"/>
      <c r="C65" s="69"/>
      <c r="D65" s="36"/>
      <c r="E65" s="36"/>
      <c r="F65" s="36"/>
      <c r="G65" s="36"/>
      <c r="H65" s="36"/>
      <c r="I65" s="36"/>
      <c r="J65" s="36"/>
      <c r="K65" s="36"/>
    </row>
    <row r="66" spans="2:11" ht="24.75" customHeight="1">
      <c r="B66" s="36"/>
      <c r="C66" s="118" t="s">
        <v>99</v>
      </c>
      <c r="D66" s="69"/>
      <c r="E66" s="36"/>
      <c r="F66" s="36"/>
      <c r="G66" s="36"/>
      <c r="H66" s="36"/>
      <c r="I66" s="36"/>
      <c r="J66" s="36"/>
      <c r="K66" s="36"/>
    </row>
    <row r="67" spans="2:11" ht="14.25" customHeight="1" thickBot="1">
      <c r="B67" s="12"/>
      <c r="C67" s="26"/>
      <c r="D67" s="27"/>
      <c r="E67" s="94"/>
      <c r="F67" s="39"/>
    </row>
    <row r="68" spans="2:11" ht="30.6" customHeight="1">
      <c r="B68" s="12"/>
      <c r="C68" s="26"/>
      <c r="D68" s="80"/>
      <c r="E68" s="204" t="s">
        <v>501</v>
      </c>
      <c r="F68" s="73" t="str">
        <f>VLOOKUP( DIV_QAPR_QAPA_QACL_QATS!E68,data!$A:$P,8,0)</f>
        <v>M.Woroniecka</v>
      </c>
      <c r="G68" s="15"/>
    </row>
    <row r="69" spans="2:11" ht="30.6" customHeight="1" thickBot="1">
      <c r="B69" s="12"/>
      <c r="C69" s="26"/>
      <c r="D69" s="87"/>
      <c r="E69" s="107" t="str">
        <f>VLOOKUP(E68, data!$A:$D,4,0)</f>
        <v>QATS</v>
      </c>
      <c r="F69" s="16" t="str">
        <f>VLOOKUP( DIV_QAPR_QAPA_QACL_QATS!E68,data!$A:$P,5,0)</f>
        <v>SPECJALISTA DS..ZAPEWNIENIA SYSTEMÓW JAKOŚCI</v>
      </c>
      <c r="G69" s="17"/>
    </row>
    <row r="70" spans="2:11" ht="30.6" customHeight="1" outlineLevel="1" thickBot="1">
      <c r="B70" s="12"/>
      <c r="C70" s="26"/>
      <c r="D70" s="79"/>
    </row>
    <row r="71" spans="2:11" ht="30.6" customHeight="1" outlineLevel="1">
      <c r="B71" s="12"/>
      <c r="C71" s="26"/>
      <c r="D71" s="80"/>
      <c r="E71" s="204" t="s">
        <v>315</v>
      </c>
      <c r="F71" s="73" t="str">
        <f>VLOOKUP( DIV_QAPR_QAPA_QACL_QATS!E71,data!$A:$P,8,0)</f>
        <v>M.MILA</v>
      </c>
      <c r="G71" s="15"/>
    </row>
    <row r="72" spans="2:11" ht="30.6" customHeight="1" outlineLevel="1" thickBot="1">
      <c r="B72" s="12"/>
      <c r="C72" s="26"/>
      <c r="D72" s="87"/>
      <c r="E72" s="107" t="str">
        <f>VLOOKUP(E71, data!$A:$D,4,0)</f>
        <v>QATS</v>
      </c>
      <c r="F72" s="16" t="str">
        <f>VLOOKUP( DIV_QAPR_QAPA_QACL_QATS!E71,data!$A:$P,5,0)</f>
        <v>PRACOWNIK DS. ZAPEWNIENIA SYSTEMÓW JAKOŚCI</v>
      </c>
      <c r="G72" s="17"/>
    </row>
    <row r="73" spans="2:11" ht="30.6" customHeight="1" outlineLevel="1" thickBot="1">
      <c r="B73" s="12"/>
      <c r="C73" s="26"/>
      <c r="D73" s="79"/>
    </row>
    <row r="74" spans="2:11" ht="30.6" customHeight="1" outlineLevel="1">
      <c r="B74" s="12"/>
      <c r="C74" s="26"/>
      <c r="D74" s="80"/>
      <c r="E74" s="204" t="s">
        <v>354</v>
      </c>
      <c r="F74" s="73" t="str">
        <f>VLOOKUP( DIV_QAPR_QAPA_QACL_QATS!E74,data!$A:$P,8,0)</f>
        <v>J.PODEBRY</v>
      </c>
      <c r="G74" s="15"/>
    </row>
    <row r="75" spans="2:11" ht="30.6" customHeight="1" outlineLevel="1" thickBot="1">
      <c r="B75" s="12"/>
      <c r="C75" s="26"/>
      <c r="D75" s="87"/>
      <c r="E75" s="107" t="str">
        <f>VLOOKUP(E74, data!$A:$D,4,0)</f>
        <v>QATS</v>
      </c>
      <c r="F75" s="16" t="str">
        <f>VLOOKUP( DIV_QAPR_QAPA_QACL_QATS!E74,data!$A:$P,5,0)</f>
        <v xml:space="preserve">INŻYNIER JAKOŚCI DS. KONTAKTÓW Z KLIENTAMI </v>
      </c>
      <c r="G75" s="17"/>
    </row>
    <row r="76" spans="2:11" ht="30.6" customHeight="1" outlineLevel="1" thickBot="1">
      <c r="B76" s="12"/>
      <c r="C76" s="26"/>
      <c r="D76" s="79"/>
    </row>
    <row r="77" spans="2:11" ht="30.6" customHeight="1" outlineLevel="1">
      <c r="B77" s="12"/>
      <c r="C77" s="26"/>
      <c r="D77" s="80"/>
      <c r="E77" s="204" t="s">
        <v>96</v>
      </c>
      <c r="F77" s="73" t="str">
        <f>VLOOKUP( DIV_QAPR_QAPA_QACL_QATS!E77,data!$A:$P,8,0)</f>
        <v>O.BIEDRZYCKA</v>
      </c>
      <c r="G77" s="15"/>
    </row>
    <row r="78" spans="2:11" ht="30.6" customHeight="1" outlineLevel="1" thickBot="1">
      <c r="B78" s="12"/>
      <c r="C78" s="26"/>
      <c r="E78" s="107" t="str">
        <f>VLOOKUP(E77, data!$A:$D,4,0)</f>
        <v>QATS</v>
      </c>
      <c r="F78" s="16" t="str">
        <f>VLOOKUP( DIV_QAPR_QAPA_QACL_QATS!E77,data!$A:$P,5,0)</f>
        <v xml:space="preserve">SPECJALISTA JAKOŚCI DS.KONTAKTÓW Z KLIENTAMI </v>
      </c>
      <c r="G78" s="17"/>
    </row>
    <row r="79" spans="2:11" ht="22.5" customHeight="1">
      <c r="B79" s="12"/>
      <c r="C79" s="26"/>
      <c r="D79" s="94"/>
      <c r="E79" s="39"/>
      <c r="F79" s="12"/>
    </row>
    <row r="80" spans="2:11" ht="30.6" customHeight="1">
      <c r="B80" s="32"/>
    </row>
    <row r="81" spans="2:7" ht="30.6" customHeight="1">
      <c r="B81" s="32"/>
    </row>
    <row r="82" spans="2:7" ht="30.6" customHeight="1"/>
    <row r="83" spans="2:7" ht="30.6" customHeight="1"/>
    <row r="84" spans="2:7" ht="30.6" customHeight="1"/>
    <row r="85" spans="2:7" ht="30.6" customHeight="1">
      <c r="G85" s="1"/>
    </row>
    <row r="86" spans="2:7" ht="30.6" customHeight="1">
      <c r="G86" s="1"/>
    </row>
    <row r="87" spans="2:7" ht="30.6" customHeight="1"/>
    <row r="88" spans="2:7" ht="30.6" customHeight="1"/>
    <row r="89" spans="2:7" ht="30.6" customHeight="1"/>
    <row r="90" spans="2:7" ht="30.6" customHeight="1"/>
    <row r="91" spans="2:7" ht="30.6" customHeight="1"/>
    <row r="92" spans="2:7" ht="30.6" customHeight="1"/>
    <row r="93" spans="2:7" ht="30.6" customHeight="1"/>
    <row r="94" spans="2:7" ht="30.6" customHeight="1"/>
    <row r="95" spans="2:7" ht="30.6" customHeight="1"/>
    <row r="96" spans="2:7" ht="30.6" customHeight="1"/>
    <row r="97" ht="30.6" customHeight="1"/>
    <row r="98" ht="30.6" customHeight="1"/>
    <row r="99" ht="30.6" customHeight="1"/>
    <row r="100" ht="30.6" customHeight="1"/>
    <row r="101" ht="30.6" customHeight="1"/>
  </sheetData>
  <sheetProtection password="EE3C" sheet="1" objects="1" scenarios="1"/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8">
    <tabColor rgb="FF92D050"/>
  </sheetPr>
  <dimension ref="B1:V48"/>
  <sheetViews>
    <sheetView showGridLines="0" zoomScale="70" zoomScaleNormal="70" workbookViewId="0">
      <selection activeCell="A2" sqref="A2"/>
    </sheetView>
  </sheetViews>
  <sheetFormatPr defaultRowHeight="14.25" outlineLevelRow="1"/>
  <cols>
    <col min="1" max="1" width="1.875" customWidth="1"/>
    <col min="2" max="2" width="5.75" customWidth="1"/>
    <col min="3" max="7" width="10.625" customWidth="1"/>
    <col min="8" max="8" width="6.5" customWidth="1"/>
    <col min="9" max="12" width="10.625" customWidth="1"/>
    <col min="13" max="13" width="5.75" customWidth="1"/>
    <col min="22" max="22" width="3.625" customWidth="1"/>
  </cols>
  <sheetData>
    <row r="1" spans="2:22" ht="30.6" customHeight="1">
      <c r="C1" s="106" t="s">
        <v>312</v>
      </c>
      <c r="D1" s="106"/>
      <c r="E1" s="106"/>
      <c r="F1" s="106"/>
      <c r="G1" s="106"/>
      <c r="H1" s="106"/>
      <c r="I1" s="106" t="s">
        <v>527</v>
      </c>
      <c r="J1" s="106"/>
      <c r="K1" s="106"/>
    </row>
    <row r="2" spans="2:22" ht="30.6" customHeight="1">
      <c r="C2" s="106" t="s">
        <v>187</v>
      </c>
      <c r="D2" s="106"/>
      <c r="E2" s="106"/>
      <c r="F2" s="106"/>
      <c r="G2" s="106"/>
      <c r="H2" s="106"/>
      <c r="I2" s="106" t="s">
        <v>113</v>
      </c>
      <c r="J2" s="106"/>
      <c r="K2" s="106"/>
    </row>
    <row r="3" spans="2:22" ht="30.6" customHeight="1">
      <c r="C3" s="106" t="s">
        <v>358</v>
      </c>
      <c r="D3" s="106"/>
      <c r="E3" s="106"/>
      <c r="F3" s="106"/>
      <c r="G3" s="106"/>
      <c r="H3" s="106"/>
      <c r="I3" s="106"/>
      <c r="J3" s="106"/>
      <c r="K3" s="106"/>
    </row>
    <row r="4" spans="2:22" ht="30.6" customHeight="1" thickBot="1">
      <c r="C4" s="106"/>
      <c r="D4" s="106"/>
      <c r="E4" s="106"/>
      <c r="F4" s="106"/>
      <c r="G4" s="106"/>
      <c r="H4" s="106"/>
      <c r="I4" s="106"/>
      <c r="J4" s="106"/>
      <c r="K4" s="106"/>
    </row>
    <row r="5" spans="2:22" ht="30.6" customHeight="1">
      <c r="B5" s="22"/>
      <c r="C5" s="22"/>
      <c r="D5" s="22"/>
      <c r="E5" s="22"/>
      <c r="F5" s="22"/>
      <c r="G5" s="396" t="s">
        <v>14</v>
      </c>
      <c r="H5" s="73" t="str">
        <f>VLOOKUP( DIV_PEDPGP_RD_MPS_NPI!G5,data!$A:$P,8,0)</f>
        <v>A.MICHALSKI</v>
      </c>
      <c r="I5" s="15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2:22" ht="30.6" customHeight="1" thickBot="1">
      <c r="B6" s="22"/>
      <c r="C6" s="22"/>
      <c r="D6" s="22"/>
      <c r="E6" s="22"/>
      <c r="F6" s="22"/>
      <c r="G6" s="22"/>
      <c r="H6" s="16" t="str">
        <f>VLOOKUP( DIV_PEDPGP_RD_MPS_NPI!G5,data!$A:$P,5,0)</f>
        <v>DYREKTOR ZAKŁADU</v>
      </c>
      <c r="I6" s="17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2:22" ht="30.6" customHeight="1">
      <c r="I7" s="367"/>
    </row>
    <row r="8" spans="2:22" ht="30.6" customHeight="1" thickBot="1">
      <c r="D8" s="87"/>
      <c r="E8" s="74"/>
      <c r="F8" s="74"/>
      <c r="G8" s="74"/>
      <c r="H8" s="74"/>
      <c r="I8" s="95"/>
      <c r="J8" s="87"/>
      <c r="K8" s="353"/>
      <c r="L8" s="353"/>
      <c r="M8" s="353"/>
      <c r="N8" s="353"/>
      <c r="O8" s="365"/>
      <c r="P8" s="353"/>
      <c r="Q8" s="353"/>
      <c r="R8" s="353"/>
      <c r="S8" s="79"/>
    </row>
    <row r="9" spans="2:22" ht="30.6" customHeight="1">
      <c r="B9" s="137" t="s">
        <v>184</v>
      </c>
      <c r="C9" s="73" t="str">
        <f>VLOOKUP( DIV_PEDPGP_RD_MPS_NPI!B9,data!$A:$P,8,0)</f>
        <v>M.GOUADEC</v>
      </c>
      <c r="D9" s="15"/>
      <c r="E9" s="31"/>
      <c r="F9" s="31"/>
      <c r="G9" s="31"/>
      <c r="H9" s="31"/>
      <c r="I9" s="31"/>
      <c r="J9" s="108"/>
      <c r="K9" s="31"/>
      <c r="L9" s="31"/>
      <c r="M9" s="31"/>
      <c r="N9" s="31"/>
      <c r="O9" s="31"/>
      <c r="P9" s="108"/>
      <c r="Q9" s="31"/>
      <c r="R9" s="31"/>
      <c r="S9" s="108"/>
      <c r="T9" s="31"/>
      <c r="U9" s="31"/>
      <c r="V9" s="31"/>
    </row>
    <row r="10" spans="2:22" ht="30.6" customHeight="1" thickBot="1">
      <c r="B10" s="31"/>
      <c r="C10" s="16" t="str">
        <f>VLOOKUP( DIV_PEDPGP_RD_MPS_NPI!B9,data!$A:$P,5,0)</f>
        <v>DYREKTOR DS. ROZWOJU  PRODUKTU</v>
      </c>
      <c r="D10" s="17"/>
      <c r="E10" s="31"/>
      <c r="F10" s="31"/>
      <c r="G10" s="31"/>
      <c r="H10" s="31"/>
      <c r="I10" s="31"/>
      <c r="J10" s="108"/>
      <c r="K10" s="31"/>
      <c r="L10" s="31"/>
      <c r="M10" s="31"/>
      <c r="N10" s="31"/>
      <c r="O10" s="31"/>
      <c r="P10" s="108"/>
      <c r="Q10" s="31"/>
      <c r="R10" s="31"/>
      <c r="S10" s="108"/>
      <c r="T10" s="31"/>
      <c r="U10" s="31"/>
      <c r="V10" s="31"/>
    </row>
    <row r="11" spans="2:22" ht="30.6" customHeight="1" thickBot="1">
      <c r="B11" s="12"/>
      <c r="C11" s="37"/>
      <c r="D11" s="12"/>
      <c r="E11" s="12"/>
      <c r="F11" s="12"/>
      <c r="G11" s="12"/>
      <c r="H11" s="12"/>
      <c r="I11" s="12"/>
      <c r="J11" s="109"/>
      <c r="K11" s="12"/>
      <c r="N11" s="1"/>
      <c r="O11" s="166"/>
      <c r="R11" s="1"/>
      <c r="S11" s="79"/>
    </row>
    <row r="12" spans="2:22" ht="30.6" customHeight="1">
      <c r="B12" s="36"/>
      <c r="C12" s="69"/>
      <c r="D12" s="36"/>
      <c r="E12" s="36"/>
      <c r="F12" s="36"/>
      <c r="G12" s="206"/>
      <c r="H12" s="392" t="s">
        <v>523</v>
      </c>
      <c r="I12" s="73" t="str">
        <f>VLOOKUP( DIV_PEDPGP_RD_MPS_NPI!H12,data!$A:$P,8,0)</f>
        <v>Y.PLASSART</v>
      </c>
      <c r="J12" s="15"/>
      <c r="K12" s="31"/>
      <c r="L12" s="31"/>
      <c r="M12" s="31"/>
      <c r="N12" s="31"/>
      <c r="O12" s="31"/>
      <c r="P12" s="108"/>
      <c r="Q12" s="31"/>
      <c r="R12" s="31"/>
      <c r="S12" s="108"/>
      <c r="T12" s="31"/>
      <c r="U12" s="31"/>
      <c r="V12" s="31"/>
    </row>
    <row r="13" spans="2:22" ht="30.6" customHeight="1" thickBot="1">
      <c r="B13" s="36"/>
      <c r="C13" s="69"/>
      <c r="D13" s="36"/>
      <c r="E13" s="36"/>
      <c r="F13" s="36"/>
      <c r="G13" s="36"/>
      <c r="H13" s="36" t="str">
        <f>VLOOKUP(H12, data!$A:$D,4,0)</f>
        <v>PEDPMPS</v>
      </c>
      <c r="I13" s="16" t="str">
        <f>VLOOKUP( DIV_PEDPGP_RD_MPS_NPI!H12,data!$A:$P,5,0)</f>
        <v>KIEROWNIK ZAKUPÓW</v>
      </c>
      <c r="J13" s="17"/>
      <c r="K13" s="31"/>
      <c r="L13" s="31"/>
      <c r="M13" s="31"/>
      <c r="N13" s="31"/>
      <c r="O13" s="31"/>
      <c r="P13" s="108"/>
      <c r="Q13" s="31"/>
      <c r="R13" s="31"/>
      <c r="S13" s="108"/>
      <c r="T13" s="31"/>
      <c r="U13" s="31"/>
      <c r="V13" s="31"/>
    </row>
    <row r="14" spans="2:22" ht="30.6" customHeight="1" thickBot="1">
      <c r="B14" s="12"/>
      <c r="C14" s="27"/>
      <c r="D14" s="12"/>
      <c r="E14" s="12"/>
      <c r="F14" s="12"/>
      <c r="G14" s="12"/>
      <c r="H14" s="12"/>
      <c r="I14" s="37"/>
      <c r="J14" s="12"/>
      <c r="K14" s="12"/>
      <c r="N14" s="1"/>
      <c r="O14" s="166"/>
      <c r="R14" s="1"/>
      <c r="S14" s="79"/>
      <c r="U14" s="1"/>
    </row>
    <row r="15" spans="2:22" ht="30.6" customHeight="1">
      <c r="B15" s="12"/>
      <c r="C15" s="27"/>
      <c r="D15" s="204" t="s">
        <v>459</v>
      </c>
      <c r="E15" s="73" t="str">
        <f>VLOOKUP( DIV_PEDPGP_RD_MPS_NPI!D15,data!$A:$P,8,0)</f>
        <v>K.WITKOWSKI</v>
      </c>
      <c r="F15" s="15"/>
      <c r="G15" s="12"/>
      <c r="H15" s="12"/>
      <c r="I15" s="200" t="s">
        <v>318</v>
      </c>
      <c r="J15" s="73" t="str">
        <f>VLOOKUP( DIV_PEDPGP_RD_MPS_NPI!I15,data!$A:$P,8,0)</f>
        <v>K.MIŁOŚ</v>
      </c>
      <c r="K15" s="15"/>
      <c r="N15" s="366" t="s">
        <v>411</v>
      </c>
      <c r="O15" s="73" t="str">
        <f>VLOOKUP( DIV_PEDPGP_RD_MPS_NPI!N15,data!$A:$P,8,0)</f>
        <v>Ł.STUDNIARZ</v>
      </c>
      <c r="P15" s="15"/>
      <c r="R15" s="1"/>
      <c r="S15" s="79"/>
      <c r="U15" s="1"/>
    </row>
    <row r="16" spans="2:22" ht="30.6" customHeight="1" thickBot="1">
      <c r="B16" s="12"/>
      <c r="C16" s="62"/>
      <c r="D16" s="92" t="str">
        <f>VLOOKUP(D15, data!$A:$D,4,0)</f>
        <v>PEDPGP</v>
      </c>
      <c r="E16" s="16" t="str">
        <f>VLOOKUP( DIV_PEDPGP_RD_MPS_NPI!D15,data!$A:$P,5,0)</f>
        <v xml:space="preserve">MISTRZ DS. ZAKUPÓW  </v>
      </c>
      <c r="F16" s="17"/>
      <c r="G16" s="12"/>
      <c r="H16" s="12"/>
      <c r="I16" s="92" t="str">
        <f>VLOOKUP(I15, data!$A:$D,4,0)</f>
        <v>PEDPMPS</v>
      </c>
      <c r="J16" s="16" t="str">
        <f>VLOOKUP( DIV_PEDPGP_RD_MPS_NPI!I15,data!$A:$P,5,0)</f>
        <v xml:space="preserve">MISTRZ DS. ZAKUPÓW  </v>
      </c>
      <c r="K16" s="17"/>
      <c r="N16" s="107" t="s">
        <v>402</v>
      </c>
      <c r="O16" s="16" t="str">
        <f>VLOOKUP( DIV_PEDPGP_RD_MPS_NPI!N15,data!$A:$P,5,0)</f>
        <v>MISTRZ DS. BHP I OCHRONY ŚRODOWISKA</v>
      </c>
      <c r="P16" s="17"/>
      <c r="R16" s="1"/>
      <c r="S16" s="79"/>
      <c r="U16" s="1"/>
    </row>
    <row r="17" spans="2:21" ht="30.6" customHeight="1" outlineLevel="1" thickBot="1">
      <c r="B17" s="12"/>
      <c r="C17" s="79"/>
      <c r="D17" s="26"/>
      <c r="E17" s="27"/>
      <c r="F17" s="12"/>
      <c r="G17" s="12"/>
      <c r="H17" s="12"/>
      <c r="I17" s="94"/>
      <c r="J17" s="37"/>
      <c r="K17" s="12"/>
      <c r="L17" s="12"/>
      <c r="N17" s="1"/>
      <c r="O17" s="122"/>
      <c r="P17" s="12"/>
      <c r="Q17" s="12"/>
      <c r="R17" s="1"/>
      <c r="S17" s="27"/>
      <c r="U17" s="12"/>
    </row>
    <row r="18" spans="2:21" ht="30.6" customHeight="1" outlineLevel="1">
      <c r="B18" s="12"/>
      <c r="C18" s="79"/>
      <c r="E18" s="316" t="s">
        <v>483</v>
      </c>
      <c r="F18" s="73" t="str">
        <f>VLOOKUP( DIV_PEDPGP_RD_MPS_NPI!E18,data!$A:$P,8,0)</f>
        <v>G.ZIELIŃSKI</v>
      </c>
      <c r="G18" s="15"/>
      <c r="I18" s="94"/>
      <c r="J18" s="316" t="s">
        <v>110</v>
      </c>
      <c r="K18" s="73" t="str">
        <f>VLOOKUP( DIV_PEDPGP_RD_MPS_NPI!J18,data!$A:$P,8,0)</f>
        <v>M.CERKOWNIAK</v>
      </c>
      <c r="L18" s="15"/>
      <c r="N18" s="1"/>
      <c r="O18" s="316" t="s">
        <v>461</v>
      </c>
      <c r="P18" s="73" t="str">
        <f>VLOOKUP( DIV_PEDPGP_RD_MPS_NPI!O18,data!$A:$P,8,0)</f>
        <v>K.WOLNIAK</v>
      </c>
      <c r="Q18" s="15"/>
      <c r="R18" s="1"/>
      <c r="S18" s="316" t="s">
        <v>225</v>
      </c>
      <c r="T18" s="73" t="str">
        <f>VLOOKUP( DIV_PEDPGP_RD_MPS_NPI!S18,data!$A:$P,8,0)</f>
        <v>M.JURCZYK</v>
      </c>
      <c r="U18" s="15"/>
    </row>
    <row r="19" spans="2:21" ht="30.6" customHeight="1" outlineLevel="1" thickBot="1">
      <c r="B19" s="12"/>
      <c r="C19" s="79"/>
      <c r="E19" s="92" t="str">
        <f>VLOOKUP(E18, data!$A:$D,4,0)</f>
        <v>PEDPGP</v>
      </c>
      <c r="F19" s="16" t="str">
        <f>VLOOKUP( DIV_PEDPGP_RD_MPS_NPI!E18,data!$A:$P,5,0)</f>
        <v xml:space="preserve">SPECJALISTA DS. ZAKUPÓW </v>
      </c>
      <c r="G19" s="17"/>
      <c r="I19" s="94"/>
      <c r="J19" s="97" t="str">
        <f>VLOOKUP(J18, data!$A:$D,4,0)</f>
        <v>HVAC_PEDPMPS</v>
      </c>
      <c r="K19" s="16" t="str">
        <f>VLOOKUP( DIV_PEDPGP_RD_MPS_NPI!J18,data!$A:$P,5,0)</f>
        <v xml:space="preserve">SPECJALISTA DS. ZAKUPÓW </v>
      </c>
      <c r="L19" s="17"/>
      <c r="N19" s="1"/>
      <c r="O19" s="83" t="str">
        <f>VLOOKUP(O18, data!$A:$D,4,0)</f>
        <v>HS</v>
      </c>
      <c r="P19" s="16" t="str">
        <f>VLOOKUP( DIV_PEDPGP_RD_MPS_NPI!O18,data!$A:$P,5,0)</f>
        <v xml:space="preserve">SPECJALISTA DS. BHP I OCHRONY ŚRODOWISKA </v>
      </c>
      <c r="Q19" s="17"/>
      <c r="R19" s="1"/>
      <c r="S19" s="83" t="str">
        <f>VLOOKUP(S18, data!$A:$D,4,0)</f>
        <v>PEPENPI</v>
      </c>
      <c r="T19" s="16" t="str">
        <f>VLOOKUP( DIV_PEDPGP_RD_MPS_NPI!S18,data!$A:$P,5,0)</f>
        <v xml:space="preserve">SPECJALISTA DS. ZARZĄDZANIA PROJEKTAMI </v>
      </c>
      <c r="U19" s="17"/>
    </row>
    <row r="20" spans="2:21" ht="30.6" customHeight="1" outlineLevel="1" thickBot="1">
      <c r="B20" s="12"/>
      <c r="C20" s="79"/>
      <c r="H20" s="12"/>
      <c r="I20" s="94"/>
      <c r="J20" s="27"/>
      <c r="K20" s="12"/>
      <c r="L20" s="12"/>
      <c r="N20" s="1"/>
      <c r="O20" s="82"/>
      <c r="P20" s="12"/>
      <c r="Q20" s="12"/>
      <c r="R20" s="1"/>
      <c r="S20" s="82"/>
      <c r="T20" s="105"/>
      <c r="U20" s="12"/>
    </row>
    <row r="21" spans="2:21" ht="30.6" customHeight="1" outlineLevel="1">
      <c r="B21" s="12"/>
      <c r="C21" s="79"/>
      <c r="D21" s="204" t="s">
        <v>310</v>
      </c>
      <c r="E21" s="73" t="str">
        <f>VLOOKUP( DIV_PEDPGP_RD_MPS_NPI!D21,data!$A:$P,8,0)</f>
        <v>J.MICHUŁKA</v>
      </c>
      <c r="F21" s="15"/>
      <c r="I21" s="94"/>
      <c r="J21" s="316" t="s">
        <v>140</v>
      </c>
      <c r="K21" s="73" t="str">
        <f>VLOOKUP( DIV_PEDPGP_RD_MPS_NPI!J21,data!$A:$P,8,0)</f>
        <v>R.DĄBROWSKI</v>
      </c>
      <c r="L21" s="15"/>
      <c r="N21" s="1"/>
      <c r="O21" s="316" t="s">
        <v>399</v>
      </c>
      <c r="P21" s="73" t="str">
        <f>VLOOKUP( DIV_PEDPGP_RD_MPS_NPI!O21,data!$A:$P,8,0)</f>
        <v>A.SOŚNICKA</v>
      </c>
      <c r="Q21" s="15"/>
      <c r="R21" s="1"/>
      <c r="S21" s="316" t="s">
        <v>366</v>
      </c>
      <c r="T21" s="73" t="str">
        <f>VLOOKUP( DIV_PEDPGP_RD_MPS_NPI!S21,data!$A:$P,8,0)</f>
        <v>A.RACZKOWSKA</v>
      </c>
      <c r="U21" s="15"/>
    </row>
    <row r="22" spans="2:21" ht="30.6" customHeight="1" outlineLevel="1" thickBot="1">
      <c r="B22" s="12"/>
      <c r="C22" s="87"/>
      <c r="D22" s="92" t="str">
        <f>VLOOKUP(D21, data!$A:$D,4,0)</f>
        <v>PEDPGP</v>
      </c>
      <c r="E22" s="16" t="str">
        <f>VLOOKUP( DIV_PEDPGP_RD_MPS_NPI!D21,data!$A:$P,5,0)</f>
        <v xml:space="preserve">MISTRZ MAGAZYNU CZĘŚCI ZAMIENNYCH </v>
      </c>
      <c r="F22" s="17"/>
      <c r="I22" s="94"/>
      <c r="J22" s="97" t="str">
        <f>VLOOKUP(J21, data!$A:$D,4,0)</f>
        <v>PEDPMPS</v>
      </c>
      <c r="K22" s="16" t="str">
        <f>VLOOKUP( DIV_PEDPGP_RD_MPS_NPI!J21,data!$A:$P,5,0)</f>
        <v xml:space="preserve">SPECJALISTA DS. ZAKUPÓW </v>
      </c>
      <c r="L22" s="17"/>
      <c r="N22" s="1"/>
      <c r="O22" s="89" t="str">
        <f>VLOOKUP(O21, data!$A:$D,4,0)</f>
        <v>HS</v>
      </c>
      <c r="P22" s="16" t="str">
        <f>VLOOKUP( DIV_PEDPGP_RD_MPS_NPI!O21,data!$A:$P,5,0)</f>
        <v>PRACOWNIK DS. BHP I OCHRONY ŚRODOWISKA</v>
      </c>
      <c r="Q22" s="17"/>
      <c r="R22" s="1"/>
      <c r="S22" s="89" t="str">
        <f>VLOOKUP(S21, data!$A:$D,4,0)</f>
        <v>PEPENPI</v>
      </c>
      <c r="T22" s="16" t="str">
        <f>VLOOKUP( DIV_PEDPGP_RD_MPS_NPI!S21,data!$A:$P,5,0)</f>
        <v xml:space="preserve">SPECJALISTA DS. ZARZĄDZANIA PROJEKTAMI </v>
      </c>
      <c r="U22" s="17"/>
    </row>
    <row r="23" spans="2:21" ht="30.6" customHeight="1" outlineLevel="1" thickBot="1">
      <c r="B23" s="12"/>
      <c r="C23" s="27"/>
      <c r="D23" s="94"/>
      <c r="E23" s="27"/>
      <c r="F23" s="12"/>
      <c r="G23" s="12"/>
      <c r="H23" s="12"/>
      <c r="I23" s="94"/>
      <c r="J23" s="27"/>
      <c r="K23" s="12"/>
      <c r="L23" s="12"/>
    </row>
    <row r="24" spans="2:21" ht="30.6" customHeight="1" outlineLevel="1">
      <c r="B24" s="12"/>
      <c r="C24" s="27"/>
      <c r="D24" s="94"/>
      <c r="E24" s="316" t="s">
        <v>321</v>
      </c>
      <c r="F24" s="73" t="str">
        <f>VLOOKUP( DIV_PEDPGP_RD_MPS_NPI!E24,data!$A:$P,8,0)</f>
        <v>M.MIŁUCH</v>
      </c>
      <c r="G24" s="15"/>
      <c r="I24" s="94"/>
      <c r="J24" s="316" t="s">
        <v>409</v>
      </c>
      <c r="K24" s="73" t="str">
        <f>VLOOKUP( DIV_PEDPGP_RD_MPS_NPI!J24,data!$A:$P,8,0)</f>
        <v>M.STOLARCZUK</v>
      </c>
      <c r="L24" s="15"/>
    </row>
    <row r="25" spans="2:21" ht="30.6" customHeight="1" outlineLevel="1" thickBot="1">
      <c r="B25" s="12"/>
      <c r="C25" s="27"/>
      <c r="D25" s="94"/>
      <c r="E25" s="92" t="str">
        <f>VLOOKUP(E24, data!$A:$D,4,0)</f>
        <v>PEDPGP</v>
      </c>
      <c r="F25" s="16" t="str">
        <f>VLOOKUP( DIV_PEDPGP_RD_MPS_NPI!E24,data!$A:$P,5,0)</f>
        <v xml:space="preserve">SPECJALISTA MAGAZYNU CZĘŚCI ZAMIENNYCH </v>
      </c>
      <c r="G25" s="17"/>
      <c r="I25" s="94"/>
      <c r="J25" s="92" t="str">
        <f>VLOOKUP(J24, data!$A:$D,4,0)</f>
        <v>AGHGA</v>
      </c>
      <c r="K25" s="16" t="str">
        <f>VLOOKUP( DIV_PEDPGP_RD_MPS_NPI!J24,data!$A:$P,5,0)</f>
        <v>PRACOWNIK DS. ADMINISTRACJI</v>
      </c>
      <c r="L25" s="17"/>
    </row>
    <row r="26" spans="2:21" ht="30.6" customHeight="1">
      <c r="B26" s="12"/>
      <c r="C26" s="27"/>
      <c r="D26" s="94"/>
      <c r="H26" s="12"/>
      <c r="I26" s="12"/>
      <c r="J26" s="12"/>
      <c r="K26" s="12"/>
    </row>
    <row r="27" spans="2:21" ht="30.6" customHeight="1">
      <c r="B27" s="36"/>
      <c r="C27" s="69"/>
      <c r="D27" s="36"/>
      <c r="E27" s="36"/>
      <c r="F27" s="36"/>
      <c r="G27" s="36"/>
      <c r="H27" s="36"/>
      <c r="I27" s="36"/>
      <c r="J27" s="36"/>
      <c r="K27" s="36"/>
    </row>
    <row r="28" spans="2:21" ht="30.6" customHeight="1" thickBot="1">
      <c r="B28" s="36"/>
      <c r="C28" s="124"/>
      <c r="D28" s="118" t="s">
        <v>187</v>
      </c>
      <c r="E28" s="36"/>
      <c r="F28" s="36"/>
      <c r="G28" s="36"/>
      <c r="H28" s="36"/>
      <c r="I28" s="36"/>
      <c r="J28" s="36"/>
      <c r="K28" s="36"/>
    </row>
    <row r="29" spans="2:21" ht="30.6" customHeight="1" outlineLevel="1">
      <c r="B29" s="12"/>
      <c r="C29" s="26"/>
      <c r="D29" s="123"/>
      <c r="E29" s="316" t="s">
        <v>450</v>
      </c>
      <c r="F29" s="73" t="str">
        <f>VLOOKUP( DIV_PEDPGP_RD_MPS_NPI!E29,data!$A:$P,8,0)</f>
        <v>D.WIECZOREK</v>
      </c>
      <c r="G29" s="15"/>
      <c r="H29" s="12"/>
      <c r="I29" s="12"/>
      <c r="J29" s="12"/>
      <c r="K29" s="12"/>
    </row>
    <row r="30" spans="2:21" ht="30.6" customHeight="1" outlineLevel="1" thickBot="1">
      <c r="B30" s="12"/>
      <c r="C30" s="26"/>
      <c r="D30" s="123"/>
      <c r="E30" s="97" t="str">
        <f>VLOOKUP(E29, data!$A:$D,4,0)</f>
        <v>PEDPRD</v>
      </c>
      <c r="F30" s="16" t="str">
        <f>VLOOKUP( DIV_PEDPGP_RD_MPS_NPI!E29,data!$A:$P,5,0)</f>
        <v xml:space="preserve">INŻYNIER ROZWOJU PRODUKTU </v>
      </c>
      <c r="G30" s="17"/>
      <c r="H30" s="12"/>
      <c r="I30" s="12"/>
      <c r="J30" s="12"/>
      <c r="K30" s="12"/>
    </row>
    <row r="31" spans="2:21" ht="30.6" customHeight="1" outlineLevel="1" thickBot="1">
      <c r="B31" s="12"/>
      <c r="C31" s="26"/>
      <c r="D31" s="123"/>
      <c r="E31" s="27"/>
      <c r="F31" s="12"/>
      <c r="G31" s="12"/>
      <c r="H31" s="12"/>
      <c r="I31" s="12"/>
      <c r="J31" s="12"/>
      <c r="K31" s="12"/>
    </row>
    <row r="32" spans="2:21" ht="30.6" customHeight="1" outlineLevel="1">
      <c r="B32" s="12"/>
      <c r="C32" s="1"/>
      <c r="E32" s="316" t="s">
        <v>204</v>
      </c>
      <c r="F32" s="73" t="str">
        <f>VLOOKUP( DIV_PEDPGP_RD_MPS_NPI!E32,data!$A:$P,8,0)</f>
        <v>A.IWANIEC</v>
      </c>
      <c r="G32" s="15"/>
      <c r="H32" s="12"/>
      <c r="I32" s="12"/>
      <c r="J32" s="12"/>
      <c r="K32" s="12"/>
    </row>
    <row r="33" spans="2:11" ht="30.6" customHeight="1" outlineLevel="1" thickBot="1">
      <c r="B33" s="12"/>
      <c r="C33" s="1"/>
      <c r="E33" s="97" t="str">
        <f>VLOOKUP(E32, data!$A:$D,4,0)</f>
        <v>PEDPRD</v>
      </c>
      <c r="F33" s="16" t="str">
        <f>VLOOKUP( DIV_PEDPGP_RD_MPS_NPI!E32,data!$A:$P,5,0)</f>
        <v>PRACOWNIK DZIAŁU INŻYNIERYJNEGO</v>
      </c>
      <c r="G33" s="17"/>
      <c r="H33" s="12"/>
      <c r="I33" s="12"/>
      <c r="J33" s="12"/>
      <c r="K33" s="12"/>
    </row>
    <row r="34" spans="2:11" ht="30.6" customHeight="1" outlineLevel="1" thickBot="1">
      <c r="B34" s="12"/>
      <c r="C34" s="26"/>
      <c r="D34" s="123"/>
      <c r="E34" s="27"/>
      <c r="F34" s="12"/>
      <c r="G34" s="12"/>
      <c r="H34" s="12"/>
      <c r="I34" s="12"/>
      <c r="J34" s="12"/>
      <c r="K34" s="12"/>
    </row>
    <row r="35" spans="2:11" ht="30.6" customHeight="1" outlineLevel="1">
      <c r="B35" s="12"/>
      <c r="C35" s="26"/>
      <c r="D35" s="123"/>
      <c r="E35" s="316" t="s">
        <v>288</v>
      </c>
      <c r="F35" s="73" t="str">
        <f>VLOOKUP( DIV_PEDPGP_RD_MPS_NPI!E35,data!$A:$P,8,0)</f>
        <v>B.MARCINIAK</v>
      </c>
      <c r="G35" s="15"/>
      <c r="H35" s="12"/>
      <c r="I35" s="12"/>
      <c r="J35" s="12"/>
      <c r="K35" s="12"/>
    </row>
    <row r="36" spans="2:11" ht="30.6" customHeight="1" outlineLevel="1" thickBot="1">
      <c r="B36" s="12"/>
      <c r="C36" s="26"/>
      <c r="D36" s="123"/>
      <c r="E36" s="97" t="str">
        <f>VLOOKUP(E35, data!$A:$D,4,0)</f>
        <v>PEDPRD</v>
      </c>
      <c r="F36" s="16" t="str">
        <f>VLOOKUP( DIV_PEDPGP_RD_MPS_NPI!E35,data!$A:$P,5,0)</f>
        <v xml:space="preserve">INŻYNIER ROZWOJU PRODUKTU </v>
      </c>
      <c r="G36" s="17"/>
      <c r="H36" s="12"/>
      <c r="I36" s="12"/>
      <c r="J36" s="12"/>
      <c r="K36" s="12"/>
    </row>
    <row r="37" spans="2:11" ht="30.6" customHeight="1" outlineLevel="1" thickBot="1">
      <c r="B37" s="12"/>
      <c r="C37" s="26"/>
      <c r="D37" s="123"/>
      <c r="E37" s="27"/>
      <c r="F37" s="12"/>
      <c r="G37" s="12"/>
      <c r="H37" s="12"/>
      <c r="I37" s="12"/>
      <c r="J37" s="12"/>
      <c r="K37" s="12"/>
    </row>
    <row r="38" spans="2:11" ht="30.6" customHeight="1" outlineLevel="1">
      <c r="B38" s="12"/>
      <c r="C38" s="26"/>
      <c r="D38" s="123"/>
      <c r="E38" s="316" t="s">
        <v>338</v>
      </c>
      <c r="F38" s="73" t="str">
        <f>VLOOKUP( DIV_PEDPGP_RD_MPS_NPI!E38,data!$A:$P,8,0)</f>
        <v>A.OSSOWSKA</v>
      </c>
      <c r="G38" s="15"/>
      <c r="H38" s="12"/>
      <c r="I38" s="12"/>
      <c r="J38" s="12"/>
      <c r="K38" s="12"/>
    </row>
    <row r="39" spans="2:11" ht="30.6" customHeight="1" outlineLevel="1" thickBot="1">
      <c r="B39" s="12"/>
      <c r="C39" s="26"/>
      <c r="D39" s="123"/>
      <c r="E39" s="97" t="str">
        <f>VLOOKUP(E38, data!$A:$D,4,0)</f>
        <v>PEDPRD</v>
      </c>
      <c r="F39" s="16" t="str">
        <f>VLOOKUP( DIV_PEDPGP_RD_MPS_NPI!E38,data!$A:$P,5,0)</f>
        <v xml:space="preserve">INŻYNIER ROZWOJU PRODUKTU </v>
      </c>
      <c r="G39" s="17"/>
      <c r="H39" s="12"/>
      <c r="I39" s="12"/>
      <c r="J39" s="12"/>
      <c r="K39" s="12"/>
    </row>
    <row r="40" spans="2:11" ht="30.6" customHeight="1" outlineLevel="1" thickBot="1">
      <c r="B40" s="12"/>
      <c r="C40" s="26"/>
      <c r="D40" s="123"/>
      <c r="E40" s="27"/>
      <c r="F40" s="12"/>
      <c r="G40" s="12"/>
      <c r="H40" s="12"/>
      <c r="I40" s="12"/>
      <c r="J40" s="12"/>
      <c r="K40" s="12"/>
    </row>
    <row r="41" spans="2:11" ht="30.6" customHeight="1" outlineLevel="1">
      <c r="B41" s="12"/>
      <c r="C41" s="26"/>
      <c r="D41" s="123"/>
      <c r="E41" s="316" t="s">
        <v>356</v>
      </c>
      <c r="F41" s="73" t="str">
        <f>VLOOKUP( DIV_PEDPGP_RD_MPS_NPI!E41,data!$A:$P,8,0)</f>
        <v>M.PODSADNY</v>
      </c>
      <c r="G41" s="15"/>
      <c r="H41" s="12"/>
      <c r="I41" s="12"/>
      <c r="J41" s="12"/>
      <c r="K41" s="12"/>
    </row>
    <row r="42" spans="2:11" ht="30.6" customHeight="1" outlineLevel="1" thickBot="1">
      <c r="B42" s="12"/>
      <c r="C42" s="26"/>
      <c r="E42" s="92" t="str">
        <f>VLOOKUP(E41, data!$A:$D,4,0)</f>
        <v>HVAC_PEDPRD</v>
      </c>
      <c r="F42" s="16" t="str">
        <f>VLOOKUP( DIV_PEDPGP_RD_MPS_NPI!E41,data!$A:$P,5,0)</f>
        <v xml:space="preserve">SPECJALISTA ROZWOJU PRODUKTU </v>
      </c>
      <c r="G42" s="17"/>
      <c r="H42" s="12"/>
      <c r="I42" s="12"/>
      <c r="J42" s="12"/>
      <c r="K42" s="12"/>
    </row>
    <row r="43" spans="2:11" ht="30.6" customHeight="1">
      <c r="B43" s="12"/>
      <c r="C43" s="1"/>
      <c r="D43" s="1"/>
      <c r="E43" s="26"/>
      <c r="F43" s="12"/>
      <c r="G43" s="12"/>
      <c r="H43" s="12"/>
      <c r="I43" s="12"/>
      <c r="J43" s="12"/>
      <c r="K43" s="12"/>
    </row>
    <row r="44" spans="2:11" ht="30.6" customHeight="1">
      <c r="B44" s="12"/>
      <c r="C44" s="26"/>
      <c r="D44" s="26"/>
      <c r="E44" s="12"/>
      <c r="F44" s="12"/>
      <c r="G44" s="12"/>
      <c r="H44" s="12"/>
      <c r="I44" s="12"/>
      <c r="J44" s="12"/>
      <c r="K44" s="12"/>
    </row>
    <row r="45" spans="2:11" ht="30.6" customHeight="1"/>
    <row r="46" spans="2:11" ht="30.6" customHeight="1"/>
    <row r="47" spans="2:11" ht="30.6" customHeight="1"/>
    <row r="48" spans="2:11" ht="30.6" customHeight="1"/>
  </sheetData>
  <sheetProtection password="EE3C" sheet="1" objects="1" scenarios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2:C1048576"/>
  <sheetViews>
    <sheetView workbookViewId="0">
      <selection activeCell="K43" sqref="K43"/>
    </sheetView>
  </sheetViews>
  <sheetFormatPr defaultRowHeight="14.25"/>
  <cols>
    <col min="1" max="1" width="4.125" customWidth="1"/>
    <col min="2" max="2" width="31.375" bestFit="1" customWidth="1"/>
  </cols>
  <sheetData>
    <row r="2" spans="1:3">
      <c r="B2" t="s">
        <v>972</v>
      </c>
    </row>
    <row r="3" spans="1:3">
      <c r="A3">
        <v>1</v>
      </c>
      <c r="B3" s="378" t="s">
        <v>964</v>
      </c>
      <c r="C3" s="378" t="s">
        <v>1036</v>
      </c>
    </row>
    <row r="4" spans="1:3">
      <c r="A4">
        <v>2</v>
      </c>
      <c r="B4" s="378" t="s">
        <v>966</v>
      </c>
      <c r="C4" s="378" t="s">
        <v>1036</v>
      </c>
    </row>
    <row r="5" spans="1:3">
      <c r="A5">
        <v>3</v>
      </c>
      <c r="B5" s="378" t="s">
        <v>967</v>
      </c>
      <c r="C5" s="378" t="s">
        <v>1036</v>
      </c>
    </row>
    <row r="6" spans="1:3">
      <c r="A6">
        <v>4</v>
      </c>
      <c r="B6" s="378" t="s">
        <v>1037</v>
      </c>
      <c r="C6" s="378" t="s">
        <v>1038</v>
      </c>
    </row>
    <row r="7" spans="1:3">
      <c r="A7">
        <v>5</v>
      </c>
      <c r="B7" t="s">
        <v>968</v>
      </c>
    </row>
    <row r="8" spans="1:3">
      <c r="A8">
        <v>6</v>
      </c>
      <c r="B8" t="s">
        <v>969</v>
      </c>
    </row>
    <row r="9" spans="1:3">
      <c r="A9">
        <v>7</v>
      </c>
      <c r="B9" t="s">
        <v>970</v>
      </c>
    </row>
    <row r="10" spans="1:3">
      <c r="A10">
        <v>8</v>
      </c>
      <c r="B10" t="s">
        <v>971</v>
      </c>
    </row>
    <row r="11" spans="1:3">
      <c r="A11">
        <v>9</v>
      </c>
    </row>
    <row r="12" spans="1:3">
      <c r="A12">
        <v>10</v>
      </c>
      <c r="B12" t="s">
        <v>1039</v>
      </c>
    </row>
    <row r="13" spans="1:3">
      <c r="B13" t="s">
        <v>1047</v>
      </c>
    </row>
    <row r="14" spans="1:3">
      <c r="B14" t="s">
        <v>1045</v>
      </c>
    </row>
    <row r="15" spans="1:3">
      <c r="B15" t="s">
        <v>1046</v>
      </c>
    </row>
    <row r="16" spans="1:3">
      <c r="B16" t="s">
        <v>1052</v>
      </c>
    </row>
    <row r="1048576" spans="2:2">
      <c r="B1048576" t="s">
        <v>965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22</vt:i4>
      </vt:variant>
      <vt:variant>
        <vt:lpstr>Zakresy nazwane</vt:lpstr>
      </vt:variant>
      <vt:variant>
        <vt:i4>7</vt:i4>
      </vt:variant>
    </vt:vector>
  </HeadingPairs>
  <TitlesOfParts>
    <vt:vector size="29" baseType="lpstr">
      <vt:lpstr>legend</vt:lpstr>
      <vt:lpstr>data</vt:lpstr>
      <vt:lpstr>Contents</vt:lpstr>
      <vt:lpstr>SMP_Business</vt:lpstr>
      <vt:lpstr>MAP</vt:lpstr>
      <vt:lpstr>Phone_Book</vt:lpstr>
      <vt:lpstr>Office_Administration</vt:lpstr>
      <vt:lpstr>Office_ASSEMBLY</vt:lpstr>
      <vt:lpstr>Office_MC2_Hala2</vt:lpstr>
      <vt:lpstr>Office_MCDC</vt:lpstr>
      <vt:lpstr>Office_Log</vt:lpstr>
      <vt:lpstr>Office_Spare_Parts_WH</vt:lpstr>
      <vt:lpstr>Office_Log Centrum</vt:lpstr>
      <vt:lpstr>Office_Assy_Maintenance</vt:lpstr>
      <vt:lpstr>General_Org_Chart</vt:lpstr>
      <vt:lpstr>DIV_Admin_Finances_PL</vt:lpstr>
      <vt:lpstr>DIV_PEPR_QAQC</vt:lpstr>
      <vt:lpstr>DIV_PP_IT_LO</vt:lpstr>
      <vt:lpstr>DIV_PE_PM</vt:lpstr>
      <vt:lpstr>DIV_QAPR_QAPA_QACL_QATS</vt:lpstr>
      <vt:lpstr>DIV_PEDPGP_RD_MPS_NPI</vt:lpstr>
      <vt:lpstr>To_Do</vt:lpstr>
      <vt:lpstr>General_Org_Chart!Obszar_wydruku</vt:lpstr>
      <vt:lpstr>Office_Administration!Obszar_wydruku</vt:lpstr>
      <vt:lpstr>Office_ASSEMBLY!Obszar_wydruku</vt:lpstr>
      <vt:lpstr>Office_Log!Obszar_wydruku</vt:lpstr>
      <vt:lpstr>'Office_Log Centrum'!Obszar_wydruku</vt:lpstr>
      <vt:lpstr>Office_MC2_Hala2!Obszar_wydruku</vt:lpstr>
      <vt:lpstr>Office_MCDC!Obszar_wydruku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l.studniarz</dc:creator>
  <cp:lastModifiedBy>Lupa Małgorzata</cp:lastModifiedBy>
  <cp:lastPrinted>2017-06-28T09:00:27Z</cp:lastPrinted>
  <dcterms:created xsi:type="dcterms:W3CDTF">2012-02-24T12:42:35Z</dcterms:created>
  <dcterms:modified xsi:type="dcterms:W3CDTF">2017-07-14T12:25:12Z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Layout SMP office jg2.xlsm</vt:lpwstr>
  </property>
</Properties>
</file>