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szh\Desktop\"/>
    </mc:Choice>
  </mc:AlternateContent>
  <xr:revisionPtr revIDLastSave="0" documentId="13_ncr:1_{9EE0B20F-B469-4C57-A110-7D09D8C96764}" xr6:coauthVersionLast="43" xr6:coauthVersionMax="43" xr10:uidLastSave="{00000000-0000-0000-0000-000000000000}"/>
  <bookViews>
    <workbookView xWindow="1575" yWindow="1028" windowWidth="21308" windowHeight="13822" activeTab="1" xr2:uid="{5A92EDE5-47B5-4259-8527-B7E02FEBEFE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4" i="2" l="1"/>
  <c r="I18" i="2"/>
  <c r="I12" i="2"/>
  <c r="I21" i="2"/>
  <c r="I20" i="2"/>
  <c r="I15" i="2"/>
  <c r="I14" i="2"/>
  <c r="I8" i="2"/>
  <c r="I9" i="2"/>
  <c r="D4" i="2"/>
  <c r="G14" i="2" s="1"/>
  <c r="L4" i="2"/>
  <c r="D24" i="2"/>
  <c r="D18" i="2"/>
  <c r="D12" i="2"/>
  <c r="G21" i="2"/>
  <c r="G22" i="2"/>
  <c r="G23" i="2"/>
  <c r="C26" i="1"/>
  <c r="C24" i="1"/>
  <c r="C23" i="1"/>
  <c r="C22" i="1"/>
  <c r="C21" i="1"/>
  <c r="G21" i="1" s="1"/>
  <c r="H21" i="1" s="1"/>
  <c r="I21" i="1" s="1"/>
  <c r="C20" i="1"/>
  <c r="H20" i="1" s="1"/>
  <c r="C18" i="1"/>
  <c r="C17" i="1"/>
  <c r="C16" i="1"/>
  <c r="C15" i="1"/>
  <c r="C14" i="1"/>
  <c r="C12" i="1"/>
  <c r="C11" i="1"/>
  <c r="C10" i="1"/>
  <c r="C9" i="1"/>
  <c r="G9" i="1" s="1"/>
  <c r="C22" i="2"/>
  <c r="C16" i="2"/>
  <c r="C10" i="2"/>
  <c r="M12" i="2"/>
  <c r="G15" i="1"/>
  <c r="H14" i="1"/>
  <c r="C20" i="2"/>
  <c r="C21" i="2"/>
  <c r="C24" i="2"/>
  <c r="C19" i="2"/>
  <c r="G19" i="2" s="1"/>
  <c r="C14" i="2"/>
  <c r="C15" i="2"/>
  <c r="C18" i="2"/>
  <c r="C13" i="2"/>
  <c r="G13" i="2" s="1"/>
  <c r="C8" i="2"/>
  <c r="C9" i="2"/>
  <c r="C12" i="2"/>
  <c r="C7" i="2"/>
  <c r="G7" i="2" s="1"/>
  <c r="G17" i="2"/>
  <c r="G16" i="2"/>
  <c r="G15" i="2"/>
  <c r="G11" i="2"/>
  <c r="G10" i="2"/>
  <c r="G9" i="2"/>
  <c r="G8" i="2"/>
  <c r="F21" i="1"/>
  <c r="F15" i="1"/>
  <c r="F18" i="1" s="1"/>
  <c r="F9" i="1"/>
  <c r="G23" i="1"/>
  <c r="G22" i="1"/>
  <c r="H23" i="1"/>
  <c r="I23" i="1" s="1"/>
  <c r="F24" i="1"/>
  <c r="G25" i="1"/>
  <c r="H25" i="1" s="1"/>
  <c r="G24" i="1"/>
  <c r="H26" i="1"/>
  <c r="H22" i="1"/>
  <c r="G18" i="1"/>
  <c r="G16" i="1"/>
  <c r="G19" i="1"/>
  <c r="H19" i="1" s="1"/>
  <c r="G17" i="1"/>
  <c r="H17" i="1" s="1"/>
  <c r="F12" i="1"/>
  <c r="H16" i="1"/>
  <c r="I16" i="1" s="1"/>
  <c r="H10" i="1"/>
  <c r="H11" i="1"/>
  <c r="G13" i="1"/>
  <c r="H13" i="1" s="1"/>
  <c r="G11" i="1"/>
  <c r="G10" i="1"/>
  <c r="G12" i="1"/>
  <c r="H4" i="2" l="1"/>
  <c r="F13" i="2" s="1"/>
  <c r="F16" i="2" s="1"/>
  <c r="G20" i="2"/>
  <c r="D21" i="2"/>
  <c r="H21" i="2" s="1"/>
  <c r="J21" i="2" s="1"/>
  <c r="D13" i="2"/>
  <c r="H13" i="2" s="1"/>
  <c r="D23" i="2"/>
  <c r="H23" i="2" s="1"/>
  <c r="D15" i="2"/>
  <c r="H15" i="2" s="1"/>
  <c r="J15" i="2" s="1"/>
  <c r="D11" i="2"/>
  <c r="H11" i="2" s="1"/>
  <c r="D22" i="2"/>
  <c r="D14" i="2"/>
  <c r="H14" i="2" s="1"/>
  <c r="J14" i="2" s="1"/>
  <c r="D7" i="2"/>
  <c r="D17" i="2"/>
  <c r="H17" i="2" s="1"/>
  <c r="D16" i="2"/>
  <c r="H16" i="2" s="1"/>
  <c r="I16" i="2" s="1"/>
  <c r="D9" i="2"/>
  <c r="H9" i="2" s="1"/>
  <c r="J9" i="2" s="1"/>
  <c r="D19" i="2"/>
  <c r="G4" i="2"/>
  <c r="F7" i="2" s="1"/>
  <c r="F10" i="2" s="1"/>
  <c r="I4" i="2"/>
  <c r="F19" i="2" s="1"/>
  <c r="F22" i="2" s="1"/>
  <c r="D8" i="2"/>
  <c r="H8" i="2" s="1"/>
  <c r="J8" i="2" s="1"/>
  <c r="D10" i="2"/>
  <c r="D20" i="2"/>
  <c r="I10" i="1"/>
  <c r="I11" i="1"/>
  <c r="I22" i="1"/>
  <c r="I17" i="1"/>
  <c r="H15" i="1"/>
  <c r="I15" i="1" s="1"/>
  <c r="H9" i="1"/>
  <c r="I9" i="1" s="1"/>
  <c r="H24" i="1"/>
  <c r="I24" i="1" s="1"/>
  <c r="J21" i="1" s="1"/>
  <c r="H18" i="1"/>
  <c r="H12" i="1"/>
  <c r="I12" i="1" s="1"/>
  <c r="H7" i="2" l="1"/>
  <c r="J7" i="2" s="1"/>
  <c r="J13" i="2"/>
  <c r="I13" i="2"/>
  <c r="H20" i="2"/>
  <c r="J20" i="2" s="1"/>
  <c r="H22" i="2"/>
  <c r="H10" i="2"/>
  <c r="H19" i="2"/>
  <c r="J16" i="2"/>
  <c r="K13" i="2" s="1"/>
  <c r="J9" i="1"/>
  <c r="I18" i="1"/>
  <c r="J15" i="1" s="1"/>
  <c r="I7" i="2" l="1"/>
  <c r="J10" i="2"/>
  <c r="K7" i="2" s="1"/>
  <c r="I10" i="2"/>
  <c r="J19" i="2"/>
  <c r="I19" i="2"/>
  <c r="J22" i="2"/>
  <c r="I22" i="2"/>
  <c r="K19" i="2" l="1"/>
</calcChain>
</file>

<file path=xl/sharedStrings.xml><?xml version="1.0" encoding="utf-8"?>
<sst xmlns="http://schemas.openxmlformats.org/spreadsheetml/2006/main" count="253" uniqueCount="27">
  <si>
    <t>CM-Reg-Old</t>
  </si>
  <si>
    <t>VM-Old</t>
  </si>
  <si>
    <t>CM-Reg-New</t>
  </si>
  <si>
    <t>VM-New</t>
  </si>
  <si>
    <t>test frequency</t>
  </si>
  <si>
    <t>VM</t>
  </si>
  <si>
    <t>CM-spc-New</t>
  </si>
  <si>
    <t>CM-Spe-old</t>
  </si>
  <si>
    <t># of stimuli in that category</t>
  </si>
  <si>
    <t>p(old) or p(new)</t>
  </si>
  <si>
    <t>p(test|test this set)</t>
  </si>
  <si>
    <t>p(item in the set)</t>
  </si>
  <si>
    <t>Sum(Prob)</t>
  </si>
  <si>
    <t>prob(cm-foil-spec)</t>
  </si>
  <si>
    <t>prob(cm-foil-reg)</t>
  </si>
  <si>
    <t>SetSize</t>
  </si>
  <si>
    <t>Manipulated frequency of CM-regular</t>
  </si>
  <si>
    <t>SS=2</t>
  </si>
  <si>
    <t>SS=4</t>
  </si>
  <si>
    <t>SS=6</t>
  </si>
  <si>
    <t>Prob( single item in item type be tested)</t>
  </si>
  <si>
    <t>Test Freqency Manipulation</t>
  </si>
  <si>
    <t>Non-special</t>
  </si>
  <si>
    <t>Special</t>
  </si>
  <si>
    <t>Sum Prob check</t>
  </si>
  <si>
    <t>VM(total)</t>
  </si>
  <si>
    <t>Prob(Single item in that category be tested)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</si>
</sst>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\ ???/???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6" tint="0.7999816888943144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65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1" xfId="0" applyBorder="1" applyAlignment="1">
      <alignment horizontal="center"/>
    </xf>
    <xf numFmtId="0" fontId="0" fillId="4" borderId="1" xfId="0" applyFill="1" applyBorder="1"/>
    <xf numFmtId="165" fontId="0" fillId="4" borderId="1" xfId="0" applyNumberFormat="1" applyFill="1" applyBorder="1"/>
    <xf numFmtId="165" fontId="0" fillId="0" borderId="1" xfId="0" applyNumberFormat="1" applyBorder="1"/>
    <xf numFmtId="165" fontId="0" fillId="0" borderId="1" xfId="0" applyNumberFormat="1" applyBorder="1" applyAlignment="1">
      <alignment horizontal="center"/>
    </xf>
    <xf numFmtId="0" fontId="0" fillId="5" borderId="1" xfId="0" applyFill="1" applyBorder="1"/>
    <xf numFmtId="165" fontId="0" fillId="5" borderId="1" xfId="0" applyNumberFormat="1" applyFill="1" applyBorder="1"/>
    <xf numFmtId="165" fontId="0" fillId="0" borderId="1" xfId="0" applyNumberFormat="1" applyFill="1" applyBorder="1" applyAlignment="1">
      <alignment horizontal="center"/>
    </xf>
    <xf numFmtId="0" fontId="0" fillId="6" borderId="1" xfId="0" applyFill="1" applyBorder="1"/>
    <xf numFmtId="165" fontId="0" fillId="6" borderId="1" xfId="0" applyNumberFormat="1" applyFill="1" applyBorder="1"/>
    <xf numFmtId="0" fontId="1" fillId="7" borderId="1" xfId="0" applyFont="1" applyFill="1" applyBorder="1" applyAlignment="1">
      <alignment wrapText="1"/>
    </xf>
    <xf numFmtId="0" fontId="0" fillId="4" borderId="1" xfId="0" applyFill="1" applyBorder="1" applyAlignment="1">
      <alignment horizontal="right"/>
    </xf>
    <xf numFmtId="0" fontId="0" fillId="5" borderId="2" xfId="0" applyFill="1" applyBorder="1" applyAlignment="1">
      <alignment horizontal="right"/>
    </xf>
    <xf numFmtId="0" fontId="0" fillId="5" borderId="3" xfId="0" applyFill="1" applyBorder="1" applyAlignment="1">
      <alignment horizontal="right"/>
    </xf>
    <xf numFmtId="0" fontId="0" fillId="6" borderId="1" xfId="0" applyFill="1" applyBorder="1" applyAlignment="1">
      <alignment horizontal="right"/>
    </xf>
    <xf numFmtId="165" fontId="0" fillId="6" borderId="4" xfId="0" applyNumberFormat="1" applyFill="1" applyBorder="1" applyAlignment="1">
      <alignment horizontal="center"/>
    </xf>
    <xf numFmtId="165" fontId="0" fillId="6" borderId="5" xfId="0" applyNumberFormat="1" applyFill="1" applyBorder="1" applyAlignment="1">
      <alignment horizontal="center"/>
    </xf>
    <xf numFmtId="165" fontId="0" fillId="6" borderId="6" xfId="0" applyNumberFormat="1" applyFill="1" applyBorder="1" applyAlignment="1">
      <alignment horizontal="center"/>
    </xf>
    <xf numFmtId="165" fontId="0" fillId="8" borderId="1" xfId="0" applyNumberFormat="1" applyFill="1" applyBorder="1"/>
    <xf numFmtId="0" fontId="0" fillId="2" borderId="1" xfId="0" applyFill="1" applyBorder="1"/>
    <xf numFmtId="165" fontId="0" fillId="2" borderId="1" xfId="0" applyNumberFormat="1" applyFill="1" applyBorder="1"/>
    <xf numFmtId="0" fontId="0" fillId="0" borderId="1" xfId="0" applyBorder="1" applyAlignment="1">
      <alignment wrapText="1"/>
    </xf>
    <xf numFmtId="0" fontId="0" fillId="8" borderId="1" xfId="0" applyFill="1" applyBorder="1"/>
    <xf numFmtId="0" fontId="0" fillId="0" borderId="1" xfId="0" applyFill="1" applyBorder="1"/>
    <xf numFmtId="0" fontId="0" fillId="0" borderId="1" xfId="0" applyBorder="1"/>
    <xf numFmtId="0" fontId="0" fillId="3" borderId="1" xfId="0" applyFill="1" applyBorder="1"/>
    <xf numFmtId="165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right"/>
    </xf>
    <xf numFmtId="165" fontId="2" fillId="9" borderId="1" xfId="0" applyNumberFormat="1" applyFont="1" applyFill="1" applyBorder="1"/>
    <xf numFmtId="165" fontId="2" fillId="9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195A9-3A49-4074-936B-BE1416A99558}">
  <dimension ref="A5:M26"/>
  <sheetViews>
    <sheetView workbookViewId="0">
      <selection activeCell="H15" activeCellId="1" sqref="H9 H15"/>
    </sheetView>
  </sheetViews>
  <sheetFormatPr defaultRowHeight="14.25" x14ac:dyDescent="0.45"/>
  <cols>
    <col min="2" max="2" width="13.265625" customWidth="1"/>
    <col min="3" max="3" width="10.6640625" customWidth="1"/>
    <col min="6" max="6" width="13" bestFit="1" customWidth="1"/>
    <col min="12" max="12" width="12.86328125" customWidth="1"/>
  </cols>
  <sheetData>
    <row r="5" spans="1:13" x14ac:dyDescent="0.45">
      <c r="C5" t="s">
        <v>13</v>
      </c>
      <c r="D5">
        <v>0.5</v>
      </c>
      <c r="G5" t="s">
        <v>17</v>
      </c>
      <c r="H5" t="s">
        <v>18</v>
      </c>
      <c r="I5" t="s">
        <v>19</v>
      </c>
    </row>
    <row r="6" spans="1:13" x14ac:dyDescent="0.45">
      <c r="C6" t="s">
        <v>14</v>
      </c>
      <c r="D6">
        <v>0.25</v>
      </c>
      <c r="F6" t="s">
        <v>16</v>
      </c>
      <c r="G6" s="1">
        <v>0.66666666666666663</v>
      </c>
      <c r="H6" s="1">
        <v>0.33333333333333331</v>
      </c>
      <c r="I6" s="1">
        <v>0.22222222222222221</v>
      </c>
    </row>
    <row r="8" spans="1:13" ht="51.4" customHeight="1" x14ac:dyDescent="0.45">
      <c r="A8" s="15" t="s">
        <v>15</v>
      </c>
      <c r="B8" s="15"/>
      <c r="C8" s="15" t="s">
        <v>8</v>
      </c>
      <c r="D8" s="15" t="s">
        <v>4</v>
      </c>
      <c r="E8" s="15" t="s">
        <v>9</v>
      </c>
      <c r="F8" s="15" t="s">
        <v>10</v>
      </c>
      <c r="G8" s="15" t="s">
        <v>11</v>
      </c>
      <c r="H8" s="15"/>
      <c r="I8" s="15"/>
      <c r="J8" s="15" t="s">
        <v>12</v>
      </c>
    </row>
    <row r="9" spans="1:13" x14ac:dyDescent="0.45">
      <c r="A9" s="5">
        <v>2</v>
      </c>
      <c r="B9" s="6" t="s">
        <v>0</v>
      </c>
      <c r="C9" s="16">
        <f>M10</f>
        <v>3</v>
      </c>
      <c r="D9" s="7">
        <v>0.9</v>
      </c>
      <c r="E9" s="7">
        <v>0.5</v>
      </c>
      <c r="F9" s="7">
        <f>G6</f>
        <v>0.66666666666666663</v>
      </c>
      <c r="G9" s="7">
        <f>(A9/2)/C9</f>
        <v>0.33333333333333331</v>
      </c>
      <c r="H9" s="7">
        <f>D9*E9*F9*G9</f>
        <v>9.9999999999999992E-2</v>
      </c>
      <c r="I9" s="8">
        <f>H9*C9</f>
        <v>0.3</v>
      </c>
      <c r="J9" s="9">
        <f>SUM(I9:I14)</f>
        <v>1</v>
      </c>
      <c r="L9" t="s">
        <v>5</v>
      </c>
      <c r="M9">
        <v>4</v>
      </c>
    </row>
    <row r="10" spans="1:13" x14ac:dyDescent="0.45">
      <c r="A10" s="5"/>
      <c r="B10" s="6" t="s">
        <v>2</v>
      </c>
      <c r="C10" s="16">
        <f t="shared" ref="C10:C14" si="0">M11</f>
        <v>2</v>
      </c>
      <c r="D10" s="7">
        <v>0.9</v>
      </c>
      <c r="E10" s="7">
        <v>0.5</v>
      </c>
      <c r="F10" s="7">
        <v>0.5</v>
      </c>
      <c r="G10" s="7">
        <f>0.25</f>
        <v>0.25</v>
      </c>
      <c r="H10" s="7">
        <f>D10*E10*F10*G10</f>
        <v>5.6250000000000001E-2</v>
      </c>
      <c r="I10" s="8">
        <f>H10*C10</f>
        <v>0.1125</v>
      </c>
      <c r="J10" s="9"/>
      <c r="L10" s="2" t="s">
        <v>0</v>
      </c>
      <c r="M10" s="2">
        <v>3</v>
      </c>
    </row>
    <row r="11" spans="1:13" x14ac:dyDescent="0.45">
      <c r="A11" s="5"/>
      <c r="B11" s="6" t="s">
        <v>6</v>
      </c>
      <c r="C11" s="16">
        <f t="shared" si="0"/>
        <v>1</v>
      </c>
      <c r="D11" s="7">
        <v>0.9</v>
      </c>
      <c r="E11" s="7">
        <v>0.5</v>
      </c>
      <c r="F11" s="7">
        <v>0.5</v>
      </c>
      <c r="G11" s="7">
        <f>0.5</f>
        <v>0.5</v>
      </c>
      <c r="H11" s="7">
        <f>D11*E11*F11*G11</f>
        <v>0.1125</v>
      </c>
      <c r="I11" s="8">
        <f>H11*C11</f>
        <v>0.1125</v>
      </c>
      <c r="J11" s="9"/>
      <c r="L11" s="2" t="s">
        <v>2</v>
      </c>
      <c r="M11" s="2">
        <v>2</v>
      </c>
    </row>
    <row r="12" spans="1:13" x14ac:dyDescent="0.45">
      <c r="A12" s="5"/>
      <c r="B12" s="10" t="s">
        <v>1</v>
      </c>
      <c r="C12" s="17">
        <f>M9</f>
        <v>4</v>
      </c>
      <c r="D12" s="11">
        <v>0.9</v>
      </c>
      <c r="E12" s="11">
        <v>0.5</v>
      </c>
      <c r="F12" s="11">
        <f>(1-F9)/(A9/2)</f>
        <v>0.33333333333333337</v>
      </c>
      <c r="G12" s="11">
        <f>1/M9</f>
        <v>0.25</v>
      </c>
      <c r="H12" s="11">
        <f>D12*E12*F12*G12</f>
        <v>3.7500000000000006E-2</v>
      </c>
      <c r="I12" s="12">
        <f>(H13+H12)*M9</f>
        <v>0.375</v>
      </c>
      <c r="J12" s="9"/>
      <c r="L12" s="2" t="s">
        <v>6</v>
      </c>
      <c r="M12" s="2">
        <v>1</v>
      </c>
    </row>
    <row r="13" spans="1:13" x14ac:dyDescent="0.45">
      <c r="A13" s="5"/>
      <c r="B13" s="10" t="s">
        <v>3</v>
      </c>
      <c r="C13" s="18"/>
      <c r="D13" s="11">
        <v>0.9</v>
      </c>
      <c r="E13" s="11">
        <v>0.5</v>
      </c>
      <c r="F13" s="11">
        <v>0.5</v>
      </c>
      <c r="G13" s="11">
        <f>1/M9</f>
        <v>0.25</v>
      </c>
      <c r="H13" s="11">
        <f t="shared" ref="H10:H13" si="1">D13*E13*F13*G13</f>
        <v>5.6250000000000001E-2</v>
      </c>
      <c r="I13" s="12"/>
      <c r="J13" s="9"/>
      <c r="L13" s="3" t="s">
        <v>1</v>
      </c>
      <c r="M13" s="3">
        <v>1</v>
      </c>
    </row>
    <row r="14" spans="1:13" x14ac:dyDescent="0.45">
      <c r="A14" s="5"/>
      <c r="B14" s="13" t="s">
        <v>7</v>
      </c>
      <c r="C14" s="19">
        <f t="shared" si="0"/>
        <v>1</v>
      </c>
      <c r="D14" s="14">
        <v>0.1</v>
      </c>
      <c r="E14" s="13"/>
      <c r="F14" s="14"/>
      <c r="G14" s="13"/>
      <c r="H14" s="14">
        <f>C14*D14</f>
        <v>0.1</v>
      </c>
      <c r="I14" s="8">
        <v>0.1</v>
      </c>
      <c r="J14" s="9"/>
      <c r="L14" s="3" t="s">
        <v>3</v>
      </c>
      <c r="M14" s="3">
        <v>3</v>
      </c>
    </row>
    <row r="15" spans="1:13" x14ac:dyDescent="0.45">
      <c r="A15" s="5">
        <v>4</v>
      </c>
      <c r="B15" s="6" t="s">
        <v>0</v>
      </c>
      <c r="C15" s="16">
        <f>M10</f>
        <v>3</v>
      </c>
      <c r="D15" s="7">
        <v>0.9</v>
      </c>
      <c r="E15" s="7">
        <v>0.5</v>
      </c>
      <c r="F15" s="7">
        <f>H6</f>
        <v>0.33333333333333331</v>
      </c>
      <c r="G15" s="7">
        <f>(A15/2)/C15</f>
        <v>0.66666666666666663</v>
      </c>
      <c r="H15" s="7">
        <f>D15*E15*F15*G15</f>
        <v>9.9999999999999992E-2</v>
      </c>
      <c r="I15" s="8">
        <f>H15*C15</f>
        <v>0.3</v>
      </c>
      <c r="J15" s="9">
        <f>SUM(I15:I20)</f>
        <v>1</v>
      </c>
      <c r="L15" s="4" t="s">
        <v>7</v>
      </c>
      <c r="M15" s="4">
        <v>1</v>
      </c>
    </row>
    <row r="16" spans="1:13" x14ac:dyDescent="0.45">
      <c r="A16" s="5"/>
      <c r="B16" s="6" t="s">
        <v>2</v>
      </c>
      <c r="C16" s="16">
        <f t="shared" ref="C16:C20" si="2">M11</f>
        <v>2</v>
      </c>
      <c r="D16" s="7">
        <v>0.9</v>
      </c>
      <c r="E16" s="7">
        <v>0.5</v>
      </c>
      <c r="F16" s="7">
        <v>0.5</v>
      </c>
      <c r="G16" s="7">
        <f>D6</f>
        <v>0.25</v>
      </c>
      <c r="H16" s="7">
        <f>D16*E16*F16*G16</f>
        <v>5.6250000000000001E-2</v>
      </c>
      <c r="I16" s="8">
        <f>H16*C16</f>
        <v>0.1125</v>
      </c>
      <c r="J16" s="9"/>
    </row>
    <row r="17" spans="1:10" x14ac:dyDescent="0.45">
      <c r="A17" s="5"/>
      <c r="B17" s="6" t="s">
        <v>6</v>
      </c>
      <c r="C17" s="16">
        <f t="shared" si="2"/>
        <v>1</v>
      </c>
      <c r="D17" s="7">
        <v>0.9</v>
      </c>
      <c r="E17" s="7">
        <v>0.5</v>
      </c>
      <c r="F17" s="7">
        <v>0.5</v>
      </c>
      <c r="G17" s="7">
        <f>D5</f>
        <v>0.5</v>
      </c>
      <c r="H17" s="7">
        <f>D17*E17*F17*G17</f>
        <v>0.1125</v>
      </c>
      <c r="I17" s="8">
        <f>H17*C17</f>
        <v>0.1125</v>
      </c>
      <c r="J17" s="9"/>
    </row>
    <row r="18" spans="1:10" x14ac:dyDescent="0.45">
      <c r="A18" s="5"/>
      <c r="B18" s="10" t="s">
        <v>1</v>
      </c>
      <c r="C18" s="17">
        <f>M9</f>
        <v>4</v>
      </c>
      <c r="D18" s="11">
        <v>0.9</v>
      </c>
      <c r="E18" s="11">
        <v>0.5</v>
      </c>
      <c r="F18" s="11">
        <f>(1-F15*(A15/2))/(A15/2)</f>
        <v>0.16666666666666669</v>
      </c>
      <c r="G18" s="11">
        <f>(A15/2)/M9</f>
        <v>0.5</v>
      </c>
      <c r="H18" s="11">
        <f>D18*E18*F18*G18</f>
        <v>3.7500000000000006E-2</v>
      </c>
      <c r="I18" s="12">
        <f>(H19+H18)*M9</f>
        <v>0.375</v>
      </c>
      <c r="J18" s="9"/>
    </row>
    <row r="19" spans="1:10" x14ac:dyDescent="0.45">
      <c r="A19" s="5"/>
      <c r="B19" s="10" t="s">
        <v>3</v>
      </c>
      <c r="C19" s="18"/>
      <c r="D19" s="11">
        <v>0.9</v>
      </c>
      <c r="E19" s="11">
        <v>0.5</v>
      </c>
      <c r="F19" s="11">
        <v>0.5</v>
      </c>
      <c r="G19" s="11">
        <f>1/M9</f>
        <v>0.25</v>
      </c>
      <c r="H19" s="11">
        <f t="shared" ref="H19" si="3">D19*E19*F19*G19</f>
        <v>5.6250000000000001E-2</v>
      </c>
      <c r="I19" s="12"/>
      <c r="J19" s="9"/>
    </row>
    <row r="20" spans="1:10" x14ac:dyDescent="0.45">
      <c r="A20" s="5"/>
      <c r="B20" s="13" t="s">
        <v>7</v>
      </c>
      <c r="C20" s="19">
        <f t="shared" si="2"/>
        <v>1</v>
      </c>
      <c r="D20" s="14">
        <v>0.1</v>
      </c>
      <c r="E20" s="13"/>
      <c r="F20" s="14"/>
      <c r="G20" s="13"/>
      <c r="H20" s="14">
        <f>C20*D20</f>
        <v>0.1</v>
      </c>
      <c r="I20" s="8">
        <v>0.1</v>
      </c>
      <c r="J20" s="9"/>
    </row>
    <row r="21" spans="1:10" x14ac:dyDescent="0.45">
      <c r="A21" s="5">
        <v>6</v>
      </c>
      <c r="B21" s="6" t="s">
        <v>0</v>
      </c>
      <c r="C21" s="16">
        <f>M10</f>
        <v>3</v>
      </c>
      <c r="D21" s="7">
        <v>0.9</v>
      </c>
      <c r="E21" s="7">
        <v>0.5</v>
      </c>
      <c r="F21" s="7">
        <f>I6</f>
        <v>0.22222222222222221</v>
      </c>
      <c r="G21" s="7">
        <f>(A21/2)/C21</f>
        <v>1</v>
      </c>
      <c r="H21" s="7">
        <f>D21*E21*F21*G21</f>
        <v>9.9999999999999992E-2</v>
      </c>
      <c r="I21" s="8">
        <f>H21*C21</f>
        <v>0.3</v>
      </c>
      <c r="J21" s="9">
        <f>SUM(I21:I26)</f>
        <v>1</v>
      </c>
    </row>
    <row r="22" spans="1:10" x14ac:dyDescent="0.45">
      <c r="A22" s="5"/>
      <c r="B22" s="6" t="s">
        <v>2</v>
      </c>
      <c r="C22" s="16">
        <f t="shared" ref="C22:C26" si="4">M11</f>
        <v>2</v>
      </c>
      <c r="D22" s="7">
        <v>0.9</v>
      </c>
      <c r="E22" s="7">
        <v>0.5</v>
      </c>
      <c r="F22" s="7">
        <v>0.5</v>
      </c>
      <c r="G22" s="7">
        <f>D6</f>
        <v>0.25</v>
      </c>
      <c r="H22" s="7">
        <f>D22*E22*F22*G22</f>
        <v>5.6250000000000001E-2</v>
      </c>
      <c r="I22" s="8">
        <f>H22*C22</f>
        <v>0.1125</v>
      </c>
      <c r="J22" s="9"/>
    </row>
    <row r="23" spans="1:10" x14ac:dyDescent="0.45">
      <c r="A23" s="5"/>
      <c r="B23" s="6" t="s">
        <v>6</v>
      </c>
      <c r="C23" s="16">
        <f t="shared" si="4"/>
        <v>1</v>
      </c>
      <c r="D23" s="7">
        <v>0.9</v>
      </c>
      <c r="E23" s="7">
        <v>0.5</v>
      </c>
      <c r="F23" s="7">
        <v>0.5</v>
      </c>
      <c r="G23" s="7">
        <f>D5</f>
        <v>0.5</v>
      </c>
      <c r="H23" s="7">
        <f>D23*E23*F23*G23</f>
        <v>0.1125</v>
      </c>
      <c r="I23" s="8">
        <f>H23*C23</f>
        <v>0.1125</v>
      </c>
      <c r="J23" s="9"/>
    </row>
    <row r="24" spans="1:10" x14ac:dyDescent="0.45">
      <c r="A24" s="5"/>
      <c r="B24" s="10" t="s">
        <v>1</v>
      </c>
      <c r="C24" s="17">
        <f>M9</f>
        <v>4</v>
      </c>
      <c r="D24" s="11">
        <v>0.9</v>
      </c>
      <c r="E24" s="11">
        <v>0.5</v>
      </c>
      <c r="F24" s="11">
        <f>(1-F21*(A21/2))/(A21/2)</f>
        <v>0.11111111111111112</v>
      </c>
      <c r="G24" s="11">
        <f>(A21/2)/M9</f>
        <v>0.75</v>
      </c>
      <c r="H24" s="11">
        <f>D24*E24*F24*G24</f>
        <v>3.7500000000000006E-2</v>
      </c>
      <c r="I24" s="12">
        <f>(H25+H24)*M9</f>
        <v>0.375</v>
      </c>
      <c r="J24" s="9"/>
    </row>
    <row r="25" spans="1:10" x14ac:dyDescent="0.45">
      <c r="A25" s="5"/>
      <c r="B25" s="10" t="s">
        <v>3</v>
      </c>
      <c r="C25" s="18"/>
      <c r="D25" s="11">
        <v>0.9</v>
      </c>
      <c r="E25" s="11">
        <v>0.5</v>
      </c>
      <c r="F25" s="11">
        <v>0.5</v>
      </c>
      <c r="G25" s="11">
        <f>1/M9</f>
        <v>0.25</v>
      </c>
      <c r="H25" s="11">
        <f t="shared" ref="H25" si="5">D25*E25*F25*G25</f>
        <v>5.6250000000000001E-2</v>
      </c>
      <c r="I25" s="12"/>
      <c r="J25" s="9"/>
    </row>
    <row r="26" spans="1:10" x14ac:dyDescent="0.45">
      <c r="A26" s="5"/>
      <c r="B26" s="13" t="s">
        <v>7</v>
      </c>
      <c r="C26" s="19">
        <f t="shared" si="4"/>
        <v>1</v>
      </c>
      <c r="D26" s="14">
        <v>0.1</v>
      </c>
      <c r="E26" s="13"/>
      <c r="F26" s="14"/>
      <c r="G26" s="13"/>
      <c r="H26" s="14">
        <f>C26*D26</f>
        <v>0.1</v>
      </c>
      <c r="I26" s="8">
        <v>0.1</v>
      </c>
      <c r="J26" s="9"/>
    </row>
  </sheetData>
  <mergeCells count="12">
    <mergeCell ref="A21:A26"/>
    <mergeCell ref="I24:I25"/>
    <mergeCell ref="J21:J26"/>
    <mergeCell ref="C12:C13"/>
    <mergeCell ref="C18:C19"/>
    <mergeCell ref="C24:C25"/>
    <mergeCell ref="I12:I13"/>
    <mergeCell ref="A9:A14"/>
    <mergeCell ref="J9:J14"/>
    <mergeCell ref="J15:J20"/>
    <mergeCell ref="I18:I19"/>
    <mergeCell ref="A15:A20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B530D-C60D-47A7-B95F-071D3A04F6CB}">
  <dimension ref="A3:M24"/>
  <sheetViews>
    <sheetView tabSelected="1" topLeftCell="A2" workbookViewId="0">
      <selection activeCell="M8" sqref="M8"/>
    </sheetView>
  </sheetViews>
  <sheetFormatPr defaultRowHeight="14.25" x14ac:dyDescent="0.45"/>
  <cols>
    <col min="12" max="12" width="12.73046875" customWidth="1"/>
  </cols>
  <sheetData>
    <row r="3" spans="1:13" ht="34.15" customHeight="1" x14ac:dyDescent="0.45">
      <c r="C3" s="26" t="s">
        <v>13</v>
      </c>
      <c r="D3" s="27">
        <v>0.5</v>
      </c>
      <c r="F3" s="24"/>
      <c r="G3" s="24" t="s">
        <v>17</v>
      </c>
      <c r="H3" s="24" t="s">
        <v>18</v>
      </c>
      <c r="I3" s="24" t="s">
        <v>19</v>
      </c>
      <c r="K3" s="29"/>
      <c r="L3" s="29" t="s">
        <v>22</v>
      </c>
      <c r="M3" s="29" t="s">
        <v>23</v>
      </c>
    </row>
    <row r="4" spans="1:13" ht="36.75" customHeight="1" x14ac:dyDescent="0.45">
      <c r="C4" s="26" t="s">
        <v>14</v>
      </c>
      <c r="D4" s="28">
        <f>(1-D3)/M9</f>
        <v>0.25</v>
      </c>
      <c r="F4" s="24" t="s">
        <v>16</v>
      </c>
      <c r="G4" s="25">
        <f>M4/(L4*E7*G7)</f>
        <v>0.66666666666666674</v>
      </c>
      <c r="H4" s="25">
        <f>M4/(L4*E13*G13)</f>
        <v>0.33333333333333337</v>
      </c>
      <c r="I4" s="25">
        <f>M4/(L4*E19*G19)</f>
        <v>0.22222222222222224</v>
      </c>
      <c r="K4" s="29" t="s">
        <v>21</v>
      </c>
      <c r="L4" s="8">
        <f>1-M4</f>
        <v>0.9</v>
      </c>
      <c r="M4" s="23">
        <v>0.1</v>
      </c>
    </row>
    <row r="6" spans="1:13" ht="71.25" x14ac:dyDescent="0.45">
      <c r="A6" s="15" t="s">
        <v>15</v>
      </c>
      <c r="B6" s="15"/>
      <c r="C6" s="15" t="s">
        <v>8</v>
      </c>
      <c r="D6" s="15" t="s">
        <v>4</v>
      </c>
      <c r="E6" s="15" t="s">
        <v>9</v>
      </c>
      <c r="F6" s="15" t="s">
        <v>10</v>
      </c>
      <c r="G6" s="15" t="s">
        <v>11</v>
      </c>
      <c r="H6" s="15" t="s">
        <v>20</v>
      </c>
      <c r="I6" s="15" t="s">
        <v>26</v>
      </c>
      <c r="J6" s="15"/>
      <c r="K6" s="15" t="s">
        <v>24</v>
      </c>
    </row>
    <row r="7" spans="1:13" x14ac:dyDescent="0.45">
      <c r="A7" s="5">
        <v>2</v>
      </c>
      <c r="B7" s="6" t="s">
        <v>0</v>
      </c>
      <c r="C7" s="16">
        <f>M8</f>
        <v>3</v>
      </c>
      <c r="D7" s="7">
        <f>L4</f>
        <v>0.9</v>
      </c>
      <c r="E7" s="7">
        <v>0.5</v>
      </c>
      <c r="F7" s="7">
        <f>G4</f>
        <v>0.66666666666666674</v>
      </c>
      <c r="G7" s="7">
        <f>(A7/2)/C7</f>
        <v>0.33333333333333331</v>
      </c>
      <c r="H7" s="7">
        <f>D7*E7*F7*G7</f>
        <v>0.1</v>
      </c>
      <c r="I7" s="33">
        <f>H7</f>
        <v>0.1</v>
      </c>
      <c r="J7" s="7">
        <f>H7*C7</f>
        <v>0.30000000000000004</v>
      </c>
      <c r="K7" s="9">
        <f>SUM(J7:J12)</f>
        <v>1</v>
      </c>
      <c r="L7" s="29" t="s">
        <v>25</v>
      </c>
      <c r="M7" s="27">
        <v>4</v>
      </c>
    </row>
    <row r="8" spans="1:13" x14ac:dyDescent="0.45">
      <c r="A8" s="5"/>
      <c r="B8" s="6" t="s">
        <v>2</v>
      </c>
      <c r="C8" s="16">
        <f t="shared" ref="C8:C12" si="0">M9</f>
        <v>2</v>
      </c>
      <c r="D8" s="7">
        <f>L4</f>
        <v>0.9</v>
      </c>
      <c r="E8" s="7">
        <v>0.5</v>
      </c>
      <c r="F8" s="7">
        <v>0.5</v>
      </c>
      <c r="G8" s="7">
        <f>0.25</f>
        <v>0.25</v>
      </c>
      <c r="H8" s="7">
        <f>D8*E8*F8*G8</f>
        <v>5.6250000000000001E-2</v>
      </c>
      <c r="I8" s="33">
        <f t="shared" ref="I8:I9" si="1">H8</f>
        <v>5.6250000000000001E-2</v>
      </c>
      <c r="J8" s="7">
        <f>H8*C8</f>
        <v>0.1125</v>
      </c>
      <c r="K8" s="9"/>
      <c r="L8" s="6" t="s">
        <v>0</v>
      </c>
      <c r="M8" s="27">
        <v>3</v>
      </c>
    </row>
    <row r="9" spans="1:13" x14ac:dyDescent="0.45">
      <c r="A9" s="5"/>
      <c r="B9" s="6" t="s">
        <v>6</v>
      </c>
      <c r="C9" s="16">
        <f t="shared" si="0"/>
        <v>1</v>
      </c>
      <c r="D9" s="7">
        <f>L4</f>
        <v>0.9</v>
      </c>
      <c r="E9" s="7">
        <v>0.5</v>
      </c>
      <c r="F9" s="7">
        <v>0.5</v>
      </c>
      <c r="G9" s="7">
        <f>0.5</f>
        <v>0.5</v>
      </c>
      <c r="H9" s="7">
        <f>D9*E9*F9*G9</f>
        <v>0.1125</v>
      </c>
      <c r="I9" s="33">
        <f t="shared" si="1"/>
        <v>0.1125</v>
      </c>
      <c r="J9" s="7">
        <f>H9*C9</f>
        <v>0.1125</v>
      </c>
      <c r="K9" s="9"/>
      <c r="L9" s="6" t="s">
        <v>2</v>
      </c>
      <c r="M9" s="27">
        <v>2</v>
      </c>
    </row>
    <row r="10" spans="1:13" x14ac:dyDescent="0.45">
      <c r="A10" s="5"/>
      <c r="B10" s="10" t="s">
        <v>1</v>
      </c>
      <c r="C10" s="32">
        <f>M7</f>
        <v>4</v>
      </c>
      <c r="D10" s="11">
        <f>L4</f>
        <v>0.9</v>
      </c>
      <c r="E10" s="11">
        <v>0.5</v>
      </c>
      <c r="F10" s="11">
        <f>(1-F7)/(A7/2)</f>
        <v>0.33333333333333326</v>
      </c>
      <c r="G10" s="11">
        <f>1/M7</f>
        <v>0.25</v>
      </c>
      <c r="H10" s="11">
        <f>D10*E10*F10*G10</f>
        <v>3.7499999999999992E-2</v>
      </c>
      <c r="I10" s="34">
        <f>H10+H11</f>
        <v>9.375E-2</v>
      </c>
      <c r="J10" s="31">
        <f>(H11+H10)*M7</f>
        <v>0.375</v>
      </c>
      <c r="K10" s="9"/>
      <c r="L10" s="6" t="s">
        <v>6</v>
      </c>
      <c r="M10" s="27">
        <v>1</v>
      </c>
    </row>
    <row r="11" spans="1:13" x14ac:dyDescent="0.45">
      <c r="A11" s="5"/>
      <c r="B11" s="10" t="s">
        <v>3</v>
      </c>
      <c r="C11" s="32"/>
      <c r="D11" s="11">
        <f>L4</f>
        <v>0.9</v>
      </c>
      <c r="E11" s="11">
        <v>0.5</v>
      </c>
      <c r="F11" s="11">
        <v>0.5</v>
      </c>
      <c r="G11" s="11">
        <f>1/M7</f>
        <v>0.25</v>
      </c>
      <c r="H11" s="11">
        <f t="shared" ref="H11" si="2">D11*E11*F11*G11</f>
        <v>5.6250000000000001E-2</v>
      </c>
      <c r="I11" s="34"/>
      <c r="J11" s="31"/>
      <c r="K11" s="9"/>
      <c r="L11" s="10" t="s">
        <v>1</v>
      </c>
      <c r="M11" s="27">
        <v>1</v>
      </c>
    </row>
    <row r="12" spans="1:13" x14ac:dyDescent="0.45">
      <c r="A12" s="5"/>
      <c r="B12" s="13" t="s">
        <v>7</v>
      </c>
      <c r="C12" s="19">
        <f t="shared" si="0"/>
        <v>1</v>
      </c>
      <c r="D12" s="20">
        <f>M4</f>
        <v>0.1</v>
      </c>
      <c r="E12" s="21"/>
      <c r="F12" s="21"/>
      <c r="G12" s="21"/>
      <c r="H12" s="22"/>
      <c r="I12" s="33">
        <f>D12</f>
        <v>0.1</v>
      </c>
      <c r="J12" s="14">
        <v>0.1</v>
      </c>
      <c r="K12" s="9"/>
      <c r="L12" s="30" t="s">
        <v>3</v>
      </c>
      <c r="M12" s="30">
        <f>M7-1</f>
        <v>3</v>
      </c>
    </row>
    <row r="13" spans="1:13" x14ac:dyDescent="0.45">
      <c r="A13" s="5">
        <v>4</v>
      </c>
      <c r="B13" s="6" t="s">
        <v>0</v>
      </c>
      <c r="C13" s="16">
        <f>M8</f>
        <v>3</v>
      </c>
      <c r="D13" s="7">
        <f>L4</f>
        <v>0.9</v>
      </c>
      <c r="E13" s="7">
        <v>0.5</v>
      </c>
      <c r="F13" s="7">
        <f>H4</f>
        <v>0.33333333333333337</v>
      </c>
      <c r="G13" s="7">
        <f>(A13/2)/C13</f>
        <v>0.66666666666666663</v>
      </c>
      <c r="H13" s="7">
        <f>D13*E13*F13*G13</f>
        <v>0.1</v>
      </c>
      <c r="I13" s="33">
        <f>H13</f>
        <v>0.1</v>
      </c>
      <c r="J13" s="7">
        <f>H13*C13</f>
        <v>0.30000000000000004</v>
      </c>
      <c r="K13" s="9">
        <f>SUM(J13:J18)</f>
        <v>1</v>
      </c>
      <c r="L13" s="13" t="s">
        <v>7</v>
      </c>
      <c r="M13" s="27">
        <v>1</v>
      </c>
    </row>
    <row r="14" spans="1:13" x14ac:dyDescent="0.45">
      <c r="A14" s="5"/>
      <c r="B14" s="6" t="s">
        <v>2</v>
      </c>
      <c r="C14" s="16">
        <f t="shared" ref="C14:C18" si="3">M9</f>
        <v>2</v>
      </c>
      <c r="D14" s="7">
        <f>L4</f>
        <v>0.9</v>
      </c>
      <c r="E14" s="7">
        <v>0.5</v>
      </c>
      <c r="F14" s="7">
        <v>0.5</v>
      </c>
      <c r="G14" s="7">
        <f>D4</f>
        <v>0.25</v>
      </c>
      <c r="H14" s="7">
        <f>D14*E14*F14*G14</f>
        <v>5.6250000000000001E-2</v>
      </c>
      <c r="I14" s="33">
        <f t="shared" ref="I14:I15" si="4">H14</f>
        <v>5.6250000000000001E-2</v>
      </c>
      <c r="J14" s="7">
        <f>H14*C14</f>
        <v>0.1125</v>
      </c>
      <c r="K14" s="9"/>
    </row>
    <row r="15" spans="1:13" x14ac:dyDescent="0.45">
      <c r="A15" s="5"/>
      <c r="B15" s="6" t="s">
        <v>6</v>
      </c>
      <c r="C15" s="16">
        <f t="shared" si="3"/>
        <v>1</v>
      </c>
      <c r="D15" s="7">
        <f>L4</f>
        <v>0.9</v>
      </c>
      <c r="E15" s="7">
        <v>0.5</v>
      </c>
      <c r="F15" s="7">
        <v>0.5</v>
      </c>
      <c r="G15" s="7">
        <f>D3</f>
        <v>0.5</v>
      </c>
      <c r="H15" s="7">
        <f>D15*E15*F15*G15</f>
        <v>0.1125</v>
      </c>
      <c r="I15" s="33">
        <f t="shared" si="4"/>
        <v>0.1125</v>
      </c>
      <c r="J15" s="7">
        <f>H15*C15</f>
        <v>0.1125</v>
      </c>
      <c r="K15" s="9"/>
    </row>
    <row r="16" spans="1:13" x14ac:dyDescent="0.45">
      <c r="A16" s="5"/>
      <c r="B16" s="10" t="s">
        <v>1</v>
      </c>
      <c r="C16" s="32">
        <f>M7</f>
        <v>4</v>
      </c>
      <c r="D16" s="11">
        <f>L4</f>
        <v>0.9</v>
      </c>
      <c r="E16" s="11">
        <v>0.5</v>
      </c>
      <c r="F16" s="11">
        <f>(1-F13*(A13/2))/(A13/2)</f>
        <v>0.16666666666666663</v>
      </c>
      <c r="G16" s="11">
        <f>(A13/2)/M7</f>
        <v>0.5</v>
      </c>
      <c r="H16" s="11">
        <f>D16*E16*F16*G16</f>
        <v>3.7499999999999992E-2</v>
      </c>
      <c r="I16" s="34">
        <f>H16+H17</f>
        <v>9.375E-2</v>
      </c>
      <c r="J16" s="31">
        <f>(H17+H16)*M7</f>
        <v>0.375</v>
      </c>
      <c r="K16" s="9"/>
    </row>
    <row r="17" spans="1:11" x14ac:dyDescent="0.45">
      <c r="A17" s="5"/>
      <c r="B17" s="10" t="s">
        <v>3</v>
      </c>
      <c r="C17" s="32"/>
      <c r="D17" s="11">
        <f>L4</f>
        <v>0.9</v>
      </c>
      <c r="E17" s="11">
        <v>0.5</v>
      </c>
      <c r="F17" s="11">
        <v>0.5</v>
      </c>
      <c r="G17" s="11">
        <f>1/M7</f>
        <v>0.25</v>
      </c>
      <c r="H17" s="11">
        <f t="shared" ref="H17" si="5">D17*E17*F17*G17</f>
        <v>5.6250000000000001E-2</v>
      </c>
      <c r="I17" s="34"/>
      <c r="J17" s="31"/>
      <c r="K17" s="9"/>
    </row>
    <row r="18" spans="1:11" x14ac:dyDescent="0.45">
      <c r="A18" s="5"/>
      <c r="B18" s="13" t="s">
        <v>7</v>
      </c>
      <c r="C18" s="19">
        <f t="shared" si="3"/>
        <v>1</v>
      </c>
      <c r="D18" s="20">
        <f>M4</f>
        <v>0.1</v>
      </c>
      <c r="E18" s="21"/>
      <c r="F18" s="21"/>
      <c r="G18" s="21"/>
      <c r="H18" s="22"/>
      <c r="I18" s="33">
        <f>D18</f>
        <v>0.1</v>
      </c>
      <c r="J18" s="14">
        <v>0.1</v>
      </c>
      <c r="K18" s="9"/>
    </row>
    <row r="19" spans="1:11" x14ac:dyDescent="0.45">
      <c r="A19" s="5">
        <v>6</v>
      </c>
      <c r="B19" s="6" t="s">
        <v>0</v>
      </c>
      <c r="C19" s="16">
        <f>M8</f>
        <v>3</v>
      </c>
      <c r="D19" s="7">
        <f>L4</f>
        <v>0.9</v>
      </c>
      <c r="E19" s="7">
        <v>0.5</v>
      </c>
      <c r="F19" s="7">
        <f>I4</f>
        <v>0.22222222222222224</v>
      </c>
      <c r="G19" s="7">
        <f>(A19/2)/C19</f>
        <v>1</v>
      </c>
      <c r="H19" s="7">
        <f>D19*E19*F19*G19</f>
        <v>0.1</v>
      </c>
      <c r="I19" s="33">
        <f>H19</f>
        <v>0.1</v>
      </c>
      <c r="J19" s="7">
        <f>H19*C19</f>
        <v>0.30000000000000004</v>
      </c>
      <c r="K19" s="9">
        <f>SUM(J19:J24)</f>
        <v>1</v>
      </c>
    </row>
    <row r="20" spans="1:11" x14ac:dyDescent="0.45">
      <c r="A20" s="5"/>
      <c r="B20" s="6" t="s">
        <v>2</v>
      </c>
      <c r="C20" s="16">
        <f t="shared" ref="C20:C24" si="6">M9</f>
        <v>2</v>
      </c>
      <c r="D20" s="7">
        <f>L4</f>
        <v>0.9</v>
      </c>
      <c r="E20" s="7">
        <v>0.5</v>
      </c>
      <c r="F20" s="7">
        <v>0.5</v>
      </c>
      <c r="G20" s="7">
        <f>D4</f>
        <v>0.25</v>
      </c>
      <c r="H20" s="7">
        <f>D20*E20*F20*G20</f>
        <v>5.6250000000000001E-2</v>
      </c>
      <c r="I20" s="33">
        <f t="shared" ref="I20:I21" si="7">H20</f>
        <v>5.6250000000000001E-2</v>
      </c>
      <c r="J20" s="7">
        <f>H20*C20</f>
        <v>0.1125</v>
      </c>
      <c r="K20" s="9"/>
    </row>
    <row r="21" spans="1:11" x14ac:dyDescent="0.45">
      <c r="A21" s="5"/>
      <c r="B21" s="6" t="s">
        <v>6</v>
      </c>
      <c r="C21" s="16">
        <f t="shared" si="6"/>
        <v>1</v>
      </c>
      <c r="D21" s="7">
        <f>L4</f>
        <v>0.9</v>
      </c>
      <c r="E21" s="7">
        <v>0.5</v>
      </c>
      <c r="F21" s="7">
        <v>0.5</v>
      </c>
      <c r="G21" s="7">
        <f>D3</f>
        <v>0.5</v>
      </c>
      <c r="H21" s="7">
        <f>D21*E21*F21*G21</f>
        <v>0.1125</v>
      </c>
      <c r="I21" s="33">
        <f t="shared" si="7"/>
        <v>0.1125</v>
      </c>
      <c r="J21" s="7">
        <f>H21*C21</f>
        <v>0.1125</v>
      </c>
      <c r="K21" s="9"/>
    </row>
    <row r="22" spans="1:11" x14ac:dyDescent="0.45">
      <c r="A22" s="5"/>
      <c r="B22" s="10" t="s">
        <v>1</v>
      </c>
      <c r="C22" s="32">
        <f>M7</f>
        <v>4</v>
      </c>
      <c r="D22" s="7">
        <f>L4</f>
        <v>0.9</v>
      </c>
      <c r="E22" s="11">
        <v>0.5</v>
      </c>
      <c r="F22" s="11">
        <f>(1-F19*(A19/2))/(A19/2)</f>
        <v>0.11111111111111109</v>
      </c>
      <c r="G22" s="11">
        <f>(A19/2)/M7</f>
        <v>0.75</v>
      </c>
      <c r="H22" s="11">
        <f>D22*E22*F22*G22</f>
        <v>3.7499999999999992E-2</v>
      </c>
      <c r="I22" s="34">
        <f>H22+H23</f>
        <v>9.375E-2</v>
      </c>
      <c r="J22" s="31">
        <f>(H23+H22)*M7</f>
        <v>0.375</v>
      </c>
      <c r="K22" s="9"/>
    </row>
    <row r="23" spans="1:11" x14ac:dyDescent="0.45">
      <c r="A23" s="5"/>
      <c r="B23" s="10" t="s">
        <v>3</v>
      </c>
      <c r="C23" s="32"/>
      <c r="D23" s="7">
        <f>L4</f>
        <v>0.9</v>
      </c>
      <c r="E23" s="11">
        <v>0.5</v>
      </c>
      <c r="F23" s="11">
        <v>0.5</v>
      </c>
      <c r="G23" s="11">
        <f>1/M7</f>
        <v>0.25</v>
      </c>
      <c r="H23" s="11">
        <f t="shared" ref="H23" si="8">D23*E23*F23*G23</f>
        <v>5.6250000000000001E-2</v>
      </c>
      <c r="I23" s="34"/>
      <c r="J23" s="31"/>
      <c r="K23" s="9"/>
    </row>
    <row r="24" spans="1:11" x14ac:dyDescent="0.45">
      <c r="A24" s="5"/>
      <c r="B24" s="13" t="s">
        <v>7</v>
      </c>
      <c r="C24" s="19">
        <f t="shared" si="6"/>
        <v>1</v>
      </c>
      <c r="D24" s="20">
        <f>M4</f>
        <v>0.1</v>
      </c>
      <c r="E24" s="21"/>
      <c r="F24" s="21"/>
      <c r="G24" s="21"/>
      <c r="H24" s="22"/>
      <c r="I24" s="33">
        <f>D24</f>
        <v>0.1</v>
      </c>
      <c r="J24" s="14">
        <v>0.1</v>
      </c>
      <c r="K24" s="9"/>
    </row>
  </sheetData>
  <mergeCells count="18">
    <mergeCell ref="I22:I23"/>
    <mergeCell ref="A19:A24"/>
    <mergeCell ref="K19:K24"/>
    <mergeCell ref="J22:J23"/>
    <mergeCell ref="C10:C11"/>
    <mergeCell ref="C16:C17"/>
    <mergeCell ref="C22:C23"/>
    <mergeCell ref="D12:H12"/>
    <mergeCell ref="D18:H18"/>
    <mergeCell ref="D24:H24"/>
    <mergeCell ref="I10:I11"/>
    <mergeCell ref="A7:A12"/>
    <mergeCell ref="K7:K12"/>
    <mergeCell ref="J10:J11"/>
    <mergeCell ref="A13:A18"/>
    <mergeCell ref="K13:K18"/>
    <mergeCell ref="J16:J17"/>
    <mergeCell ref="I16:I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 Lai</dc:creator>
  <cp:lastModifiedBy>Lea Lai</cp:lastModifiedBy>
  <dcterms:created xsi:type="dcterms:W3CDTF">2019-08-21T01:46:00Z</dcterms:created>
  <dcterms:modified xsi:type="dcterms:W3CDTF">2019-08-21T03:43:02Z</dcterms:modified>
</cp:coreProperties>
</file>