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zh\Desktop\"/>
    </mc:Choice>
  </mc:AlternateContent>
  <xr:revisionPtr revIDLastSave="0" documentId="13_ncr:1_{1BF13AB4-2BD0-4F40-9A75-D373720E605D}" xr6:coauthVersionLast="43" xr6:coauthVersionMax="43" xr10:uidLastSave="{00000000-0000-0000-0000-000000000000}"/>
  <bookViews>
    <workbookView xWindow="-98" yWindow="353" windowWidth="24496" windowHeight="15944" activeTab="3" xr2:uid="{3B9336DA-F6DA-495F-A091-EEA2DBD0F9AC}"/>
  </bookViews>
  <sheets>
    <sheet name="Sheet1" sheetId="1" r:id="rId1"/>
    <sheet name="ss2" sheetId="4" r:id="rId2"/>
    <sheet name="ss4" sheetId="6" r:id="rId3"/>
    <sheet name="ss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5" l="1"/>
  <c r="F33" i="5"/>
  <c r="F34" i="5"/>
  <c r="F35" i="5"/>
  <c r="L33" i="5"/>
  <c r="L20" i="5"/>
  <c r="I20" i="5"/>
  <c r="I35" i="5"/>
  <c r="F32" i="5"/>
  <c r="F31" i="5"/>
  <c r="J28" i="5"/>
  <c r="L27" i="5"/>
  <c r="L25" i="5"/>
  <c r="J25" i="5"/>
  <c r="L22" i="5"/>
  <c r="J21" i="5"/>
  <c r="J19" i="5"/>
  <c r="J24" i="5" s="1"/>
  <c r="L18" i="5"/>
  <c r="K18" i="5"/>
  <c r="K19" i="5" s="1"/>
  <c r="K17" i="5"/>
  <c r="J17" i="5"/>
  <c r="L16" i="5"/>
  <c r="J16" i="5"/>
  <c r="M16" i="5" s="1"/>
  <c r="I15" i="5"/>
  <c r="K11" i="5"/>
  <c r="L23" i="5" s="1"/>
  <c r="K10" i="5"/>
  <c r="L26" i="5" s="1"/>
  <c r="C23" i="6"/>
  <c r="C22" i="6"/>
  <c r="G19" i="6"/>
  <c r="I17" i="6"/>
  <c r="J17" i="6" s="1"/>
  <c r="I16" i="6"/>
  <c r="J16" i="6" s="1"/>
  <c r="G16" i="6"/>
  <c r="G15" i="6"/>
  <c r="I13" i="6"/>
  <c r="J13" i="6" s="1"/>
  <c r="G12" i="6"/>
  <c r="I11" i="6"/>
  <c r="I12" i="6" s="1"/>
  <c r="F11" i="6"/>
  <c r="G10" i="6"/>
  <c r="H8" i="6"/>
  <c r="H9" i="6" s="1"/>
  <c r="G8" i="6"/>
  <c r="J8" i="6" s="1"/>
  <c r="I7" i="6"/>
  <c r="G7" i="6"/>
  <c r="J7" i="6" s="1"/>
  <c r="F6" i="6"/>
  <c r="F16" i="6" s="1"/>
  <c r="H2" i="6"/>
  <c r="I18" i="6" s="1"/>
  <c r="H1" i="6"/>
  <c r="I8" i="6" s="1"/>
  <c r="C53" i="4"/>
  <c r="C52" i="4"/>
  <c r="G49" i="4"/>
  <c r="I48" i="4"/>
  <c r="I47" i="4"/>
  <c r="I46" i="4"/>
  <c r="G46" i="4"/>
  <c r="F46" i="4"/>
  <c r="G42" i="4"/>
  <c r="I41" i="4"/>
  <c r="I42" i="4" s="1"/>
  <c r="F41" i="4"/>
  <c r="G40" i="4"/>
  <c r="G45" i="4" s="1"/>
  <c r="I39" i="4"/>
  <c r="I40" i="4" s="1"/>
  <c r="H38" i="4"/>
  <c r="H39" i="4" s="1"/>
  <c r="G38" i="4"/>
  <c r="I37" i="4"/>
  <c r="G37" i="4"/>
  <c r="F36" i="4"/>
  <c r="H32" i="4"/>
  <c r="I44" i="4" s="1"/>
  <c r="H31" i="4"/>
  <c r="I38" i="4" s="1"/>
  <c r="F62" i="5"/>
  <c r="F61" i="5"/>
  <c r="J58" i="5"/>
  <c r="L57" i="5"/>
  <c r="L55" i="5"/>
  <c r="J55" i="5"/>
  <c r="L53" i="5"/>
  <c r="J51" i="5"/>
  <c r="L50" i="5"/>
  <c r="I50" i="5" s="1"/>
  <c r="J49" i="5"/>
  <c r="J54" i="5" s="1"/>
  <c r="L48" i="5"/>
  <c r="K47" i="5"/>
  <c r="K48" i="5" s="1"/>
  <c r="J47" i="5"/>
  <c r="L46" i="5"/>
  <c r="J46" i="5"/>
  <c r="I45" i="5"/>
  <c r="L56" i="5"/>
  <c r="F19" i="4"/>
  <c r="F14" i="4"/>
  <c r="G14" i="4"/>
  <c r="G9" i="4"/>
  <c r="F9" i="4"/>
  <c r="G22" i="4"/>
  <c r="I19" i="4"/>
  <c r="I5" i="4"/>
  <c r="I17" i="4" s="1"/>
  <c r="I4" i="4"/>
  <c r="I20" i="4" s="1"/>
  <c r="G13" i="4"/>
  <c r="G18" i="4" s="1"/>
  <c r="G15" i="4"/>
  <c r="I14" i="4"/>
  <c r="G11" i="4"/>
  <c r="H11" i="4"/>
  <c r="H12" i="4" s="1"/>
  <c r="G10" i="4"/>
  <c r="I10" i="4"/>
  <c r="J10" i="4" s="1"/>
  <c r="G14" i="1"/>
  <c r="I8" i="1"/>
  <c r="K8" i="1"/>
  <c r="E6" i="1"/>
  <c r="E7" i="1" s="1"/>
  <c r="G6" i="1"/>
  <c r="E5" i="1"/>
  <c r="M22" i="5" l="1"/>
  <c r="M23" i="5"/>
  <c r="L24" i="5"/>
  <c r="M24" i="5" s="1"/>
  <c r="M25" i="5"/>
  <c r="L19" i="5"/>
  <c r="M19" i="5" s="1"/>
  <c r="L28" i="5"/>
  <c r="M28" i="5" s="1"/>
  <c r="L21" i="5"/>
  <c r="M21" i="5" s="1"/>
  <c r="L17" i="5"/>
  <c r="M17" i="5" s="1"/>
  <c r="M18" i="5"/>
  <c r="H10" i="6"/>
  <c r="J18" i="6"/>
  <c r="I19" i="6"/>
  <c r="J19" i="6" s="1"/>
  <c r="C24" i="6"/>
  <c r="J12" i="6"/>
  <c r="I14" i="6"/>
  <c r="I9" i="6"/>
  <c r="I10" i="6" s="1"/>
  <c r="J10" i="6" s="1"/>
  <c r="M46" i="5"/>
  <c r="J37" i="4"/>
  <c r="J46" i="4"/>
  <c r="J47" i="4"/>
  <c r="J48" i="4"/>
  <c r="J42" i="4"/>
  <c r="J39" i="4"/>
  <c r="H40" i="4"/>
  <c r="J40" i="4" s="1"/>
  <c r="J44" i="4"/>
  <c r="I43" i="4"/>
  <c r="J43" i="4" s="1"/>
  <c r="I49" i="4"/>
  <c r="J49" i="4" s="1"/>
  <c r="J38" i="4"/>
  <c r="M48" i="5"/>
  <c r="I55" i="5"/>
  <c r="M57" i="5" s="1"/>
  <c r="M53" i="5"/>
  <c r="K49" i="5"/>
  <c r="L52" i="5"/>
  <c r="L58" i="5"/>
  <c r="L51" i="5"/>
  <c r="M51" i="5" s="1"/>
  <c r="L47" i="5"/>
  <c r="M47" i="5" s="1"/>
  <c r="J20" i="4"/>
  <c r="I21" i="4"/>
  <c r="J17" i="4"/>
  <c r="I11" i="4"/>
  <c r="I12" i="4"/>
  <c r="I16" i="4"/>
  <c r="G19" i="4"/>
  <c r="J19" i="4" s="1"/>
  <c r="H13" i="4"/>
  <c r="I15" i="4"/>
  <c r="J15" i="4" s="1"/>
  <c r="M26" i="5" l="1"/>
  <c r="M27" i="5"/>
  <c r="J14" i="6"/>
  <c r="I15" i="6"/>
  <c r="J15" i="6" s="1"/>
  <c r="C26" i="6" s="1"/>
  <c r="J9" i="6"/>
  <c r="C25" i="6" s="1"/>
  <c r="C27" i="6" s="1"/>
  <c r="L49" i="5"/>
  <c r="M49" i="5" s="1"/>
  <c r="F64" i="5"/>
  <c r="I45" i="4"/>
  <c r="J45" i="4" s="1"/>
  <c r="C56" i="4" s="1"/>
  <c r="C54" i="4"/>
  <c r="C55" i="4"/>
  <c r="M58" i="5"/>
  <c r="M56" i="5"/>
  <c r="M55" i="5"/>
  <c r="M52" i="5"/>
  <c r="F63" i="5" s="1"/>
  <c r="L54" i="5"/>
  <c r="M54" i="5" s="1"/>
  <c r="J16" i="4"/>
  <c r="I22" i="4"/>
  <c r="J22" i="4" s="1"/>
  <c r="J21" i="4"/>
  <c r="I13" i="4"/>
  <c r="J13" i="4" s="1"/>
  <c r="O9" i="4" s="1"/>
  <c r="J11" i="4"/>
  <c r="I18" i="4"/>
  <c r="J18" i="4" s="1"/>
  <c r="J12" i="4"/>
  <c r="F65" i="5" l="1"/>
  <c r="F66" i="5" s="1"/>
  <c r="C57" i="4"/>
</calcChain>
</file>

<file path=xl/sharedStrings.xml><?xml version="1.0" encoding="utf-8"?>
<sst xmlns="http://schemas.openxmlformats.org/spreadsheetml/2006/main" count="225" uniqueCount="56">
  <si>
    <t>P(item in MS)</t>
  </si>
  <si>
    <t>A</t>
  </si>
  <si>
    <t>B</t>
  </si>
  <si>
    <t>C</t>
  </si>
  <si>
    <t>D</t>
  </si>
  <si>
    <t>V1</t>
  </si>
  <si>
    <t>V2</t>
  </si>
  <si>
    <t>V3</t>
  </si>
  <si>
    <t>V4</t>
  </si>
  <si>
    <t>V5</t>
  </si>
  <si>
    <t>V6</t>
  </si>
  <si>
    <t>Special CM+</t>
  </si>
  <si>
    <t>Regular CM+</t>
  </si>
  <si>
    <t>High-frequency CM-</t>
  </si>
  <si>
    <t>Low-frequency CM-</t>
  </si>
  <si>
    <t>VM1</t>
  </si>
  <si>
    <t>ss</t>
  </si>
  <si>
    <t>p(test)</t>
  </si>
  <si>
    <t>p(Test old)  p(Test new)</t>
  </si>
  <si>
    <t>NO AB</t>
  </si>
  <si>
    <t>Total Set pool size</t>
  </si>
  <si>
    <t>test</t>
  </si>
  <si>
    <t>Vi+</t>
  </si>
  <si>
    <t>Vi-</t>
  </si>
  <si>
    <t>p((test i|I in MS)|test old)   p((test i|I in MS)|test new)</t>
  </si>
  <si>
    <t>p(test i)</t>
  </si>
  <si>
    <t>MS</t>
  </si>
  <si>
    <t xml:space="preserve">A V1 </t>
  </si>
  <si>
    <t>B V1</t>
  </si>
  <si>
    <t>FS</t>
  </si>
  <si>
    <t>C,D,V2,V3,V4,V5,V6</t>
  </si>
  <si>
    <t>V1, V2</t>
  </si>
  <si>
    <t>C,D,V3,V4,V5,V6</t>
  </si>
  <si>
    <t>test old</t>
  </si>
  <si>
    <t>test new</t>
  </si>
  <si>
    <t>V1+</t>
  </si>
  <si>
    <t>test D</t>
  </si>
  <si>
    <t>test C</t>
  </si>
  <si>
    <t xml:space="preserve">A V1, V2,V3 </t>
  </si>
  <si>
    <t xml:space="preserve">B V1, V2,V3 </t>
  </si>
  <si>
    <t>V1, V2, V3,V4</t>
  </si>
  <si>
    <t>C,D,V4,V5,V6</t>
  </si>
  <si>
    <t>C,D, V4,V5,V6</t>
  </si>
  <si>
    <t>C,D,V5,V6</t>
  </si>
  <si>
    <t>p(A)</t>
  </si>
  <si>
    <t>p(B)</t>
  </si>
  <si>
    <t>p(v)</t>
  </si>
  <si>
    <t>p(c)</t>
  </si>
  <si>
    <t>p(that happens)</t>
  </si>
  <si>
    <t>p(d)</t>
  </si>
  <si>
    <t>A V1, V2,V3, V4, V5</t>
  </si>
  <si>
    <t>C,D,V6</t>
  </si>
  <si>
    <t>B V1, V2,V3 , V4, V5</t>
  </si>
  <si>
    <t>C,D, V6</t>
  </si>
  <si>
    <t>V1, V2, V3,V4,V5,V6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</si>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</sst>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???/???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165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2" fontId="0" fillId="2" borderId="0" xfId="0" applyNumberFormat="1" applyFill="1"/>
    <xf numFmtId="2" fontId="0" fillId="0" borderId="0" xfId="0" applyNumberFormat="1"/>
    <xf numFmtId="2" fontId="0" fillId="4" borderId="0" xfId="0" applyNumberFormat="1" applyFill="1"/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5" fontId="1" fillId="3" borderId="2" xfId="0" applyNumberFormat="1" applyFont="1" applyFill="1" applyBorder="1"/>
    <xf numFmtId="165" fontId="1" fillId="3" borderId="2" xfId="0" applyNumberFormat="1" applyFont="1" applyFill="1" applyBorder="1" applyAlignment="1">
      <alignment vertical="center"/>
    </xf>
    <xf numFmtId="165" fontId="1" fillId="3" borderId="2" xfId="0" applyNumberFormat="1" applyFont="1" applyFill="1" applyBorder="1" applyAlignment="1">
      <alignment wrapText="1"/>
    </xf>
    <xf numFmtId="165" fontId="1" fillId="3" borderId="3" xfId="0" applyNumberFormat="1" applyFont="1" applyFill="1" applyBorder="1" applyAlignment="1">
      <alignment horizontal="center" vertical="center"/>
    </xf>
    <xf numFmtId="165" fontId="3" fillId="6" borderId="3" xfId="0" applyNumberFormat="1" applyFont="1" applyFill="1" applyBorder="1" applyAlignment="1">
      <alignment horizontal="center"/>
    </xf>
    <xf numFmtId="165" fontId="0" fillId="5" borderId="2" xfId="0" applyNumberFormat="1" applyFill="1" applyBorder="1"/>
    <xf numFmtId="165" fontId="1" fillId="3" borderId="5" xfId="0" applyNumberFormat="1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165" fontId="3" fillId="6" borderId="5" xfId="0" applyNumberFormat="1" applyFont="1" applyFill="1" applyBorder="1" applyAlignment="1">
      <alignment horizontal="center"/>
    </xf>
    <xf numFmtId="165" fontId="0" fillId="4" borderId="2" xfId="0" applyNumberFormat="1" applyFill="1" applyBorder="1"/>
    <xf numFmtId="165" fontId="0" fillId="0" borderId="2" xfId="0" applyNumberFormat="1" applyBorder="1"/>
    <xf numFmtId="165" fontId="3" fillId="6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0" fillId="6" borderId="2" xfId="0" applyNumberFormat="1" applyFill="1" applyBorder="1"/>
    <xf numFmtId="0" fontId="1" fillId="3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5812-DE49-42A7-8D70-02BBBABABC16}">
  <dimension ref="A1:K15"/>
  <sheetViews>
    <sheetView workbookViewId="0">
      <selection activeCell="F8" sqref="F8"/>
    </sheetView>
  </sheetViews>
  <sheetFormatPr defaultRowHeight="14.25" x14ac:dyDescent="0.45"/>
  <cols>
    <col min="1" max="1" width="13.6640625" customWidth="1"/>
    <col min="2" max="2" width="12.796875" customWidth="1"/>
    <col min="3" max="3" width="10.86328125" customWidth="1"/>
    <col min="4" max="4" width="17.9296875" customWidth="1"/>
    <col min="5" max="5" width="13.46484375" customWidth="1"/>
    <col min="6" max="6" width="10.6640625" customWidth="1"/>
    <col min="7" max="7" width="24.796875" customWidth="1"/>
  </cols>
  <sheetData>
    <row r="1" spans="1:11" x14ac:dyDescent="0.45">
      <c r="A1" s="1"/>
    </row>
    <row r="4" spans="1:11" ht="28.9" customHeight="1" x14ac:dyDescent="0.45">
      <c r="B4" s="5" t="s">
        <v>16</v>
      </c>
      <c r="C4" s="5"/>
      <c r="D4" s="5"/>
      <c r="E4" s="5" t="s">
        <v>0</v>
      </c>
      <c r="F4" s="6" t="s">
        <v>18</v>
      </c>
      <c r="G4" s="6" t="s">
        <v>24</v>
      </c>
      <c r="H4" s="6" t="s">
        <v>20</v>
      </c>
      <c r="I4" s="5" t="s">
        <v>17</v>
      </c>
    </row>
    <row r="5" spans="1:11" x14ac:dyDescent="0.45">
      <c r="B5" s="4">
        <v>2</v>
      </c>
      <c r="C5" t="s">
        <v>1</v>
      </c>
      <c r="D5" t="s">
        <v>11</v>
      </c>
      <c r="E5" s="7">
        <f>I5/(F5*G5)</f>
        <v>0.12345679012345678</v>
      </c>
      <c r="F5" s="9">
        <v>0.9</v>
      </c>
      <c r="G5" s="9">
        <v>0.9</v>
      </c>
      <c r="I5" s="9">
        <v>0.1</v>
      </c>
    </row>
    <row r="6" spans="1:11" x14ac:dyDescent="0.45">
      <c r="A6" s="3"/>
      <c r="B6" s="4"/>
      <c r="C6" s="3" t="s">
        <v>2</v>
      </c>
      <c r="D6" t="s">
        <v>12</v>
      </c>
      <c r="E6" s="7">
        <f>I6/(F6*G6)</f>
        <v>0.4</v>
      </c>
      <c r="F6" s="9">
        <v>0.5</v>
      </c>
      <c r="G6" s="9">
        <f>1/B5</f>
        <v>0.5</v>
      </c>
      <c r="I6" s="9">
        <v>0.1</v>
      </c>
    </row>
    <row r="7" spans="1:11" x14ac:dyDescent="0.45">
      <c r="B7" s="4"/>
      <c r="C7" t="s">
        <v>19</v>
      </c>
      <c r="E7" s="8">
        <f>1-E6-E5</f>
        <v>0.47654320987654319</v>
      </c>
      <c r="F7" s="8"/>
      <c r="G7" s="8"/>
      <c r="I7" s="8"/>
    </row>
    <row r="8" spans="1:11" x14ac:dyDescent="0.45">
      <c r="B8" s="4"/>
      <c r="C8" t="s">
        <v>3</v>
      </c>
      <c r="D8" t="s">
        <v>13</v>
      </c>
      <c r="E8" s="8">
        <v>1</v>
      </c>
      <c r="F8" s="8">
        <v>0.5</v>
      </c>
      <c r="G8" s="9">
        <v>0.33333333333333331</v>
      </c>
      <c r="I8" s="8">
        <f>G8*F8</f>
        <v>0.16666666666666666</v>
      </c>
      <c r="K8">
        <f>G8*F8</f>
        <v>0.16666666666666666</v>
      </c>
    </row>
    <row r="9" spans="1:11" x14ac:dyDescent="0.45">
      <c r="B9" s="4"/>
      <c r="C9" s="3" t="s">
        <v>4</v>
      </c>
      <c r="D9" t="s">
        <v>14</v>
      </c>
      <c r="E9" s="8">
        <v>1</v>
      </c>
      <c r="F9" s="8">
        <v>0.5</v>
      </c>
      <c r="G9" s="9">
        <v>0.16666666666666666</v>
      </c>
      <c r="H9" s="8"/>
    </row>
    <row r="10" spans="1:11" x14ac:dyDescent="0.45">
      <c r="C10" s="3" t="s">
        <v>5</v>
      </c>
      <c r="D10" t="s">
        <v>15</v>
      </c>
    </row>
    <row r="11" spans="1:11" x14ac:dyDescent="0.45">
      <c r="C11" s="3" t="s">
        <v>6</v>
      </c>
    </row>
    <row r="12" spans="1:11" x14ac:dyDescent="0.45">
      <c r="C12" s="3" t="s">
        <v>7</v>
      </c>
    </row>
    <row r="13" spans="1:11" x14ac:dyDescent="0.45">
      <c r="C13" s="3" t="s">
        <v>8</v>
      </c>
    </row>
    <row r="14" spans="1:11" x14ac:dyDescent="0.45">
      <c r="C14" s="3" t="s">
        <v>9</v>
      </c>
      <c r="G14">
        <f>0.33*0.5</f>
        <v>0.16500000000000001</v>
      </c>
    </row>
    <row r="15" spans="1:11" x14ac:dyDescent="0.45">
      <c r="C15" s="3" t="s">
        <v>10</v>
      </c>
    </row>
  </sheetData>
  <mergeCells count="1">
    <mergeCell ref="B5:B9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7C4A-838A-428C-AEC5-4A2E01275C9A}">
  <dimension ref="A4:O57"/>
  <sheetViews>
    <sheetView topLeftCell="A28" zoomScale="115" zoomScaleNormal="115" workbookViewId="0">
      <selection activeCell="A31" sqref="A31:J57"/>
    </sheetView>
  </sheetViews>
  <sheetFormatPr defaultRowHeight="14.25" x14ac:dyDescent="0.45"/>
  <cols>
    <col min="2" max="3" width="20.33203125" customWidth="1"/>
    <col min="4" max="4" width="10.19921875" customWidth="1"/>
    <col min="5" max="5" width="4.86328125" customWidth="1"/>
    <col min="6" max="6" width="8.46484375" style="25" customWidth="1"/>
    <col min="7" max="7" width="11.86328125" customWidth="1"/>
    <col min="8" max="8" width="11.265625" customWidth="1"/>
    <col min="9" max="9" width="23.59765625" customWidth="1"/>
  </cols>
  <sheetData>
    <row r="4" spans="1:15" x14ac:dyDescent="0.45">
      <c r="H4" t="s">
        <v>37</v>
      </c>
      <c r="I4">
        <f>1/3</f>
        <v>0.33333333333333331</v>
      </c>
    </row>
    <row r="5" spans="1:15" x14ac:dyDescent="0.45">
      <c r="H5" t="s">
        <v>36</v>
      </c>
      <c r="I5">
        <f>1/6</f>
        <v>0.16666666666666666</v>
      </c>
    </row>
    <row r="7" spans="1:15" ht="8.25" customHeight="1" x14ac:dyDescent="0.45"/>
    <row r="8" spans="1:15" ht="37.5" customHeight="1" x14ac:dyDescent="0.45">
      <c r="A8" s="11" t="s">
        <v>16</v>
      </c>
      <c r="B8" s="11" t="s">
        <v>26</v>
      </c>
      <c r="C8" s="11" t="s">
        <v>29</v>
      </c>
      <c r="D8" s="22"/>
      <c r="E8" s="11" t="s">
        <v>21</v>
      </c>
      <c r="F8" s="28" t="s">
        <v>48</v>
      </c>
      <c r="G8" s="11" t="s">
        <v>0</v>
      </c>
      <c r="H8" s="12" t="s">
        <v>18</v>
      </c>
      <c r="I8" s="12" t="s">
        <v>24</v>
      </c>
      <c r="J8" s="12" t="s">
        <v>25</v>
      </c>
    </row>
    <row r="9" spans="1:15" x14ac:dyDescent="0.45">
      <c r="A9" s="17">
        <v>2</v>
      </c>
      <c r="B9" s="16" t="s">
        <v>27</v>
      </c>
      <c r="C9" s="16" t="s">
        <v>30</v>
      </c>
      <c r="D9" s="16" t="s">
        <v>33</v>
      </c>
      <c r="E9" s="11" t="s">
        <v>1</v>
      </c>
      <c r="F9" s="34">
        <f>J9/(I9*H9)</f>
        <v>0.12345679012345678</v>
      </c>
      <c r="G9" s="13">
        <f>F9</f>
        <v>0.12345679012345678</v>
      </c>
      <c r="H9" s="14">
        <v>0.9</v>
      </c>
      <c r="I9" s="14">
        <v>0.9</v>
      </c>
      <c r="J9" s="14">
        <v>0.1</v>
      </c>
      <c r="O9" s="4">
        <f>SUM(J9,J11:J12,J14,J16:J17,J20:J21)+SUM(J10,J13,J15,J18,J19,J22)*6</f>
        <v>1.8282716049382715</v>
      </c>
    </row>
    <row r="10" spans="1:15" x14ac:dyDescent="0.45">
      <c r="A10" s="20"/>
      <c r="B10" s="18"/>
      <c r="C10" s="18"/>
      <c r="D10" s="21"/>
      <c r="E10" s="11" t="s">
        <v>22</v>
      </c>
      <c r="F10" s="35"/>
      <c r="G10" s="15">
        <f>1/6</f>
        <v>0.16666666666666666</v>
      </c>
      <c r="H10" s="14">
        <v>0.9</v>
      </c>
      <c r="I10" s="10">
        <f>1-I9</f>
        <v>9.9999999999999978E-2</v>
      </c>
      <c r="J10" s="10">
        <f>G10*H10*I10</f>
        <v>1.4999999999999996E-2</v>
      </c>
      <c r="O10" s="4"/>
    </row>
    <row r="11" spans="1:15" x14ac:dyDescent="0.45">
      <c r="A11" s="20"/>
      <c r="B11" s="18"/>
      <c r="C11" s="18"/>
      <c r="D11" s="16" t="s">
        <v>34</v>
      </c>
      <c r="E11" s="11" t="s">
        <v>3</v>
      </c>
      <c r="F11" s="35"/>
      <c r="G11" s="15">
        <f>1</f>
        <v>1</v>
      </c>
      <c r="H11" s="15">
        <f>1-H9</f>
        <v>9.9999999999999978E-2</v>
      </c>
      <c r="I11" s="14">
        <f>I4</f>
        <v>0.33333333333333331</v>
      </c>
      <c r="J11" s="10">
        <f>G11*H11*I11</f>
        <v>3.3333333333333326E-2</v>
      </c>
      <c r="O11" s="4"/>
    </row>
    <row r="12" spans="1:15" x14ac:dyDescent="0.45">
      <c r="A12" s="20"/>
      <c r="B12" s="18"/>
      <c r="C12" s="18"/>
      <c r="D12" s="18"/>
      <c r="E12" s="11" t="s">
        <v>4</v>
      </c>
      <c r="F12" s="35"/>
      <c r="G12" s="15">
        <v>1</v>
      </c>
      <c r="H12" s="15">
        <f>H11</f>
        <v>9.9999999999999978E-2</v>
      </c>
      <c r="I12" s="14">
        <f>I5</f>
        <v>0.16666666666666666</v>
      </c>
      <c r="J12" s="10">
        <f>G12*H12*I12</f>
        <v>1.6666666666666663E-2</v>
      </c>
      <c r="O12" s="4"/>
    </row>
    <row r="13" spans="1:15" x14ac:dyDescent="0.45">
      <c r="A13" s="20"/>
      <c r="B13" s="21"/>
      <c r="C13" s="21"/>
      <c r="D13" s="21"/>
      <c r="E13" s="11" t="s">
        <v>23</v>
      </c>
      <c r="F13" s="36"/>
      <c r="G13" s="15">
        <f>(6-(A9-1))/6</f>
        <v>0.83333333333333337</v>
      </c>
      <c r="H13" s="15">
        <f>H12</f>
        <v>9.9999999999999978E-2</v>
      </c>
      <c r="I13" s="10">
        <f>(1-I12-I11)/(6-(A9-1))</f>
        <v>0.1</v>
      </c>
      <c r="J13" s="10">
        <f>I13*H13*G13</f>
        <v>8.3333333333333332E-3</v>
      </c>
      <c r="O13" s="4"/>
    </row>
    <row r="14" spans="1:15" x14ac:dyDescent="0.45">
      <c r="A14" s="20"/>
      <c r="B14" s="16" t="s">
        <v>28</v>
      </c>
      <c r="C14" s="16" t="s">
        <v>30</v>
      </c>
      <c r="D14" s="16" t="s">
        <v>33</v>
      </c>
      <c r="E14" s="11" t="s">
        <v>2</v>
      </c>
      <c r="F14" s="34">
        <f>J14/(I14*H14)</f>
        <v>0.4</v>
      </c>
      <c r="G14" s="13">
        <f>J14/(I14*H14)</f>
        <v>0.4</v>
      </c>
      <c r="H14" s="14">
        <v>0.5</v>
      </c>
      <c r="I14" s="15">
        <f>1/A9</f>
        <v>0.5</v>
      </c>
      <c r="J14" s="14">
        <v>0.1</v>
      </c>
      <c r="O14" s="4"/>
    </row>
    <row r="15" spans="1:15" x14ac:dyDescent="0.45">
      <c r="A15" s="20"/>
      <c r="B15" s="18"/>
      <c r="C15" s="18"/>
      <c r="D15" s="21"/>
      <c r="E15" s="11" t="s">
        <v>22</v>
      </c>
      <c r="F15" s="35"/>
      <c r="G15" s="15">
        <f>(A9-1)/6</f>
        <v>0.16666666666666666</v>
      </c>
      <c r="H15" s="14">
        <v>0.5</v>
      </c>
      <c r="I15" s="15">
        <f>I14</f>
        <v>0.5</v>
      </c>
      <c r="J15" s="10">
        <f>G15*I15*(H15)</f>
        <v>4.1666666666666664E-2</v>
      </c>
      <c r="O15" s="4"/>
    </row>
    <row r="16" spans="1:15" x14ac:dyDescent="0.45">
      <c r="A16" s="20"/>
      <c r="B16" s="18"/>
      <c r="C16" s="18"/>
      <c r="D16" s="16" t="s">
        <v>34</v>
      </c>
      <c r="E16" s="11" t="s">
        <v>3</v>
      </c>
      <c r="F16" s="35"/>
      <c r="G16" s="15">
        <v>1</v>
      </c>
      <c r="H16" s="14">
        <v>0.5</v>
      </c>
      <c r="I16" s="14">
        <f>I4</f>
        <v>0.33333333333333331</v>
      </c>
      <c r="J16" s="10">
        <f>G16*H16*I16</f>
        <v>0.16666666666666666</v>
      </c>
      <c r="O16" s="4"/>
    </row>
    <row r="17" spans="1:15" x14ac:dyDescent="0.45">
      <c r="A17" s="20"/>
      <c r="B17" s="18"/>
      <c r="C17" s="18"/>
      <c r="D17" s="18"/>
      <c r="E17" s="11" t="s">
        <v>4</v>
      </c>
      <c r="F17" s="35"/>
      <c r="G17" s="15">
        <v>1</v>
      </c>
      <c r="H17" s="14">
        <v>0.5</v>
      </c>
      <c r="I17" s="14">
        <f>I5</f>
        <v>0.16666666666666666</v>
      </c>
      <c r="J17" s="10">
        <f>G17*H17*I17</f>
        <v>8.3333333333333329E-2</v>
      </c>
      <c r="O17" s="4"/>
    </row>
    <row r="18" spans="1:15" x14ac:dyDescent="0.45">
      <c r="A18" s="20"/>
      <c r="B18" s="21"/>
      <c r="C18" s="21"/>
      <c r="D18" s="21"/>
      <c r="E18" s="11" t="s">
        <v>23</v>
      </c>
      <c r="F18" s="36"/>
      <c r="G18" s="15">
        <f>G13</f>
        <v>0.83333333333333337</v>
      </c>
      <c r="H18" s="14">
        <v>0.5</v>
      </c>
      <c r="I18" s="10">
        <f>(1-I17-I16)/(6-(A9-1))</f>
        <v>0.1</v>
      </c>
      <c r="J18" s="10">
        <f>G18*H18*I18</f>
        <v>4.1666666666666671E-2</v>
      </c>
      <c r="O18" s="4"/>
    </row>
    <row r="19" spans="1:15" x14ac:dyDescent="0.45">
      <c r="A19" s="20"/>
      <c r="B19" s="24" t="s">
        <v>31</v>
      </c>
      <c r="C19" s="24" t="s">
        <v>32</v>
      </c>
      <c r="D19" s="23" t="s">
        <v>33</v>
      </c>
      <c r="E19" s="11" t="s">
        <v>35</v>
      </c>
      <c r="F19" s="34">
        <f>1-F9-F14</f>
        <v>0.47654320987654319</v>
      </c>
      <c r="G19" s="13">
        <f>(1-G9-G14)*(A9/6)</f>
        <v>0.15884773662551438</v>
      </c>
      <c r="H19" s="15">
        <v>0.5</v>
      </c>
      <c r="I19" s="10">
        <f>1/A9</f>
        <v>0.5</v>
      </c>
      <c r="J19" s="10">
        <f>G19*H19*I19</f>
        <v>3.9711934156378595E-2</v>
      </c>
      <c r="O19" s="4"/>
    </row>
    <row r="20" spans="1:15" x14ac:dyDescent="0.45">
      <c r="A20" s="20"/>
      <c r="B20" s="24"/>
      <c r="C20" s="24"/>
      <c r="D20" s="16" t="s">
        <v>34</v>
      </c>
      <c r="E20" s="11" t="s">
        <v>3</v>
      </c>
      <c r="F20" s="35"/>
      <c r="G20" s="15">
        <v>1</v>
      </c>
      <c r="H20" s="15">
        <v>0.5</v>
      </c>
      <c r="I20" s="14">
        <f>I4</f>
        <v>0.33333333333333331</v>
      </c>
      <c r="J20" s="10">
        <f t="shared" ref="J20:J22" si="0">G20*H20*I20</f>
        <v>0.16666666666666666</v>
      </c>
      <c r="O20" s="4"/>
    </row>
    <row r="21" spans="1:15" x14ac:dyDescent="0.45">
      <c r="A21" s="20"/>
      <c r="B21" s="24"/>
      <c r="C21" s="24"/>
      <c r="D21" s="18"/>
      <c r="E21" s="11" t="s">
        <v>4</v>
      </c>
      <c r="F21" s="35"/>
      <c r="G21" s="15">
        <v>1</v>
      </c>
      <c r="H21" s="15">
        <v>0.5</v>
      </c>
      <c r="I21" s="14">
        <f>I5</f>
        <v>0.16666666666666666</v>
      </c>
      <c r="J21" s="10">
        <f t="shared" si="0"/>
        <v>8.3333333333333329E-2</v>
      </c>
      <c r="O21" s="4"/>
    </row>
    <row r="22" spans="1:15" x14ac:dyDescent="0.45">
      <c r="A22" s="19"/>
      <c r="B22" s="24"/>
      <c r="C22" s="24"/>
      <c r="D22" s="21"/>
      <c r="E22" s="11" t="s">
        <v>23</v>
      </c>
      <c r="F22" s="36"/>
      <c r="G22" s="10">
        <f>(6-A9)/6</f>
        <v>0.66666666666666663</v>
      </c>
      <c r="H22" s="15">
        <v>0.5</v>
      </c>
      <c r="I22" s="10">
        <f>(1-I21-I20)/(6-(A9-1))</f>
        <v>0.1</v>
      </c>
      <c r="J22" s="10">
        <f t="shared" si="0"/>
        <v>3.3333333333333333E-2</v>
      </c>
      <c r="O22" s="4"/>
    </row>
    <row r="31" spans="1:15" x14ac:dyDescent="0.45">
      <c r="A31" s="25"/>
      <c r="B31" s="25"/>
      <c r="C31" s="25"/>
      <c r="D31" s="25"/>
      <c r="E31" s="25"/>
      <c r="G31" s="25" t="s">
        <v>37</v>
      </c>
      <c r="H31" s="25">
        <f>1/3</f>
        <v>0.33333333333333331</v>
      </c>
      <c r="I31" s="25"/>
      <c r="J31" s="25"/>
    </row>
    <row r="32" spans="1:15" x14ac:dyDescent="0.45">
      <c r="A32" s="25"/>
      <c r="B32" s="25"/>
      <c r="C32" s="25"/>
      <c r="D32" s="25"/>
      <c r="E32" s="25"/>
      <c r="G32" s="25" t="s">
        <v>36</v>
      </c>
      <c r="H32" s="25">
        <f>1/6</f>
        <v>0.16666666666666666</v>
      </c>
      <c r="I32" s="25"/>
      <c r="J32" s="25"/>
    </row>
    <row r="33" spans="1:10" x14ac:dyDescent="0.45">
      <c r="A33" s="25"/>
      <c r="B33" s="25"/>
      <c r="C33" s="25"/>
      <c r="D33" s="25"/>
      <c r="E33" s="25"/>
      <c r="G33" s="25"/>
      <c r="H33" s="25"/>
      <c r="I33" s="25"/>
      <c r="J33" s="25"/>
    </row>
    <row r="34" spans="1:10" x14ac:dyDescent="0.45">
      <c r="A34" s="25"/>
      <c r="B34" s="25"/>
      <c r="C34" s="25"/>
      <c r="D34" s="25"/>
      <c r="E34" s="25"/>
      <c r="G34" s="25"/>
      <c r="H34" s="25"/>
      <c r="I34" s="25"/>
      <c r="J34" s="25"/>
    </row>
    <row r="35" spans="1:10" ht="28.5" x14ac:dyDescent="0.45">
      <c r="A35" s="27" t="s">
        <v>16</v>
      </c>
      <c r="B35" s="27" t="s">
        <v>26</v>
      </c>
      <c r="C35" s="27" t="s">
        <v>29</v>
      </c>
      <c r="D35" s="32"/>
      <c r="E35" s="27" t="s">
        <v>21</v>
      </c>
      <c r="F35" s="28" t="s">
        <v>48</v>
      </c>
      <c r="G35" s="27" t="s">
        <v>0</v>
      </c>
      <c r="H35" s="28" t="s">
        <v>18</v>
      </c>
      <c r="I35" s="28" t="s">
        <v>24</v>
      </c>
      <c r="J35" s="28" t="s">
        <v>25</v>
      </c>
    </row>
    <row r="36" spans="1:10" x14ac:dyDescent="0.45">
      <c r="A36" s="16">
        <v>2</v>
      </c>
      <c r="B36" s="16" t="s">
        <v>38</v>
      </c>
      <c r="C36" s="16" t="s">
        <v>41</v>
      </c>
      <c r="D36" s="16" t="s">
        <v>33</v>
      </c>
      <c r="E36" s="27" t="s">
        <v>1</v>
      </c>
      <c r="F36" s="34">
        <f>J36/(I36*H36)</f>
        <v>0.12345679012345678</v>
      </c>
      <c r="G36" s="30">
        <v>1</v>
      </c>
      <c r="H36" s="30">
        <v>0.9</v>
      </c>
      <c r="I36" s="30">
        <v>0.9</v>
      </c>
      <c r="J36" s="30">
        <v>0.1</v>
      </c>
    </row>
    <row r="37" spans="1:10" x14ac:dyDescent="0.45">
      <c r="A37" s="18"/>
      <c r="B37" s="18"/>
      <c r="C37" s="18"/>
      <c r="D37" s="21"/>
      <c r="E37" s="27" t="s">
        <v>22</v>
      </c>
      <c r="F37" s="35"/>
      <c r="G37" s="31">
        <f>(A36-1)/6</f>
        <v>0.16666666666666666</v>
      </c>
      <c r="H37" s="30">
        <v>0.9</v>
      </c>
      <c r="I37" s="26">
        <f>(1-I36)*(1/(A36-1))</f>
        <v>9.9999999999999978E-2</v>
      </c>
      <c r="J37" s="26">
        <f>G37*H37*I37*F36</f>
        <v>1.8518518518518513E-3</v>
      </c>
    </row>
    <row r="38" spans="1:10" x14ac:dyDescent="0.45">
      <c r="A38" s="18"/>
      <c r="B38" s="18"/>
      <c r="C38" s="18"/>
      <c r="D38" s="16" t="s">
        <v>34</v>
      </c>
      <c r="E38" s="27" t="s">
        <v>3</v>
      </c>
      <c r="F38" s="35"/>
      <c r="G38" s="31">
        <f>1</f>
        <v>1</v>
      </c>
      <c r="H38" s="31">
        <f>1-H36</f>
        <v>9.9999999999999978E-2</v>
      </c>
      <c r="I38" s="30">
        <f>H31</f>
        <v>0.33333333333333331</v>
      </c>
      <c r="J38" s="26">
        <f>G38*H38*I38*F36</f>
        <v>4.1152263374485583E-3</v>
      </c>
    </row>
    <row r="39" spans="1:10" x14ac:dyDescent="0.45">
      <c r="A39" s="18"/>
      <c r="B39" s="18"/>
      <c r="C39" s="18"/>
      <c r="D39" s="18"/>
      <c r="E39" s="27" t="s">
        <v>4</v>
      </c>
      <c r="F39" s="35"/>
      <c r="G39" s="31">
        <v>1</v>
      </c>
      <c r="H39" s="31">
        <f>H38</f>
        <v>9.9999999999999978E-2</v>
      </c>
      <c r="I39" s="30">
        <f>H32</f>
        <v>0.16666666666666666</v>
      </c>
      <c r="J39" s="26">
        <f>G39*H39*I39*F36</f>
        <v>2.0576131687242791E-3</v>
      </c>
    </row>
    <row r="40" spans="1:10" x14ac:dyDescent="0.45">
      <c r="A40" s="18"/>
      <c r="B40" s="21"/>
      <c r="C40" s="21"/>
      <c r="D40" s="21"/>
      <c r="E40" s="27" t="s">
        <v>23</v>
      </c>
      <c r="F40" s="36"/>
      <c r="G40" s="31">
        <f>(6-(A36-1))/6</f>
        <v>0.83333333333333337</v>
      </c>
      <c r="H40" s="31">
        <f>H39</f>
        <v>9.9999999999999978E-2</v>
      </c>
      <c r="I40" s="26">
        <f>(1-I39-I38)/(6-(A36-1))</f>
        <v>0.1</v>
      </c>
      <c r="J40" s="26">
        <f>I40*H40*G40*F36</f>
        <v>1.0288065843621398E-3</v>
      </c>
    </row>
    <row r="41" spans="1:10" x14ac:dyDescent="0.45">
      <c r="A41" s="18"/>
      <c r="B41" s="16" t="s">
        <v>39</v>
      </c>
      <c r="C41" s="16" t="s">
        <v>42</v>
      </c>
      <c r="D41" s="16" t="s">
        <v>33</v>
      </c>
      <c r="E41" s="27" t="s">
        <v>2</v>
      </c>
      <c r="F41" s="34">
        <f>J41/(I41*H41)</f>
        <v>0.4</v>
      </c>
      <c r="G41" s="30">
        <v>1</v>
      </c>
      <c r="H41" s="30">
        <v>0.5</v>
      </c>
      <c r="I41" s="31">
        <f>1/A36</f>
        <v>0.5</v>
      </c>
      <c r="J41" s="30">
        <v>0.1</v>
      </c>
    </row>
    <row r="42" spans="1:10" x14ac:dyDescent="0.45">
      <c r="A42" s="18"/>
      <c r="B42" s="18"/>
      <c r="C42" s="18"/>
      <c r="D42" s="21"/>
      <c r="E42" s="27" t="s">
        <v>22</v>
      </c>
      <c r="F42" s="35"/>
      <c r="G42" s="31">
        <f>(A36-1)/6</f>
        <v>0.16666666666666666</v>
      </c>
      <c r="H42" s="30">
        <v>0.5</v>
      </c>
      <c r="I42" s="31">
        <f>(1-I41)/(A36-1)</f>
        <v>0.5</v>
      </c>
      <c r="J42" s="26">
        <f>G42*H42*I42*F41</f>
        <v>1.6666666666666666E-2</v>
      </c>
    </row>
    <row r="43" spans="1:10" x14ac:dyDescent="0.45">
      <c r="A43" s="18"/>
      <c r="B43" s="18"/>
      <c r="C43" s="18"/>
      <c r="D43" s="16" t="s">
        <v>34</v>
      </c>
      <c r="E43" s="27" t="s">
        <v>3</v>
      </c>
      <c r="F43" s="35"/>
      <c r="G43" s="31">
        <v>1</v>
      </c>
      <c r="H43" s="30">
        <v>0.5</v>
      </c>
      <c r="I43" s="30">
        <f>H31</f>
        <v>0.33333333333333331</v>
      </c>
      <c r="J43" s="26">
        <f>G43*H43*I43*F41</f>
        <v>6.6666666666666666E-2</v>
      </c>
    </row>
    <row r="44" spans="1:10" x14ac:dyDescent="0.45">
      <c r="A44" s="18"/>
      <c r="B44" s="18"/>
      <c r="C44" s="18"/>
      <c r="D44" s="18"/>
      <c r="E44" s="27" t="s">
        <v>4</v>
      </c>
      <c r="F44" s="35"/>
      <c r="G44" s="31">
        <v>1</v>
      </c>
      <c r="H44" s="30">
        <v>0.5</v>
      </c>
      <c r="I44" s="30">
        <f>H32</f>
        <v>0.16666666666666666</v>
      </c>
      <c r="J44" s="26">
        <f>G44*H44*I44*F41</f>
        <v>3.3333333333333333E-2</v>
      </c>
    </row>
    <row r="45" spans="1:10" x14ac:dyDescent="0.45">
      <c r="A45" s="18"/>
      <c r="B45" s="21"/>
      <c r="C45" s="21"/>
      <c r="D45" s="21"/>
      <c r="E45" s="27" t="s">
        <v>23</v>
      </c>
      <c r="F45" s="36"/>
      <c r="G45" s="31">
        <f>G40</f>
        <v>0.83333333333333337</v>
      </c>
      <c r="H45" s="30">
        <v>0.5</v>
      </c>
      <c r="I45" s="26">
        <f>(1-I44-I43)/(6-(A36-1))</f>
        <v>0.1</v>
      </c>
      <c r="J45" s="26">
        <f>I45*H45*G45*F41</f>
        <v>1.666666666666667E-2</v>
      </c>
    </row>
    <row r="46" spans="1:10" x14ac:dyDescent="0.45">
      <c r="A46" s="18"/>
      <c r="B46" s="24" t="s">
        <v>40</v>
      </c>
      <c r="C46" s="24" t="s">
        <v>43</v>
      </c>
      <c r="D46" s="33" t="s">
        <v>33</v>
      </c>
      <c r="E46" s="27" t="s">
        <v>35</v>
      </c>
      <c r="F46" s="34">
        <f>1-F36-F41</f>
        <v>0.47654320987654319</v>
      </c>
      <c r="G46" s="29">
        <f>A36/6</f>
        <v>0.33333333333333331</v>
      </c>
      <c r="H46" s="31">
        <v>0.5</v>
      </c>
      <c r="I46" s="26">
        <f>1/A36</f>
        <v>0.5</v>
      </c>
      <c r="J46" s="26">
        <f>I46*H46*G46*F46</f>
        <v>3.9711934156378595E-2</v>
      </c>
    </row>
    <row r="47" spans="1:10" x14ac:dyDescent="0.45">
      <c r="A47" s="18"/>
      <c r="B47" s="24"/>
      <c r="C47" s="24"/>
      <c r="D47" s="16" t="s">
        <v>34</v>
      </c>
      <c r="E47" s="27" t="s">
        <v>3</v>
      </c>
      <c r="F47" s="35"/>
      <c r="G47" s="31">
        <v>1</v>
      </c>
      <c r="H47" s="31">
        <v>0.5</v>
      </c>
      <c r="I47" s="30">
        <f>H31</f>
        <v>0.33333333333333331</v>
      </c>
      <c r="J47" s="26">
        <f>I47*H47*G47*F46</f>
        <v>7.942386831275719E-2</v>
      </c>
    </row>
    <row r="48" spans="1:10" x14ac:dyDescent="0.45">
      <c r="A48" s="18"/>
      <c r="B48" s="24"/>
      <c r="C48" s="24"/>
      <c r="D48" s="18"/>
      <c r="E48" s="27" t="s">
        <v>4</v>
      </c>
      <c r="F48" s="35"/>
      <c r="G48" s="31">
        <v>1</v>
      </c>
      <c r="H48" s="31">
        <v>0.5</v>
      </c>
      <c r="I48" s="30">
        <f>H32</f>
        <v>0.16666666666666666</v>
      </c>
      <c r="J48" s="26">
        <f>I48*H48*G48*F46</f>
        <v>3.9711934156378595E-2</v>
      </c>
    </row>
    <row r="49" spans="1:10" x14ac:dyDescent="0.45">
      <c r="A49" s="21"/>
      <c r="B49" s="24"/>
      <c r="C49" s="24"/>
      <c r="D49" s="21"/>
      <c r="E49" s="27" t="s">
        <v>23</v>
      </c>
      <c r="F49" s="36"/>
      <c r="G49" s="26">
        <f>(6-A36)/6</f>
        <v>0.66666666666666663</v>
      </c>
      <c r="H49" s="31">
        <v>0.5</v>
      </c>
      <c r="I49" s="26">
        <f>(1-I48-I47)/(6-(A36))</f>
        <v>0.125</v>
      </c>
      <c r="J49" s="26">
        <f>I49*H49*G49*F46</f>
        <v>1.9855967078189297E-2</v>
      </c>
    </row>
    <row r="50" spans="1:10" x14ac:dyDescent="0.45">
      <c r="A50" s="25"/>
      <c r="B50" s="25"/>
      <c r="C50" s="25"/>
      <c r="D50" s="25"/>
      <c r="E50" s="25"/>
      <c r="G50" s="25"/>
      <c r="H50" s="25"/>
      <c r="I50" s="25"/>
      <c r="J50" s="25"/>
    </row>
    <row r="51" spans="1:10" x14ac:dyDescent="0.45">
      <c r="A51" s="25"/>
      <c r="B51" s="25"/>
      <c r="C51" s="25"/>
      <c r="D51" s="25"/>
      <c r="E51" s="25"/>
      <c r="G51" s="25"/>
      <c r="H51" s="25"/>
      <c r="I51" s="25"/>
      <c r="J51" s="25"/>
    </row>
    <row r="52" spans="1:10" x14ac:dyDescent="0.45">
      <c r="A52" s="25"/>
      <c r="B52" s="25" t="s">
        <v>44</v>
      </c>
      <c r="C52" s="25">
        <f>J36</f>
        <v>0.1</v>
      </c>
      <c r="D52" s="25"/>
      <c r="E52" s="25"/>
      <c r="G52" s="25"/>
      <c r="H52" s="25"/>
      <c r="I52" s="25"/>
      <c r="J52" s="25"/>
    </row>
    <row r="53" spans="1:10" x14ac:dyDescent="0.45">
      <c r="A53" s="25"/>
      <c r="B53" s="25" t="s">
        <v>45</v>
      </c>
      <c r="C53" s="25">
        <f>J41</f>
        <v>0.1</v>
      </c>
      <c r="D53" s="25"/>
      <c r="E53" s="25"/>
      <c r="G53" s="25"/>
      <c r="H53" s="25"/>
      <c r="I53" s="25"/>
      <c r="J53" s="25"/>
    </row>
    <row r="54" spans="1:10" x14ac:dyDescent="0.45">
      <c r="A54" s="25"/>
      <c r="B54" s="25" t="s">
        <v>47</v>
      </c>
      <c r="C54" s="25">
        <f>SUM(J38,J43,J47)</f>
        <v>0.15020576131687241</v>
      </c>
      <c r="D54" s="25"/>
      <c r="E54" s="25"/>
      <c r="G54" s="25"/>
      <c r="H54" s="25"/>
      <c r="I54" s="25"/>
      <c r="J54" s="25"/>
    </row>
    <row r="55" spans="1:10" x14ac:dyDescent="0.45">
      <c r="A55" s="25"/>
      <c r="B55" s="25" t="s">
        <v>49</v>
      </c>
      <c r="C55" s="25">
        <f>SUM(J39,J44,J48)</f>
        <v>7.5102880658436205E-2</v>
      </c>
      <c r="D55" s="25"/>
      <c r="E55" s="25"/>
      <c r="G55" s="25"/>
      <c r="H55" s="25"/>
      <c r="I55" s="25"/>
      <c r="J55" s="25"/>
    </row>
    <row r="56" spans="1:10" x14ac:dyDescent="0.45">
      <c r="A56" s="25"/>
      <c r="B56" s="25" t="s">
        <v>46</v>
      </c>
      <c r="C56" s="25">
        <f>SUM(J37,J40,J42,J45,J46,J49)*6</f>
        <v>0.57469135802469129</v>
      </c>
      <c r="D56" s="25"/>
      <c r="E56" s="25"/>
      <c r="G56" s="25"/>
      <c r="H56" s="25"/>
      <c r="I56" s="25"/>
      <c r="J56" s="25"/>
    </row>
    <row r="57" spans="1:10" x14ac:dyDescent="0.45">
      <c r="A57" s="25"/>
      <c r="B57" s="25"/>
      <c r="C57" s="25">
        <f>SUM(C52:C56)</f>
        <v>0.99999999999999989</v>
      </c>
      <c r="D57" s="25"/>
      <c r="E57" s="25"/>
      <c r="G57" s="25"/>
      <c r="H57" s="25"/>
      <c r="I57" s="25"/>
      <c r="J57" s="25"/>
    </row>
  </sheetData>
  <mergeCells count="31">
    <mergeCell ref="F41:F45"/>
    <mergeCell ref="D43:D45"/>
    <mergeCell ref="B46:B49"/>
    <mergeCell ref="C46:C49"/>
    <mergeCell ref="F46:F49"/>
    <mergeCell ref="D47:D49"/>
    <mergeCell ref="F9:F13"/>
    <mergeCell ref="F14:F18"/>
    <mergeCell ref="F19:F22"/>
    <mergeCell ref="C36:C40"/>
    <mergeCell ref="D36:D37"/>
    <mergeCell ref="F36:F40"/>
    <mergeCell ref="D38:D40"/>
    <mergeCell ref="A36:A49"/>
    <mergeCell ref="B36:B40"/>
    <mergeCell ref="B41:B45"/>
    <mergeCell ref="C41:C45"/>
    <mergeCell ref="D41:D42"/>
    <mergeCell ref="D20:D22"/>
    <mergeCell ref="O9:O22"/>
    <mergeCell ref="A9:A22"/>
    <mergeCell ref="C14:C18"/>
    <mergeCell ref="C9:C13"/>
    <mergeCell ref="C19:C22"/>
    <mergeCell ref="B19:B22"/>
    <mergeCell ref="B9:B13"/>
    <mergeCell ref="B14:B18"/>
    <mergeCell ref="D9:D10"/>
    <mergeCell ref="D11:D13"/>
    <mergeCell ref="D14:D15"/>
    <mergeCell ref="D16:D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FA15-2C4B-4E2D-AA95-38631A634C31}">
  <dimension ref="A1:J27"/>
  <sheetViews>
    <sheetView zoomScale="115" zoomScaleNormal="115" workbookViewId="0">
      <selection sqref="A1:J26"/>
    </sheetView>
  </sheetViews>
  <sheetFormatPr defaultRowHeight="14.25" x14ac:dyDescent="0.45"/>
  <cols>
    <col min="2" max="2" width="16.46484375" customWidth="1"/>
    <col min="3" max="3" width="14" customWidth="1"/>
    <col min="4" max="4" width="15.46484375" customWidth="1"/>
    <col min="6" max="6" width="9.1328125" customWidth="1"/>
    <col min="7" max="7" width="12.265625" customWidth="1"/>
    <col min="8" max="8" width="12.796875" customWidth="1"/>
    <col min="9" max="9" width="24.06640625" customWidth="1"/>
  </cols>
  <sheetData>
    <row r="1" spans="1:10" x14ac:dyDescent="0.45">
      <c r="A1" s="25"/>
      <c r="B1" s="25"/>
      <c r="C1" s="25"/>
      <c r="D1" s="25"/>
      <c r="E1" s="25"/>
      <c r="F1" s="25"/>
      <c r="G1" s="25" t="s">
        <v>37</v>
      </c>
      <c r="H1" s="25">
        <f>1/3</f>
        <v>0.33333333333333331</v>
      </c>
      <c r="I1" s="25"/>
    </row>
    <row r="2" spans="1:10" x14ac:dyDescent="0.45">
      <c r="A2" s="25"/>
      <c r="B2" s="25"/>
      <c r="C2" s="25"/>
      <c r="D2" s="25"/>
      <c r="E2" s="25"/>
      <c r="F2" s="25"/>
      <c r="G2" s="25" t="s">
        <v>36</v>
      </c>
      <c r="H2" s="25">
        <f>1/6</f>
        <v>0.16666666666666666</v>
      </c>
      <c r="I2" s="25"/>
    </row>
    <row r="3" spans="1:10" x14ac:dyDescent="0.45">
      <c r="A3" s="25"/>
      <c r="B3" s="25"/>
      <c r="C3" s="25"/>
      <c r="D3" s="25"/>
      <c r="E3" s="25"/>
      <c r="F3" s="25"/>
      <c r="G3" s="25"/>
      <c r="H3" s="25"/>
      <c r="I3" s="25"/>
    </row>
    <row r="4" spans="1:10" x14ac:dyDescent="0.45">
      <c r="A4" s="25"/>
      <c r="B4" s="25"/>
      <c r="C4" s="25"/>
      <c r="D4" s="25"/>
      <c r="E4" s="25"/>
      <c r="F4" s="25"/>
      <c r="G4" s="25"/>
      <c r="H4" s="25"/>
      <c r="I4" s="25"/>
    </row>
    <row r="5" spans="1:10" ht="52.15" customHeight="1" x14ac:dyDescent="0.45">
      <c r="A5" s="28" t="s">
        <v>16</v>
      </c>
      <c r="B5" s="28" t="s">
        <v>26</v>
      </c>
      <c r="C5" s="28" t="s">
        <v>29</v>
      </c>
      <c r="D5" s="52"/>
      <c r="E5" s="28" t="s">
        <v>21</v>
      </c>
      <c r="F5" s="28" t="s">
        <v>48</v>
      </c>
      <c r="G5" s="28" t="s">
        <v>0</v>
      </c>
      <c r="H5" s="28" t="s">
        <v>18</v>
      </c>
      <c r="I5" s="28" t="s">
        <v>24</v>
      </c>
      <c r="J5" s="28" t="s">
        <v>25</v>
      </c>
    </row>
    <row r="6" spans="1:10" x14ac:dyDescent="0.45">
      <c r="A6" s="16">
        <v>4</v>
      </c>
      <c r="B6" s="16" t="s">
        <v>38</v>
      </c>
      <c r="C6" s="16" t="s">
        <v>41</v>
      </c>
      <c r="D6" s="16" t="s">
        <v>33</v>
      </c>
      <c r="E6" s="27" t="s">
        <v>1</v>
      </c>
      <c r="F6" s="34">
        <f>J6/(I6*H6)</f>
        <v>0.12345679012345678</v>
      </c>
      <c r="G6" s="30">
        <v>1</v>
      </c>
      <c r="H6" s="30">
        <v>0.9</v>
      </c>
      <c r="I6" s="30">
        <v>0.9</v>
      </c>
      <c r="J6" s="30">
        <v>0.1</v>
      </c>
    </row>
    <row r="7" spans="1:10" x14ac:dyDescent="0.45">
      <c r="A7" s="18"/>
      <c r="B7" s="18"/>
      <c r="C7" s="18"/>
      <c r="D7" s="21"/>
      <c r="E7" s="27" t="s">
        <v>22</v>
      </c>
      <c r="F7" s="35"/>
      <c r="G7" s="31">
        <f>(A6-1)/6</f>
        <v>0.5</v>
      </c>
      <c r="H7" s="30">
        <v>0.9</v>
      </c>
      <c r="I7" s="26">
        <f>(1-I6)*(1/(A6-1))</f>
        <v>3.3333333333333326E-2</v>
      </c>
      <c r="J7" s="26">
        <f>G7*H7*I7*F6</f>
        <v>1.8518518518518515E-3</v>
      </c>
    </row>
    <row r="8" spans="1:10" x14ac:dyDescent="0.45">
      <c r="A8" s="18"/>
      <c r="B8" s="18"/>
      <c r="C8" s="18"/>
      <c r="D8" s="16" t="s">
        <v>34</v>
      </c>
      <c r="E8" s="27" t="s">
        <v>3</v>
      </c>
      <c r="F8" s="35"/>
      <c r="G8" s="31">
        <f>1</f>
        <v>1</v>
      </c>
      <c r="H8" s="31">
        <f>1-H6</f>
        <v>9.9999999999999978E-2</v>
      </c>
      <c r="I8" s="30">
        <f>H1</f>
        <v>0.33333333333333331</v>
      </c>
      <c r="J8" s="26">
        <f>G8*H8*I8*F6</f>
        <v>4.1152263374485583E-3</v>
      </c>
    </row>
    <row r="9" spans="1:10" x14ac:dyDescent="0.45">
      <c r="A9" s="18"/>
      <c r="B9" s="18"/>
      <c r="C9" s="18"/>
      <c r="D9" s="18"/>
      <c r="E9" s="27" t="s">
        <v>4</v>
      </c>
      <c r="F9" s="35"/>
      <c r="G9" s="31">
        <v>1</v>
      </c>
      <c r="H9" s="31">
        <f>H8</f>
        <v>9.9999999999999978E-2</v>
      </c>
      <c r="I9" s="30">
        <f>H2</f>
        <v>0.16666666666666666</v>
      </c>
      <c r="J9" s="26">
        <f>G9*H9*I9*F6</f>
        <v>2.0576131687242791E-3</v>
      </c>
    </row>
    <row r="10" spans="1:10" x14ac:dyDescent="0.45">
      <c r="A10" s="18"/>
      <c r="B10" s="21"/>
      <c r="C10" s="21"/>
      <c r="D10" s="21"/>
      <c r="E10" s="27" t="s">
        <v>23</v>
      </c>
      <c r="F10" s="36"/>
      <c r="G10" s="31">
        <f>(6-(A6-1))/6</f>
        <v>0.5</v>
      </c>
      <c r="H10" s="31">
        <f>H9</f>
        <v>9.9999999999999978E-2</v>
      </c>
      <c r="I10" s="26">
        <f>(1-I9-I8)/(6-(A6-1))</f>
        <v>0.16666666666666666</v>
      </c>
      <c r="J10" s="26">
        <f>I10*H10*G10*F6</f>
        <v>1.0288065843621396E-3</v>
      </c>
    </row>
    <row r="11" spans="1:10" x14ac:dyDescent="0.45">
      <c r="A11" s="18"/>
      <c r="B11" s="16" t="s">
        <v>39</v>
      </c>
      <c r="C11" s="16" t="s">
        <v>42</v>
      </c>
      <c r="D11" s="16" t="s">
        <v>33</v>
      </c>
      <c r="E11" s="27" t="s">
        <v>2</v>
      </c>
      <c r="F11" s="34">
        <f>J11/(I11*H11)</f>
        <v>0.8</v>
      </c>
      <c r="G11" s="30">
        <v>1</v>
      </c>
      <c r="H11" s="30">
        <v>0.5</v>
      </c>
      <c r="I11" s="31">
        <f>1/A6</f>
        <v>0.25</v>
      </c>
      <c r="J11" s="30">
        <v>0.1</v>
      </c>
    </row>
    <row r="12" spans="1:10" x14ac:dyDescent="0.45">
      <c r="A12" s="18"/>
      <c r="B12" s="18"/>
      <c r="C12" s="18"/>
      <c r="D12" s="21"/>
      <c r="E12" s="27" t="s">
        <v>22</v>
      </c>
      <c r="F12" s="35"/>
      <c r="G12" s="31">
        <f>(A6-1)/6</f>
        <v>0.5</v>
      </c>
      <c r="H12" s="30">
        <v>0.5</v>
      </c>
      <c r="I12" s="31">
        <f>(1-I11)/(A6-1)</f>
        <v>0.25</v>
      </c>
      <c r="J12" s="26">
        <f>G12*H12*I12*F11</f>
        <v>0.05</v>
      </c>
    </row>
    <row r="13" spans="1:10" x14ac:dyDescent="0.45">
      <c r="A13" s="18"/>
      <c r="B13" s="18"/>
      <c r="C13" s="18"/>
      <c r="D13" s="16" t="s">
        <v>34</v>
      </c>
      <c r="E13" s="27" t="s">
        <v>3</v>
      </c>
      <c r="F13" s="35"/>
      <c r="G13" s="31">
        <v>1</v>
      </c>
      <c r="H13" s="30">
        <v>0.5</v>
      </c>
      <c r="I13" s="30">
        <f>H1</f>
        <v>0.33333333333333331</v>
      </c>
      <c r="J13" s="26">
        <f>G13*H13*I13*F11</f>
        <v>0.13333333333333333</v>
      </c>
    </row>
    <row r="14" spans="1:10" x14ac:dyDescent="0.45">
      <c r="A14" s="18"/>
      <c r="B14" s="18"/>
      <c r="C14" s="18"/>
      <c r="D14" s="18"/>
      <c r="E14" s="27" t="s">
        <v>4</v>
      </c>
      <c r="F14" s="35"/>
      <c r="G14" s="31">
        <v>1</v>
      </c>
      <c r="H14" s="30">
        <v>0.5</v>
      </c>
      <c r="I14" s="30">
        <f>H2</f>
        <v>0.16666666666666666</v>
      </c>
      <c r="J14" s="26">
        <f>G14*H14*I14*F11</f>
        <v>6.6666666666666666E-2</v>
      </c>
    </row>
    <row r="15" spans="1:10" x14ac:dyDescent="0.45">
      <c r="A15" s="18"/>
      <c r="B15" s="21"/>
      <c r="C15" s="21"/>
      <c r="D15" s="21"/>
      <c r="E15" s="27" t="s">
        <v>23</v>
      </c>
      <c r="F15" s="36"/>
      <c r="G15" s="31">
        <f>G10</f>
        <v>0.5</v>
      </c>
      <c r="H15" s="30">
        <v>0.5</v>
      </c>
      <c r="I15" s="26">
        <f>(1-I14-I13)/(6-(A6-1))</f>
        <v>0.16666666666666666</v>
      </c>
      <c r="J15" s="26">
        <f>I15*H15*G15*F11</f>
        <v>3.3333333333333333E-2</v>
      </c>
    </row>
    <row r="16" spans="1:10" x14ac:dyDescent="0.45">
      <c r="A16" s="18"/>
      <c r="B16" s="24" t="s">
        <v>40</v>
      </c>
      <c r="C16" s="24" t="s">
        <v>43</v>
      </c>
      <c r="D16" s="33" t="s">
        <v>33</v>
      </c>
      <c r="E16" s="27" t="s">
        <v>35</v>
      </c>
      <c r="F16" s="34">
        <f>1-F6-F11</f>
        <v>7.6543209876543172E-2</v>
      </c>
      <c r="G16" s="29">
        <f>A6/6</f>
        <v>0.66666666666666663</v>
      </c>
      <c r="H16" s="31">
        <v>0.5</v>
      </c>
      <c r="I16" s="26">
        <f>1/A6</f>
        <v>0.25</v>
      </c>
      <c r="J16" s="26">
        <f>I16*H16*G16*F16</f>
        <v>6.3786008230452638E-3</v>
      </c>
    </row>
    <row r="17" spans="1:10" x14ac:dyDescent="0.45">
      <c r="A17" s="18"/>
      <c r="B17" s="24"/>
      <c r="C17" s="24"/>
      <c r="D17" s="16" t="s">
        <v>34</v>
      </c>
      <c r="E17" s="27" t="s">
        <v>3</v>
      </c>
      <c r="F17" s="35"/>
      <c r="G17" s="31">
        <v>1</v>
      </c>
      <c r="H17" s="31">
        <v>0.5</v>
      </c>
      <c r="I17" s="30">
        <f>H1</f>
        <v>0.33333333333333331</v>
      </c>
      <c r="J17" s="26">
        <f>I17*H17*G17*F16</f>
        <v>1.2757201646090528E-2</v>
      </c>
    </row>
    <row r="18" spans="1:10" x14ac:dyDescent="0.45">
      <c r="A18" s="18"/>
      <c r="B18" s="24"/>
      <c r="C18" s="24"/>
      <c r="D18" s="18"/>
      <c r="E18" s="27" t="s">
        <v>4</v>
      </c>
      <c r="F18" s="35"/>
      <c r="G18" s="31">
        <v>1</v>
      </c>
      <c r="H18" s="31">
        <v>0.5</v>
      </c>
      <c r="I18" s="30">
        <f>H2</f>
        <v>0.16666666666666666</v>
      </c>
      <c r="J18" s="26">
        <f>I18*H18*G18*F16</f>
        <v>6.3786008230452638E-3</v>
      </c>
    </row>
    <row r="19" spans="1:10" x14ac:dyDescent="0.45">
      <c r="A19" s="21"/>
      <c r="B19" s="24"/>
      <c r="C19" s="24"/>
      <c r="D19" s="21"/>
      <c r="E19" s="27" t="s">
        <v>23</v>
      </c>
      <c r="F19" s="36"/>
      <c r="G19" s="26">
        <f>(6-A6)/6</f>
        <v>0.33333333333333331</v>
      </c>
      <c r="H19" s="31">
        <v>0.5</v>
      </c>
      <c r="I19" s="26">
        <f>(1-I18-I17)/(6-(A6))</f>
        <v>0.25</v>
      </c>
      <c r="J19" s="26">
        <f>I19*H19*G19*F16</f>
        <v>3.1893004115226319E-3</v>
      </c>
    </row>
    <row r="22" spans="1:10" x14ac:dyDescent="0.45">
      <c r="B22" t="s">
        <v>44</v>
      </c>
      <c r="C22">
        <f>J6</f>
        <v>0.1</v>
      </c>
    </row>
    <row r="23" spans="1:10" x14ac:dyDescent="0.45">
      <c r="B23" t="s">
        <v>45</v>
      </c>
      <c r="C23">
        <f>J11</f>
        <v>0.1</v>
      </c>
    </row>
    <row r="24" spans="1:10" x14ac:dyDescent="0.45">
      <c r="B24" t="s">
        <v>47</v>
      </c>
      <c r="C24">
        <f>SUM(J8,J13,J17)</f>
        <v>0.15020576131687244</v>
      </c>
    </row>
    <row r="25" spans="1:10" x14ac:dyDescent="0.45">
      <c r="B25" t="s">
        <v>49</v>
      </c>
      <c r="C25">
        <f>SUM(J9,J14,J18)</f>
        <v>7.5102880658436219E-2</v>
      </c>
    </row>
    <row r="26" spans="1:10" x14ac:dyDescent="0.45">
      <c r="B26" t="s">
        <v>46</v>
      </c>
      <c r="C26">
        <f>SUM(J7,J10,J12,J15,J16,J19)*6</f>
        <v>0.5746913580246914</v>
      </c>
    </row>
    <row r="27" spans="1:10" x14ac:dyDescent="0.45">
      <c r="C27">
        <f>SUM(C22:C26)</f>
        <v>1</v>
      </c>
    </row>
  </sheetData>
  <mergeCells count="15">
    <mergeCell ref="A6:A19"/>
    <mergeCell ref="B6:B10"/>
    <mergeCell ref="C6:C10"/>
    <mergeCell ref="D6:D7"/>
    <mergeCell ref="D8:D10"/>
    <mergeCell ref="B11:B15"/>
    <mergeCell ref="C11:C15"/>
    <mergeCell ref="D11:D12"/>
    <mergeCell ref="F6:F10"/>
    <mergeCell ref="F11:F15"/>
    <mergeCell ref="F16:F19"/>
    <mergeCell ref="D13:D15"/>
    <mergeCell ref="B16:B19"/>
    <mergeCell ref="C16:C19"/>
    <mergeCell ref="D17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9EC3-20FD-44F3-B08F-E0BD4D79FA4E}">
  <dimension ref="D10:M66"/>
  <sheetViews>
    <sheetView tabSelected="1" topLeftCell="C12" zoomScale="114" workbookViewId="0">
      <selection activeCell="D14" sqref="A1:XFD1048576"/>
    </sheetView>
  </sheetViews>
  <sheetFormatPr defaultRowHeight="14.25" x14ac:dyDescent="0.45"/>
  <cols>
    <col min="4" max="4" width="12" customWidth="1"/>
    <col min="5" max="5" width="18.1328125" customWidth="1"/>
    <col min="6" max="6" width="11.46484375" customWidth="1"/>
    <col min="9" max="9" width="13" customWidth="1"/>
    <col min="10" max="10" width="12.59765625" customWidth="1"/>
    <col min="11" max="11" width="11.59765625" customWidth="1"/>
    <col min="12" max="12" width="22.86328125" customWidth="1"/>
  </cols>
  <sheetData>
    <row r="10" spans="4:13" x14ac:dyDescent="0.45">
      <c r="D10" s="25"/>
      <c r="E10" s="25"/>
      <c r="F10" s="25"/>
      <c r="G10" s="25"/>
      <c r="H10" s="25"/>
      <c r="I10" s="25"/>
      <c r="J10" s="25" t="s">
        <v>37</v>
      </c>
      <c r="K10" s="25">
        <f>1/3</f>
        <v>0.33333333333333331</v>
      </c>
      <c r="L10" s="25"/>
      <c r="M10" s="25"/>
    </row>
    <row r="11" spans="4:13" x14ac:dyDescent="0.45">
      <c r="D11" s="25"/>
      <c r="E11" s="25"/>
      <c r="F11" s="25"/>
      <c r="G11" s="25"/>
      <c r="H11" s="25"/>
      <c r="I11" s="25"/>
      <c r="J11" s="25" t="s">
        <v>36</v>
      </c>
      <c r="K11" s="25">
        <f>1/6</f>
        <v>0.16666666666666666</v>
      </c>
      <c r="L11" s="25"/>
      <c r="M11" s="25"/>
    </row>
    <row r="12" spans="4:13" ht="36.75" customHeight="1" x14ac:dyDescent="0.45"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4:13" x14ac:dyDescent="0.45"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4:13" ht="42.75" x14ac:dyDescent="0.45">
      <c r="D14" s="28" t="s">
        <v>16</v>
      </c>
      <c r="E14" s="28" t="s">
        <v>26</v>
      </c>
      <c r="F14" s="28" t="s">
        <v>29</v>
      </c>
      <c r="G14" s="52"/>
      <c r="H14" s="28" t="s">
        <v>21</v>
      </c>
      <c r="I14" s="28" t="s">
        <v>48</v>
      </c>
      <c r="J14" s="28" t="s">
        <v>0</v>
      </c>
      <c r="K14" s="28" t="s">
        <v>18</v>
      </c>
      <c r="L14" s="28" t="s">
        <v>24</v>
      </c>
      <c r="M14" s="28" t="s">
        <v>25</v>
      </c>
    </row>
    <row r="15" spans="4:13" x14ac:dyDescent="0.45">
      <c r="D15" s="16">
        <v>6</v>
      </c>
      <c r="E15" s="16" t="s">
        <v>50</v>
      </c>
      <c r="F15" s="16" t="s">
        <v>51</v>
      </c>
      <c r="G15" s="16" t="s">
        <v>33</v>
      </c>
      <c r="H15" s="27" t="s">
        <v>1</v>
      </c>
      <c r="I15" s="34">
        <f>M15/(L15*K15)</f>
        <v>0.12345679012345678</v>
      </c>
      <c r="J15" s="30">
        <v>1</v>
      </c>
      <c r="K15" s="30">
        <v>0.9</v>
      </c>
      <c r="L15" s="30">
        <v>0.9</v>
      </c>
      <c r="M15" s="30">
        <v>0.1</v>
      </c>
    </row>
    <row r="16" spans="4:13" x14ac:dyDescent="0.45">
      <c r="D16" s="18"/>
      <c r="E16" s="18"/>
      <c r="F16" s="18"/>
      <c r="G16" s="21"/>
      <c r="H16" s="27" t="s">
        <v>22</v>
      </c>
      <c r="I16" s="35"/>
      <c r="J16" s="31">
        <f>(D15-1)/6</f>
        <v>0.83333333333333337</v>
      </c>
      <c r="K16" s="30">
        <v>0.9</v>
      </c>
      <c r="L16" s="26">
        <f>(1-L15)*(1/(D15-1))</f>
        <v>1.9999999999999997E-2</v>
      </c>
      <c r="M16" s="26">
        <f>J16*K16*L16*I15</f>
        <v>1.8518518518518515E-3</v>
      </c>
    </row>
    <row r="17" spans="4:13" x14ac:dyDescent="0.45">
      <c r="D17" s="18"/>
      <c r="E17" s="18"/>
      <c r="F17" s="18"/>
      <c r="G17" s="16" t="s">
        <v>34</v>
      </c>
      <c r="H17" s="27" t="s">
        <v>3</v>
      </c>
      <c r="I17" s="35"/>
      <c r="J17" s="31">
        <f>1</f>
        <v>1</v>
      </c>
      <c r="K17" s="31">
        <f>1-K15</f>
        <v>9.9999999999999978E-2</v>
      </c>
      <c r="L17" s="30">
        <f>K10</f>
        <v>0.33333333333333331</v>
      </c>
      <c r="M17" s="26">
        <f>J17*K17*L17*I15</f>
        <v>4.1152263374485583E-3</v>
      </c>
    </row>
    <row r="18" spans="4:13" x14ac:dyDescent="0.45">
      <c r="D18" s="18"/>
      <c r="E18" s="18"/>
      <c r="F18" s="18"/>
      <c r="G18" s="18"/>
      <c r="H18" s="27" t="s">
        <v>4</v>
      </c>
      <c r="I18" s="35"/>
      <c r="J18" s="31">
        <v>1</v>
      </c>
      <c r="K18" s="31">
        <f>K17</f>
        <v>9.9999999999999978E-2</v>
      </c>
      <c r="L18" s="30">
        <f>K11</f>
        <v>0.16666666666666666</v>
      </c>
      <c r="M18" s="26">
        <f>J18*K18*L18*I15</f>
        <v>2.0576131687242791E-3</v>
      </c>
    </row>
    <row r="19" spans="4:13" x14ac:dyDescent="0.45">
      <c r="D19" s="18"/>
      <c r="E19" s="21"/>
      <c r="F19" s="21"/>
      <c r="G19" s="21"/>
      <c r="H19" s="27" t="s">
        <v>23</v>
      </c>
      <c r="I19" s="36"/>
      <c r="J19" s="31">
        <f>(6-(D15-1))/6</f>
        <v>0.16666666666666666</v>
      </c>
      <c r="K19" s="31">
        <f>K18</f>
        <v>9.9999999999999978E-2</v>
      </c>
      <c r="L19" s="26">
        <f>(1-L18-L17)/(6-(D15-1))</f>
        <v>0.5</v>
      </c>
      <c r="M19" s="26">
        <f>L19*K19*J19*I15</f>
        <v>1.0288065843621396E-3</v>
      </c>
    </row>
    <row r="20" spans="4:13" x14ac:dyDescent="0.45">
      <c r="D20" s="18"/>
      <c r="E20" s="16" t="s">
        <v>52</v>
      </c>
      <c r="F20" s="16" t="s">
        <v>53</v>
      </c>
      <c r="G20" s="16" t="s">
        <v>33</v>
      </c>
      <c r="H20" s="27" t="s">
        <v>2</v>
      </c>
      <c r="I20" s="34">
        <f>1-I15</f>
        <v>0.87654320987654322</v>
      </c>
      <c r="J20" s="30">
        <v>1</v>
      </c>
      <c r="K20" s="30">
        <v>0.5</v>
      </c>
      <c r="L20" s="31">
        <f>M20/(K20*J20*I20)</f>
        <v>0.22816901408450704</v>
      </c>
      <c r="M20" s="30">
        <v>0.1</v>
      </c>
    </row>
    <row r="21" spans="4:13" x14ac:dyDescent="0.45">
      <c r="D21" s="18"/>
      <c r="E21" s="18"/>
      <c r="F21" s="18"/>
      <c r="G21" s="21"/>
      <c r="H21" s="27" t="s">
        <v>22</v>
      </c>
      <c r="I21" s="35"/>
      <c r="J21" s="31">
        <f>(D15-1)/6</f>
        <v>0.83333333333333337</v>
      </c>
      <c r="K21" s="30">
        <v>0.5</v>
      </c>
      <c r="L21" s="31">
        <f>(1-L20)/(D15-1)</f>
        <v>0.15436619718309857</v>
      </c>
      <c r="M21" s="26">
        <f>J21*K21*L21*I20</f>
        <v>5.6378600823045265E-2</v>
      </c>
    </row>
    <row r="22" spans="4:13" x14ac:dyDescent="0.45">
      <c r="D22" s="18"/>
      <c r="E22" s="18"/>
      <c r="F22" s="18"/>
      <c r="G22" s="16" t="s">
        <v>34</v>
      </c>
      <c r="H22" s="27" t="s">
        <v>3</v>
      </c>
      <c r="I22" s="35"/>
      <c r="J22" s="31">
        <v>1</v>
      </c>
      <c r="K22" s="30">
        <v>0.5</v>
      </c>
      <c r="L22" s="30">
        <f>K10</f>
        <v>0.33333333333333331</v>
      </c>
      <c r="M22" s="26">
        <f>J22*K22*L22*I20</f>
        <v>0.14609053497942387</v>
      </c>
    </row>
    <row r="23" spans="4:13" x14ac:dyDescent="0.45">
      <c r="D23" s="18"/>
      <c r="E23" s="18"/>
      <c r="F23" s="18"/>
      <c r="G23" s="18"/>
      <c r="H23" s="27" t="s">
        <v>4</v>
      </c>
      <c r="I23" s="35"/>
      <c r="J23" s="31">
        <v>1</v>
      </c>
      <c r="K23" s="30">
        <v>0.5</v>
      </c>
      <c r="L23" s="30">
        <f>K11</f>
        <v>0.16666666666666666</v>
      </c>
      <c r="M23" s="26">
        <f>J23*K23*L23*I20</f>
        <v>7.3045267489711935E-2</v>
      </c>
    </row>
    <row r="24" spans="4:13" x14ac:dyDescent="0.45">
      <c r="D24" s="18"/>
      <c r="E24" s="21"/>
      <c r="F24" s="21"/>
      <c r="G24" s="21"/>
      <c r="H24" s="27" t="s">
        <v>23</v>
      </c>
      <c r="I24" s="36"/>
      <c r="J24" s="31">
        <f>J19</f>
        <v>0.16666666666666666</v>
      </c>
      <c r="K24" s="30">
        <v>0.5</v>
      </c>
      <c r="L24" s="26">
        <f>(1-L23-L22)/(6-(D15-1))</f>
        <v>0.5</v>
      </c>
      <c r="M24" s="26">
        <f>L24*K24*J24*I20</f>
        <v>3.6522633744855967E-2</v>
      </c>
    </row>
    <row r="25" spans="4:13" x14ac:dyDescent="0.45">
      <c r="D25" s="18"/>
      <c r="E25" s="53" t="s">
        <v>54</v>
      </c>
      <c r="F25" s="53" t="s">
        <v>55</v>
      </c>
      <c r="G25" s="54" t="s">
        <v>33</v>
      </c>
      <c r="H25" s="55" t="s">
        <v>35</v>
      </c>
      <c r="I25" s="56">
        <v>0</v>
      </c>
      <c r="J25" s="57">
        <f>D15/6</f>
        <v>1</v>
      </c>
      <c r="K25" s="57">
        <v>0.5</v>
      </c>
      <c r="L25" s="57">
        <f>1/D15</f>
        <v>0.16666666666666666</v>
      </c>
      <c r="M25" s="57">
        <f>L25*K25*J25*I25</f>
        <v>0</v>
      </c>
    </row>
    <row r="26" spans="4:13" x14ac:dyDescent="0.45">
      <c r="D26" s="18"/>
      <c r="E26" s="53"/>
      <c r="F26" s="53"/>
      <c r="G26" s="58" t="s">
        <v>34</v>
      </c>
      <c r="H26" s="55" t="s">
        <v>3</v>
      </c>
      <c r="I26" s="59"/>
      <c r="J26" s="57">
        <v>1</v>
      </c>
      <c r="K26" s="57">
        <v>0.5</v>
      </c>
      <c r="L26" s="57">
        <f>K10</f>
        <v>0.33333333333333331</v>
      </c>
      <c r="M26" s="57">
        <f>L26*K26*J26*I25</f>
        <v>0</v>
      </c>
    </row>
    <row r="27" spans="4:13" x14ac:dyDescent="0.45">
      <c r="D27" s="18"/>
      <c r="E27" s="53"/>
      <c r="F27" s="53"/>
      <c r="G27" s="60"/>
      <c r="H27" s="55" t="s">
        <v>4</v>
      </c>
      <c r="I27" s="59"/>
      <c r="J27" s="57">
        <v>1</v>
      </c>
      <c r="K27" s="57">
        <v>0.5</v>
      </c>
      <c r="L27" s="57">
        <f>K11</f>
        <v>0.16666666666666666</v>
      </c>
      <c r="M27" s="57">
        <f>L27*K27*J27*I25</f>
        <v>0</v>
      </c>
    </row>
    <row r="28" spans="4:13" x14ac:dyDescent="0.45">
      <c r="D28" s="21"/>
      <c r="E28" s="53"/>
      <c r="F28" s="53"/>
      <c r="G28" s="61"/>
      <c r="H28" s="55" t="s">
        <v>23</v>
      </c>
      <c r="I28" s="62"/>
      <c r="J28" s="57">
        <f>(6-D15)/6</f>
        <v>0</v>
      </c>
      <c r="K28" s="57">
        <v>0.5</v>
      </c>
      <c r="L28" s="57" t="e">
        <f>(1-L27-L26)/(6-(D15))</f>
        <v>#DIV/0!</v>
      </c>
      <c r="M28" s="57" t="e">
        <f>L28*K28*J28*I25</f>
        <v>#DIV/0!</v>
      </c>
    </row>
    <row r="29" spans="4:13" x14ac:dyDescent="0.45"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4:13" x14ac:dyDescent="0.45"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4:13" x14ac:dyDescent="0.45">
      <c r="D31" s="25"/>
      <c r="E31" s="25" t="s">
        <v>44</v>
      </c>
      <c r="F31" s="25">
        <f>M15</f>
        <v>0.1</v>
      </c>
      <c r="G31" s="25"/>
      <c r="H31" s="25"/>
      <c r="I31" s="25"/>
      <c r="J31" s="25"/>
      <c r="K31" s="25"/>
      <c r="L31" s="25"/>
      <c r="M31" s="25"/>
    </row>
    <row r="32" spans="4:13" x14ac:dyDescent="0.45">
      <c r="D32" s="25"/>
      <c r="E32" s="25" t="s">
        <v>45</v>
      </c>
      <c r="F32" s="25">
        <f>M20</f>
        <v>0.1</v>
      </c>
      <c r="G32" s="25"/>
      <c r="H32" s="25"/>
      <c r="I32" s="25"/>
      <c r="J32" s="25"/>
      <c r="K32" s="25"/>
      <c r="L32" s="25"/>
      <c r="M32" s="25"/>
    </row>
    <row r="33" spans="4:13" x14ac:dyDescent="0.45">
      <c r="D33" s="25"/>
      <c r="E33" s="25" t="s">
        <v>47</v>
      </c>
      <c r="F33" s="25">
        <f>SUM(M17,M22)</f>
        <v>0.15020576131687244</v>
      </c>
      <c r="G33" s="25"/>
      <c r="H33" s="25"/>
      <c r="I33" s="25"/>
      <c r="J33" s="25"/>
      <c r="K33" s="25"/>
      <c r="L33" s="25">
        <f>L21*5</f>
        <v>0.77183098591549282</v>
      </c>
      <c r="M33" s="25"/>
    </row>
    <row r="34" spans="4:13" x14ac:dyDescent="0.45">
      <c r="D34" s="25"/>
      <c r="E34" s="25" t="s">
        <v>49</v>
      </c>
      <c r="F34" s="25">
        <f>SUM(M18,M23)</f>
        <v>7.5102880658436219E-2</v>
      </c>
      <c r="G34" s="25"/>
      <c r="H34" s="25"/>
      <c r="I34" s="25"/>
      <c r="J34" s="25"/>
      <c r="K34" s="25"/>
      <c r="L34" s="25"/>
      <c r="M34" s="25"/>
    </row>
    <row r="35" spans="4:13" x14ac:dyDescent="0.45">
      <c r="D35" s="25"/>
      <c r="E35" s="25" t="s">
        <v>46</v>
      </c>
      <c r="F35" s="25">
        <f>SUM(M16,M19,M21,M24)*6</f>
        <v>0.57469135802469129</v>
      </c>
      <c r="G35" s="25"/>
      <c r="H35" s="25"/>
      <c r="I35" s="25">
        <f>1/6</f>
        <v>0.16666666666666666</v>
      </c>
      <c r="J35" s="25"/>
      <c r="K35" s="25"/>
      <c r="L35" s="25"/>
      <c r="M35" s="25"/>
    </row>
    <row r="36" spans="4:13" x14ac:dyDescent="0.45">
      <c r="F36">
        <f>SUM(F31:F35)</f>
        <v>1</v>
      </c>
    </row>
    <row r="40" spans="4:13" x14ac:dyDescent="0.45"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4:13" x14ac:dyDescent="0.45"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4:13" x14ac:dyDescent="0.45"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4:13" x14ac:dyDescent="0.45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4:13" ht="57" x14ac:dyDescent="0.45">
      <c r="D44" s="37" t="s">
        <v>16</v>
      </c>
      <c r="E44" s="37" t="s">
        <v>26</v>
      </c>
      <c r="F44" s="37" t="s">
        <v>29</v>
      </c>
      <c r="G44" s="38"/>
      <c r="H44" s="37" t="s">
        <v>21</v>
      </c>
      <c r="I44" s="39" t="s">
        <v>48</v>
      </c>
      <c r="J44" s="37" t="s">
        <v>0</v>
      </c>
      <c r="K44" s="39" t="s">
        <v>18</v>
      </c>
      <c r="L44" s="39" t="s">
        <v>24</v>
      </c>
      <c r="M44" s="39" t="s">
        <v>25</v>
      </c>
    </row>
    <row r="45" spans="4:13" x14ac:dyDescent="0.45">
      <c r="D45" s="40">
        <v>4</v>
      </c>
      <c r="E45" s="40" t="s">
        <v>38</v>
      </c>
      <c r="F45" s="40" t="s">
        <v>41</v>
      </c>
      <c r="G45" s="40" t="s">
        <v>33</v>
      </c>
      <c r="H45" s="37" t="s">
        <v>1</v>
      </c>
      <c r="I45" s="41">
        <f>M45/(L45*K45)</f>
        <v>0.12345679012345678</v>
      </c>
      <c r="J45" s="42">
        <v>1</v>
      </c>
      <c r="K45" s="42">
        <v>0.9</v>
      </c>
      <c r="L45" s="42">
        <v>0.9</v>
      </c>
      <c r="M45" s="42">
        <v>0.1</v>
      </c>
    </row>
    <row r="46" spans="4:13" x14ac:dyDescent="0.45">
      <c r="D46" s="43"/>
      <c r="E46" s="43"/>
      <c r="F46" s="43"/>
      <c r="G46" s="44"/>
      <c r="H46" s="37" t="s">
        <v>22</v>
      </c>
      <c r="I46" s="45"/>
      <c r="J46" s="46">
        <f>1/6</f>
        <v>0.16666666666666666</v>
      </c>
      <c r="K46" s="42">
        <v>0.9</v>
      </c>
      <c r="L46" s="47">
        <f>1-L45</f>
        <v>9.9999999999999978E-2</v>
      </c>
      <c r="M46" s="47">
        <f>J46*K46*L46*I45</f>
        <v>1.8518518518518513E-3</v>
      </c>
    </row>
    <row r="47" spans="4:13" x14ac:dyDescent="0.45">
      <c r="D47" s="43"/>
      <c r="E47" s="43"/>
      <c r="F47" s="43"/>
      <c r="G47" s="40" t="s">
        <v>34</v>
      </c>
      <c r="H47" s="37" t="s">
        <v>3</v>
      </c>
      <c r="I47" s="45"/>
      <c r="J47" s="46">
        <f>1</f>
        <v>1</v>
      </c>
      <c r="K47" s="46">
        <f>1-K45</f>
        <v>9.9999999999999978E-2</v>
      </c>
      <c r="L47" s="42">
        <f>K40</f>
        <v>0</v>
      </c>
      <c r="M47" s="47">
        <f>J47*K47*L47*I45</f>
        <v>0</v>
      </c>
    </row>
    <row r="48" spans="4:13" x14ac:dyDescent="0.45">
      <c r="D48" s="43"/>
      <c r="E48" s="43"/>
      <c r="F48" s="43"/>
      <c r="G48" s="43"/>
      <c r="H48" s="37" t="s">
        <v>4</v>
      </c>
      <c r="I48" s="45"/>
      <c r="J48" s="46">
        <v>1</v>
      </c>
      <c r="K48" s="46">
        <f>K47</f>
        <v>9.9999999999999978E-2</v>
      </c>
      <c r="L48" s="42">
        <f>K41</f>
        <v>0</v>
      </c>
      <c r="M48" s="47">
        <f>J48*K48*L48*I45</f>
        <v>0</v>
      </c>
    </row>
    <row r="49" spans="4:13" x14ac:dyDescent="0.45">
      <c r="D49" s="43"/>
      <c r="E49" s="44"/>
      <c r="F49" s="44"/>
      <c r="G49" s="44"/>
      <c r="H49" s="37" t="s">
        <v>23</v>
      </c>
      <c r="I49" s="48"/>
      <c r="J49" s="46">
        <f>(6-(D45-1))/6</f>
        <v>0.5</v>
      </c>
      <c r="K49" s="46">
        <f>K48</f>
        <v>9.9999999999999978E-2</v>
      </c>
      <c r="L49" s="47">
        <f>(1-L48-L47)/(6-(D45-1))</f>
        <v>0.33333333333333331</v>
      </c>
      <c r="M49" s="47">
        <f>L49*K49*J49*I45</f>
        <v>2.0576131687242791E-3</v>
      </c>
    </row>
    <row r="50" spans="4:13" x14ac:dyDescent="0.45">
      <c r="D50" s="43"/>
      <c r="E50" s="40" t="s">
        <v>39</v>
      </c>
      <c r="F50" s="40" t="s">
        <v>42</v>
      </c>
      <c r="G50" s="40" t="s">
        <v>33</v>
      </c>
      <c r="H50" s="37" t="s">
        <v>2</v>
      </c>
      <c r="I50" s="41">
        <f>M50/(L50*K50)</f>
        <v>0.8</v>
      </c>
      <c r="J50" s="42">
        <v>1</v>
      </c>
      <c r="K50" s="42">
        <v>0.5</v>
      </c>
      <c r="L50" s="46">
        <f>1/D45</f>
        <v>0.25</v>
      </c>
      <c r="M50" s="42">
        <v>0.1</v>
      </c>
    </row>
    <row r="51" spans="4:13" x14ac:dyDescent="0.45">
      <c r="D51" s="43"/>
      <c r="E51" s="43"/>
      <c r="F51" s="43"/>
      <c r="G51" s="44"/>
      <c r="H51" s="37" t="s">
        <v>22</v>
      </c>
      <c r="I51" s="45"/>
      <c r="J51" s="46">
        <f>(D45-1)/6</f>
        <v>0.5</v>
      </c>
      <c r="K51" s="42">
        <v>0.5</v>
      </c>
      <c r="L51" s="46">
        <f>(1-L50)/(D45-1)</f>
        <v>0.25</v>
      </c>
      <c r="M51" s="47">
        <f>J51*K51*L51*I50</f>
        <v>0.05</v>
      </c>
    </row>
    <row r="52" spans="4:13" x14ac:dyDescent="0.45">
      <c r="D52" s="43"/>
      <c r="E52" s="43"/>
      <c r="F52" s="43"/>
      <c r="G52" s="40" t="s">
        <v>34</v>
      </c>
      <c r="H52" s="37" t="s">
        <v>3</v>
      </c>
      <c r="I52" s="45"/>
      <c r="J52" s="46">
        <v>1</v>
      </c>
      <c r="K52" s="42">
        <v>0.5</v>
      </c>
      <c r="L52" s="42">
        <f>K40</f>
        <v>0</v>
      </c>
      <c r="M52" s="47">
        <f>J52*K52*L52*I50</f>
        <v>0</v>
      </c>
    </row>
    <row r="53" spans="4:13" x14ac:dyDescent="0.45">
      <c r="D53" s="43"/>
      <c r="E53" s="43"/>
      <c r="F53" s="43"/>
      <c r="G53" s="43"/>
      <c r="H53" s="37" t="s">
        <v>4</v>
      </c>
      <c r="I53" s="45"/>
      <c r="J53" s="46">
        <v>1</v>
      </c>
      <c r="K53" s="42">
        <v>0.5</v>
      </c>
      <c r="L53" s="42">
        <f>K41</f>
        <v>0</v>
      </c>
      <c r="M53" s="47">
        <f>J53*K53*L53*I50</f>
        <v>0</v>
      </c>
    </row>
    <row r="54" spans="4:13" x14ac:dyDescent="0.45">
      <c r="D54" s="43"/>
      <c r="E54" s="44"/>
      <c r="F54" s="44"/>
      <c r="G54" s="44"/>
      <c r="H54" s="37" t="s">
        <v>23</v>
      </c>
      <c r="I54" s="48"/>
      <c r="J54" s="46">
        <f>J49</f>
        <v>0.5</v>
      </c>
      <c r="K54" s="42">
        <v>0.5</v>
      </c>
      <c r="L54" s="47">
        <f>(1-L53-L52)/(6-(D45-1))</f>
        <v>0.33333333333333331</v>
      </c>
      <c r="M54" s="47">
        <f>L54*K54*J54*I50</f>
        <v>6.6666666666666666E-2</v>
      </c>
    </row>
    <row r="55" spans="4:13" x14ac:dyDescent="0.45">
      <c r="D55" s="43"/>
      <c r="E55" s="49" t="s">
        <v>40</v>
      </c>
      <c r="F55" s="49" t="s">
        <v>43</v>
      </c>
      <c r="G55" s="50" t="s">
        <v>33</v>
      </c>
      <c r="H55" s="37" t="s">
        <v>35</v>
      </c>
      <c r="I55" s="41">
        <f>1-I45-I50</f>
        <v>7.6543209876543172E-2</v>
      </c>
      <c r="J55" s="51">
        <f>D45/6</f>
        <v>0.66666666666666663</v>
      </c>
      <c r="K55" s="46">
        <v>0.5</v>
      </c>
      <c r="L55" s="47">
        <f>1/D45</f>
        <v>0.25</v>
      </c>
      <c r="M55" s="47">
        <f>L55*K55*J55*I55</f>
        <v>6.3786008230452638E-3</v>
      </c>
    </row>
    <row r="56" spans="4:13" x14ac:dyDescent="0.45">
      <c r="D56" s="43"/>
      <c r="E56" s="49"/>
      <c r="F56" s="49"/>
      <c r="G56" s="40" t="s">
        <v>34</v>
      </c>
      <c r="H56" s="37" t="s">
        <v>3</v>
      </c>
      <c r="I56" s="45"/>
      <c r="J56" s="46">
        <v>1</v>
      </c>
      <c r="K56" s="46">
        <v>0.5</v>
      </c>
      <c r="L56" s="42">
        <f>K40</f>
        <v>0</v>
      </c>
      <c r="M56" s="47">
        <f>L56*K56*J56*I55</f>
        <v>0</v>
      </c>
    </row>
    <row r="57" spans="4:13" x14ac:dyDescent="0.45">
      <c r="D57" s="43"/>
      <c r="E57" s="49"/>
      <c r="F57" s="49"/>
      <c r="G57" s="43"/>
      <c r="H57" s="37" t="s">
        <v>4</v>
      </c>
      <c r="I57" s="45"/>
      <c r="J57" s="46">
        <v>1</v>
      </c>
      <c r="K57" s="46">
        <v>0.5</v>
      </c>
      <c r="L57" s="42">
        <f>K41</f>
        <v>0</v>
      </c>
      <c r="M57" s="47">
        <f>L57*K57*J57*I55</f>
        <v>0</v>
      </c>
    </row>
    <row r="58" spans="4:13" x14ac:dyDescent="0.45">
      <c r="D58" s="44"/>
      <c r="E58" s="49"/>
      <c r="F58" s="49"/>
      <c r="G58" s="44"/>
      <c r="H58" s="37" t="s">
        <v>23</v>
      </c>
      <c r="I58" s="48"/>
      <c r="J58" s="47">
        <f>(6-D45)/6</f>
        <v>0.33333333333333331</v>
      </c>
      <c r="K58" s="46">
        <v>0.5</v>
      </c>
      <c r="L58" s="47">
        <f>(1-L57-L56)/(6-(D45-1))</f>
        <v>0.33333333333333331</v>
      </c>
      <c r="M58" s="47">
        <f>L58*K58*J58*I55</f>
        <v>4.2524005486968431E-3</v>
      </c>
    </row>
    <row r="59" spans="4:13" x14ac:dyDescent="0.45"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4:13" x14ac:dyDescent="0.45"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4:13" x14ac:dyDescent="0.45">
      <c r="D61" s="2"/>
      <c r="E61" s="2" t="s">
        <v>44</v>
      </c>
      <c r="F61" s="2">
        <f>M45</f>
        <v>0.1</v>
      </c>
      <c r="G61" s="2"/>
      <c r="H61" s="2"/>
      <c r="I61" s="2"/>
      <c r="J61" s="2"/>
      <c r="K61" s="2"/>
      <c r="L61" s="2"/>
      <c r="M61" s="2"/>
    </row>
    <row r="62" spans="4:13" x14ac:dyDescent="0.45">
      <c r="D62" s="2"/>
      <c r="E62" s="2" t="s">
        <v>45</v>
      </c>
      <c r="F62" s="2">
        <f>M50</f>
        <v>0.1</v>
      </c>
      <c r="G62" s="2"/>
      <c r="H62" s="2"/>
      <c r="I62" s="2"/>
      <c r="J62" s="2"/>
      <c r="K62" s="2"/>
      <c r="L62" s="2"/>
      <c r="M62" s="2"/>
    </row>
    <row r="63" spans="4:13" x14ac:dyDescent="0.45">
      <c r="D63" s="2"/>
      <c r="E63" s="2" t="s">
        <v>47</v>
      </c>
      <c r="F63" s="2">
        <f>SUM(M47,M52,M56)</f>
        <v>0</v>
      </c>
      <c r="G63" s="2"/>
      <c r="H63" s="2"/>
      <c r="I63" s="2"/>
      <c r="J63" s="2"/>
      <c r="K63" s="2"/>
      <c r="L63" s="2"/>
      <c r="M63" s="2"/>
    </row>
    <row r="64" spans="4:13" x14ac:dyDescent="0.45">
      <c r="D64" s="2"/>
      <c r="E64" s="2" t="s">
        <v>49</v>
      </c>
      <c r="F64" s="2">
        <f>SUM(M48,M53,M57)</f>
        <v>0</v>
      </c>
      <c r="G64" s="2"/>
      <c r="H64" s="2"/>
      <c r="I64" s="2"/>
      <c r="J64" s="2"/>
      <c r="K64" s="2"/>
      <c r="L64" s="2"/>
      <c r="M64" s="2"/>
    </row>
    <row r="65" spans="4:13" x14ac:dyDescent="0.45">
      <c r="D65" s="2"/>
      <c r="E65" s="2" t="s">
        <v>46</v>
      </c>
      <c r="F65" s="2">
        <f>SUM(M46,M49,M51,M54,M55,M58)*6</f>
        <v>0.78724279835390942</v>
      </c>
      <c r="G65" s="2"/>
      <c r="H65" s="2"/>
      <c r="I65" s="2"/>
      <c r="J65" s="2"/>
      <c r="K65" s="2"/>
      <c r="L65" s="2"/>
      <c r="M65" s="2"/>
    </row>
    <row r="66" spans="4:13" x14ac:dyDescent="0.45">
      <c r="D66" s="2"/>
      <c r="E66" s="2"/>
      <c r="F66" s="2">
        <f>SUM(F61:F65)</f>
        <v>0.98724279835390938</v>
      </c>
      <c r="G66" s="2"/>
      <c r="H66" s="2"/>
      <c r="I66" s="2"/>
      <c r="J66" s="2"/>
      <c r="K66" s="2"/>
      <c r="L66" s="2"/>
      <c r="M66" s="2"/>
    </row>
  </sheetData>
  <mergeCells count="30">
    <mergeCell ref="D15:D28"/>
    <mergeCell ref="E15:E19"/>
    <mergeCell ref="G15:G16"/>
    <mergeCell ref="I15:I19"/>
    <mergeCell ref="G17:G19"/>
    <mergeCell ref="E20:E24"/>
    <mergeCell ref="G20:G21"/>
    <mergeCell ref="I20:I24"/>
    <mergeCell ref="F20:F24"/>
    <mergeCell ref="G22:G24"/>
    <mergeCell ref="G52:G54"/>
    <mergeCell ref="E55:E58"/>
    <mergeCell ref="F55:F58"/>
    <mergeCell ref="I55:I58"/>
    <mergeCell ref="G56:G58"/>
    <mergeCell ref="F15:F19"/>
    <mergeCell ref="F25:F28"/>
    <mergeCell ref="D45:D58"/>
    <mergeCell ref="E45:E49"/>
    <mergeCell ref="F45:F49"/>
    <mergeCell ref="G45:G46"/>
    <mergeCell ref="I45:I49"/>
    <mergeCell ref="G47:G49"/>
    <mergeCell ref="E50:E54"/>
    <mergeCell ref="F50:F54"/>
    <mergeCell ref="G50:G51"/>
    <mergeCell ref="I50:I54"/>
    <mergeCell ref="I25:I28"/>
    <mergeCell ref="E25:E28"/>
    <mergeCell ref="G26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ss2</vt:lpstr>
      <vt:lpstr>ss4</vt:lpstr>
      <vt:lpstr>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Lai</dc:creator>
  <cp:lastModifiedBy>Lea Lai</cp:lastModifiedBy>
  <dcterms:created xsi:type="dcterms:W3CDTF">2019-08-22T17:32:16Z</dcterms:created>
  <dcterms:modified xsi:type="dcterms:W3CDTF">2019-08-22T23:24:50Z</dcterms:modified>
</cp:coreProperties>
</file>