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zh\Google Drive (shulai@iu.edu)\IUB\Shiffrin Lab\mix_experiment\analysis\"/>
    </mc:Choice>
  </mc:AlternateContent>
  <xr:revisionPtr revIDLastSave="0" documentId="13_ncr:1_{C2B0056E-E6EB-4268-9B47-19EA7011C43E}" xr6:coauthVersionLast="44" xr6:coauthVersionMax="44" xr10:uidLastSave="{00000000-0000-0000-0000-000000000000}"/>
  <bookViews>
    <workbookView xWindow="-98" yWindow="353" windowWidth="24496" windowHeight="15944" xr2:uid="{2CCC7821-5467-4AA5-BBFB-3C11AD74F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6" i="1"/>
  <c r="N24" i="1"/>
  <c r="N25" i="1"/>
  <c r="N23" i="1"/>
  <c r="N22" i="1"/>
  <c r="O22" i="1" s="1"/>
  <c r="N19" i="1"/>
  <c r="N18" i="1"/>
  <c r="N17" i="1"/>
  <c r="F42" i="1"/>
  <c r="F43" i="1" s="1"/>
  <c r="F44" i="1" s="1"/>
  <c r="F41" i="1"/>
  <c r="F36" i="1"/>
  <c r="F37" i="1" s="1"/>
  <c r="F38" i="1" s="1"/>
  <c r="F39" i="1" s="1"/>
  <c r="F32" i="1"/>
  <c r="F33" i="1" s="1"/>
  <c r="F34" i="1" s="1"/>
  <c r="F28" i="1"/>
  <c r="F29" i="1" s="1"/>
  <c r="F30" i="1" s="1"/>
  <c r="F27" i="1"/>
  <c r="F22" i="1"/>
  <c r="F23" i="1" s="1"/>
  <c r="F24" i="1" s="1"/>
  <c r="F25" i="1" s="1"/>
  <c r="F19" i="1"/>
  <c r="F20" i="1"/>
  <c r="F18" i="1"/>
  <c r="F8" i="1"/>
  <c r="F9" i="1" s="1"/>
  <c r="F10" i="1" s="1"/>
  <c r="F11" i="1" s="1"/>
  <c r="N13" i="1"/>
  <c r="N12" i="1"/>
  <c r="G20" i="1"/>
  <c r="I17" i="1"/>
  <c r="G17" i="1"/>
  <c r="G16" i="1"/>
  <c r="I15" i="1"/>
  <c r="J15" i="1" s="1"/>
  <c r="G13" i="1"/>
  <c r="I12" i="1"/>
  <c r="I13" i="1" s="1"/>
  <c r="F12" i="1"/>
  <c r="F13" i="1" s="1"/>
  <c r="F14" i="1" s="1"/>
  <c r="F15" i="1" s="1"/>
  <c r="F16" i="1" s="1"/>
  <c r="G11" i="1"/>
  <c r="H9" i="1"/>
  <c r="H10" i="1" s="1"/>
  <c r="G9" i="1"/>
  <c r="I8" i="1"/>
  <c r="G8" i="1"/>
  <c r="F7" i="1"/>
  <c r="F17" i="1" s="1"/>
  <c r="H3" i="1"/>
  <c r="I19" i="1" s="1"/>
  <c r="H2" i="1"/>
  <c r="I18" i="1" s="1"/>
  <c r="J18" i="1" l="1"/>
  <c r="O17" i="1"/>
  <c r="J8" i="1"/>
  <c r="I14" i="1"/>
  <c r="J14" i="1" s="1"/>
  <c r="J13" i="1"/>
  <c r="I20" i="1"/>
  <c r="J20" i="1" s="1"/>
  <c r="J19" i="1"/>
  <c r="H11" i="1"/>
  <c r="J17" i="1"/>
  <c r="I9" i="1"/>
  <c r="J9" i="1" s="1"/>
  <c r="N14" i="1" s="1"/>
  <c r="I10" i="1"/>
  <c r="J10" i="1" s="1"/>
  <c r="N15" i="1" s="1"/>
  <c r="I16" i="1" l="1"/>
  <c r="J16" i="1" s="1"/>
  <c r="I11" i="1"/>
  <c r="J11" i="1" s="1"/>
  <c r="N16" i="1" s="1"/>
  <c r="O12" i="1" s="1"/>
</calcChain>
</file>

<file path=xl/sharedStrings.xml><?xml version="1.0" encoding="utf-8"?>
<sst xmlns="http://schemas.openxmlformats.org/spreadsheetml/2006/main" count="108" uniqueCount="46">
  <si>
    <t>test C</t>
  </si>
  <si>
    <t>test D</t>
  </si>
  <si>
    <t>ss</t>
  </si>
  <si>
    <t>MS</t>
  </si>
  <si>
    <t>FS</t>
  </si>
  <si>
    <t>test</t>
  </si>
  <si>
    <t>p(that happens)</t>
  </si>
  <si>
    <t>P(item in MS)</t>
  </si>
  <si>
    <t>p(Test old)  p(Test new)</t>
  </si>
  <si>
    <t>p((test i|I in MS)|test old)   p((test i|I in MS)|test new)</t>
  </si>
  <si>
    <t>p(test i)</t>
  </si>
  <si>
    <t xml:space="preserve">A V1 </t>
  </si>
  <si>
    <t>C,D,V2,V3,V4,V5,V6</t>
  </si>
  <si>
    <t>test old</t>
  </si>
  <si>
    <t>A</t>
  </si>
  <si>
    <t>Vi+</t>
  </si>
  <si>
    <t>test new</t>
  </si>
  <si>
    <t>C</t>
  </si>
  <si>
    <t>D</t>
  </si>
  <si>
    <t>Vi-</t>
  </si>
  <si>
    <t>B V1</t>
  </si>
  <si>
    <t>B</t>
  </si>
  <si>
    <t>V1, V2</t>
  </si>
  <si>
    <t>C,D,V3,V4,V5,V6</t>
  </si>
  <si>
    <t>V1+</t>
  </si>
  <si>
    <t xml:space="preserve">A V1, V2,V3 </t>
  </si>
  <si>
    <t>C,D,V4,V5,V6</t>
  </si>
  <si>
    <t xml:space="preserve">B V1, V2,V3 </t>
  </si>
  <si>
    <t>C,D, V4,V5,V6</t>
  </si>
  <si>
    <t>V1, V2, V3,V4</t>
  </si>
  <si>
    <t>C,D,V5,V6</t>
  </si>
  <si>
    <t>A V1, V2,V3, V4, V5</t>
  </si>
  <si>
    <t>C,D,V6</t>
  </si>
  <si>
    <t>B V1, V2,V3 , V4, V5</t>
  </si>
  <si>
    <t>C,D, V6</t>
  </si>
  <si>
    <t>V1, V2, V3,V4,V5,V6</t>
  </si>
  <si>
    <t>C,D</t>
  </si>
  <si>
    <t>ss2</t>
  </si>
  <si>
    <t>ss4</t>
  </si>
  <si>
    <t>ss6</t>
  </si>
  <si>
    <t>p(A)</t>
  </si>
  <si>
    <t>p(B)</t>
  </si>
  <si>
    <t>p(c)</t>
  </si>
  <si>
    <t>p(d)</t>
  </si>
  <si>
    <t>(p(Vi+)+p(Vi-))*6</t>
  </si>
  <si>
    <t>Sum prob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</si>
</sst>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4" borderId="1" xfId="0" applyFont="1" applyFill="1" applyBorder="1" applyAlignment="1"/>
    <xf numFmtId="0" fontId="0" fillId="4" borderId="1" xfId="0" applyFill="1" applyBorder="1"/>
    <xf numFmtId="0" fontId="6" fillId="6" borderId="1" xfId="0" applyFont="1" applyFill="1" applyBorder="1"/>
    <xf numFmtId="0" fontId="7" fillId="6" borderId="1" xfId="0" applyFont="1" applyFill="1" applyBorder="1" applyAlignment="1"/>
    <xf numFmtId="0" fontId="7" fillId="6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/>
    <xf numFmtId="0" fontId="0" fillId="5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2572-63CE-4E29-AB18-A566C021EBE8}">
  <dimension ref="A2:O48"/>
  <sheetViews>
    <sheetView tabSelected="1" topLeftCell="A33" zoomScale="219" zoomScaleNormal="85" workbookViewId="0">
      <selection activeCell="B45" sqref="B45:B48"/>
    </sheetView>
  </sheetViews>
  <sheetFormatPr defaultRowHeight="14.25" x14ac:dyDescent="0.45"/>
  <cols>
    <col min="2" max="2" width="20.86328125" customWidth="1"/>
    <col min="3" max="3" width="18.19921875" customWidth="1"/>
    <col min="6" max="6" width="12.73046875" customWidth="1"/>
    <col min="7" max="7" width="14.86328125" customWidth="1"/>
    <col min="8" max="8" width="11.59765625" customWidth="1"/>
    <col min="9" max="9" width="23.3984375" customWidth="1"/>
    <col min="13" max="13" width="16.19921875" customWidth="1"/>
    <col min="15" max="15" width="15.19921875" customWidth="1"/>
  </cols>
  <sheetData>
    <row r="2" spans="1:15" x14ac:dyDescent="0.45">
      <c r="G2" t="s">
        <v>0</v>
      </c>
      <c r="H2">
        <f>1/3</f>
        <v>0.33333333333333331</v>
      </c>
    </row>
    <row r="3" spans="1:15" x14ac:dyDescent="0.45">
      <c r="G3" t="s">
        <v>1</v>
      </c>
      <c r="H3">
        <f>1/6</f>
        <v>0.16666666666666666</v>
      </c>
    </row>
    <row r="6" spans="1:15" ht="114" x14ac:dyDescent="0.45">
      <c r="A6" s="1" t="s">
        <v>2</v>
      </c>
      <c r="B6" s="1" t="s">
        <v>3</v>
      </c>
      <c r="C6" s="1" t="s">
        <v>4</v>
      </c>
      <c r="D6" s="2"/>
      <c r="E6" s="1" t="s">
        <v>5</v>
      </c>
      <c r="F6" s="3" t="s">
        <v>6</v>
      </c>
      <c r="G6" s="1" t="s">
        <v>7</v>
      </c>
      <c r="H6" s="3" t="s">
        <v>8</v>
      </c>
      <c r="I6" s="3" t="s">
        <v>9</v>
      </c>
      <c r="J6" s="3" t="s">
        <v>10</v>
      </c>
    </row>
    <row r="7" spans="1:15" x14ac:dyDescent="0.45">
      <c r="A7" s="28">
        <v>2</v>
      </c>
      <c r="B7" s="28" t="s">
        <v>11</v>
      </c>
      <c r="C7" s="28" t="s">
        <v>12</v>
      </c>
      <c r="D7" s="25" t="s">
        <v>13</v>
      </c>
      <c r="E7" s="4" t="s">
        <v>14</v>
      </c>
      <c r="F7" s="5">
        <f>J7/(I7*H7)</f>
        <v>0.12345679012345678</v>
      </c>
      <c r="G7" s="6">
        <v>1</v>
      </c>
      <c r="H7" s="6">
        <v>0.9</v>
      </c>
      <c r="I7" s="6">
        <v>0.9</v>
      </c>
      <c r="J7" s="6">
        <v>0.1</v>
      </c>
    </row>
    <row r="8" spans="1:15" x14ac:dyDescent="0.45">
      <c r="A8" s="28"/>
      <c r="B8" s="28"/>
      <c r="C8" s="28"/>
      <c r="D8" s="25"/>
      <c r="E8" s="7" t="s">
        <v>15</v>
      </c>
      <c r="F8" s="8">
        <f>F7</f>
        <v>0.12345679012345678</v>
      </c>
      <c r="G8" s="9">
        <f>(A7-1)/6</f>
        <v>0.16666666666666666</v>
      </c>
      <c r="H8" s="9">
        <v>0.9</v>
      </c>
      <c r="I8" s="9">
        <f>(1-I7)*(1/(A7-1))</f>
        <v>9.9999999999999978E-2</v>
      </c>
      <c r="J8" s="9">
        <f>G8*H8*I8*F7</f>
        <v>1.8518518518518513E-3</v>
      </c>
    </row>
    <row r="9" spans="1:15" x14ac:dyDescent="0.45">
      <c r="A9" s="28"/>
      <c r="B9" s="28"/>
      <c r="C9" s="28"/>
      <c r="D9" s="25" t="s">
        <v>16</v>
      </c>
      <c r="E9" s="10" t="s">
        <v>17</v>
      </c>
      <c r="F9" s="11">
        <f t="shared" ref="F9:F11" si="0">F8</f>
        <v>0.12345679012345678</v>
      </c>
      <c r="G9" s="12">
        <f>1</f>
        <v>1</v>
      </c>
      <c r="H9" s="12">
        <f>1-H7</f>
        <v>9.9999999999999978E-2</v>
      </c>
      <c r="I9" s="12">
        <f>H2</f>
        <v>0.33333333333333331</v>
      </c>
      <c r="J9" s="12">
        <f>G9*H9*I9*F7</f>
        <v>4.1152263374485583E-3</v>
      </c>
    </row>
    <row r="10" spans="1:15" x14ac:dyDescent="0.45">
      <c r="A10" s="28"/>
      <c r="B10" s="28"/>
      <c r="C10" s="28"/>
      <c r="D10" s="25"/>
      <c r="E10" s="10" t="s">
        <v>18</v>
      </c>
      <c r="F10" s="11">
        <f t="shared" si="0"/>
        <v>0.12345679012345678</v>
      </c>
      <c r="G10" s="12">
        <v>1</v>
      </c>
      <c r="H10" s="12">
        <f>H9</f>
        <v>9.9999999999999978E-2</v>
      </c>
      <c r="I10" s="12">
        <f>H3</f>
        <v>0.16666666666666666</v>
      </c>
      <c r="J10" s="12">
        <f>G10*H10*I10*F7</f>
        <v>2.0576131687242791E-3</v>
      </c>
    </row>
    <row r="11" spans="1:15" x14ac:dyDescent="0.45">
      <c r="A11" s="28"/>
      <c r="B11" s="28"/>
      <c r="C11" s="28"/>
      <c r="D11" s="25"/>
      <c r="E11" s="7" t="s">
        <v>19</v>
      </c>
      <c r="F11" s="8">
        <f t="shared" si="0"/>
        <v>0.12345679012345678</v>
      </c>
      <c r="G11" s="9">
        <f>(6-(A7-1))/6</f>
        <v>0.83333333333333337</v>
      </c>
      <c r="H11" s="9">
        <f>H10</f>
        <v>9.9999999999999978E-2</v>
      </c>
      <c r="I11" s="9">
        <f>(1-I10-I9)/(6-(A7-1))</f>
        <v>0.1</v>
      </c>
      <c r="J11" s="9">
        <f>I11*H11*G11*F7</f>
        <v>1.0288065843621398E-3</v>
      </c>
      <c r="L11" s="19"/>
      <c r="M11" s="19"/>
      <c r="N11" s="19"/>
      <c r="O11" s="19" t="s">
        <v>45</v>
      </c>
    </row>
    <row r="12" spans="1:15" x14ac:dyDescent="0.45">
      <c r="A12" s="28"/>
      <c r="B12" s="28" t="s">
        <v>20</v>
      </c>
      <c r="C12" s="28" t="s">
        <v>12</v>
      </c>
      <c r="D12" s="25" t="s">
        <v>13</v>
      </c>
      <c r="E12" s="4" t="s">
        <v>21</v>
      </c>
      <c r="F12" s="5">
        <f>J12/(I12*H12)</f>
        <v>0.4</v>
      </c>
      <c r="G12" s="6">
        <v>1</v>
      </c>
      <c r="H12" s="6">
        <v>0.5</v>
      </c>
      <c r="I12" s="6">
        <f>1/A7</f>
        <v>0.5</v>
      </c>
      <c r="J12" s="6">
        <v>0.1</v>
      </c>
      <c r="L12" s="20" t="s">
        <v>37</v>
      </c>
      <c r="M12" s="19" t="s">
        <v>40</v>
      </c>
      <c r="N12" s="18">
        <f>J7</f>
        <v>0.1</v>
      </c>
      <c r="O12" s="22">
        <f>SUM(N12:N16)</f>
        <v>0.99999999999999989</v>
      </c>
    </row>
    <row r="13" spans="1:15" x14ac:dyDescent="0.45">
      <c r="A13" s="28"/>
      <c r="B13" s="28"/>
      <c r="C13" s="28"/>
      <c r="D13" s="25"/>
      <c r="E13" s="7" t="s">
        <v>15</v>
      </c>
      <c r="F13" s="8">
        <f>F12</f>
        <v>0.4</v>
      </c>
      <c r="G13" s="9">
        <f>(A7-1)/6</f>
        <v>0.16666666666666666</v>
      </c>
      <c r="H13" s="9">
        <v>0.5</v>
      </c>
      <c r="I13" s="9">
        <f>(1-I12)/(A7-1)</f>
        <v>0.5</v>
      </c>
      <c r="J13" s="9">
        <f>G13*H13*I13*F12</f>
        <v>1.6666666666666666E-2</v>
      </c>
      <c r="L13" s="20"/>
      <c r="M13" s="19" t="s">
        <v>41</v>
      </c>
      <c r="N13" s="18">
        <f>J12</f>
        <v>0.1</v>
      </c>
      <c r="O13" s="23"/>
    </row>
    <row r="14" spans="1:15" x14ac:dyDescent="0.45">
      <c r="A14" s="28"/>
      <c r="B14" s="28"/>
      <c r="C14" s="28"/>
      <c r="D14" s="25" t="s">
        <v>16</v>
      </c>
      <c r="E14" s="10" t="s">
        <v>17</v>
      </c>
      <c r="F14" s="11">
        <f t="shared" ref="F14:F16" si="1">F13</f>
        <v>0.4</v>
      </c>
      <c r="G14" s="12">
        <v>1</v>
      </c>
      <c r="H14" s="12">
        <v>0.5</v>
      </c>
      <c r="I14" s="12">
        <f>H2</f>
        <v>0.33333333333333331</v>
      </c>
      <c r="J14" s="12">
        <f>G14*H14*I14*F12</f>
        <v>6.6666666666666666E-2</v>
      </c>
      <c r="L14" s="20"/>
      <c r="M14" s="19" t="s">
        <v>42</v>
      </c>
      <c r="N14" s="18">
        <f>SUM(J9,J14,J18)</f>
        <v>0.15020576131687241</v>
      </c>
      <c r="O14" s="23"/>
    </row>
    <row r="15" spans="1:15" x14ac:dyDescent="0.45">
      <c r="A15" s="28"/>
      <c r="B15" s="28"/>
      <c r="C15" s="28"/>
      <c r="D15" s="25"/>
      <c r="E15" s="10" t="s">
        <v>18</v>
      </c>
      <c r="F15" s="11">
        <f t="shared" si="1"/>
        <v>0.4</v>
      </c>
      <c r="G15" s="12">
        <v>1</v>
      </c>
      <c r="H15" s="12">
        <v>0.5</v>
      </c>
      <c r="I15" s="12">
        <f>H3</f>
        <v>0.16666666666666666</v>
      </c>
      <c r="J15" s="12">
        <f>G15*H15*I15*F12</f>
        <v>3.3333333333333333E-2</v>
      </c>
      <c r="L15" s="20"/>
      <c r="M15" s="19" t="s">
        <v>43</v>
      </c>
      <c r="N15" s="18">
        <f>SUM(J10,J15,J19)</f>
        <v>7.5102880658436205E-2</v>
      </c>
      <c r="O15" s="23"/>
    </row>
    <row r="16" spans="1:15" x14ac:dyDescent="0.45">
      <c r="A16" s="28"/>
      <c r="B16" s="28"/>
      <c r="C16" s="28"/>
      <c r="D16" s="25"/>
      <c r="E16" s="7" t="s">
        <v>19</v>
      </c>
      <c r="F16" s="8">
        <f t="shared" si="1"/>
        <v>0.4</v>
      </c>
      <c r="G16" s="9">
        <f>G11</f>
        <v>0.83333333333333337</v>
      </c>
      <c r="H16" s="9">
        <v>0.5</v>
      </c>
      <c r="I16" s="9">
        <f>(1-I15-I14)/(6-(A7-1))</f>
        <v>0.1</v>
      </c>
      <c r="J16" s="9">
        <f>I16*H16*G16*F12</f>
        <v>1.666666666666667E-2</v>
      </c>
      <c r="L16" s="20"/>
      <c r="M16" s="19" t="s">
        <v>44</v>
      </c>
      <c r="N16" s="18">
        <f>SUM(J8,J11,J13,J16,J17,J20)*6</f>
        <v>0.57469135802469129</v>
      </c>
      <c r="O16" s="24"/>
    </row>
    <row r="17" spans="1:15" x14ac:dyDescent="0.45">
      <c r="A17" s="28"/>
      <c r="B17" s="28" t="s">
        <v>22</v>
      </c>
      <c r="C17" s="28" t="s">
        <v>23</v>
      </c>
      <c r="D17" s="13" t="s">
        <v>13</v>
      </c>
      <c r="E17" s="7" t="s">
        <v>24</v>
      </c>
      <c r="F17" s="8">
        <f>1-F7-F12</f>
        <v>0.47654320987654319</v>
      </c>
      <c r="G17" s="9">
        <f>A7/6</f>
        <v>0.33333333333333331</v>
      </c>
      <c r="H17" s="9">
        <v>0.5</v>
      </c>
      <c r="I17" s="9">
        <f>1/A7</f>
        <v>0.5</v>
      </c>
      <c r="J17" s="9">
        <f>I17*H17*G17*F17</f>
        <v>3.9711934156378595E-2</v>
      </c>
      <c r="L17" s="21" t="s">
        <v>38</v>
      </c>
      <c r="M17" s="19" t="s">
        <v>40</v>
      </c>
      <c r="N17" s="18">
        <f>J21</f>
        <v>0.1</v>
      </c>
      <c r="O17" s="22">
        <f>SUM(N17:N21)</f>
        <v>1</v>
      </c>
    </row>
    <row r="18" spans="1:15" x14ac:dyDescent="0.45">
      <c r="A18" s="28"/>
      <c r="B18" s="28"/>
      <c r="C18" s="28"/>
      <c r="D18" s="25" t="s">
        <v>16</v>
      </c>
      <c r="E18" s="10" t="s">
        <v>17</v>
      </c>
      <c r="F18" s="11">
        <f>F17</f>
        <v>0.47654320987654319</v>
      </c>
      <c r="G18" s="12">
        <v>1</v>
      </c>
      <c r="H18" s="12">
        <v>0.5</v>
      </c>
      <c r="I18" s="12">
        <f>H2</f>
        <v>0.33333333333333331</v>
      </c>
      <c r="J18" s="12">
        <f>I18*H18*G18*F17</f>
        <v>7.942386831275719E-2</v>
      </c>
      <c r="L18" s="21"/>
      <c r="M18" s="19" t="s">
        <v>41</v>
      </c>
      <c r="N18" s="18">
        <f>J26</f>
        <v>0.1</v>
      </c>
      <c r="O18" s="23"/>
    </row>
    <row r="19" spans="1:15" x14ac:dyDescent="0.45">
      <c r="A19" s="28"/>
      <c r="B19" s="28"/>
      <c r="C19" s="28"/>
      <c r="D19" s="25"/>
      <c r="E19" s="10" t="s">
        <v>18</v>
      </c>
      <c r="F19" s="11">
        <f t="shared" ref="F19:F20" si="2">F18</f>
        <v>0.47654320987654319</v>
      </c>
      <c r="G19" s="12">
        <v>1</v>
      </c>
      <c r="H19" s="12">
        <v>0.5</v>
      </c>
      <c r="I19" s="12">
        <f>H3</f>
        <v>0.16666666666666666</v>
      </c>
      <c r="J19" s="12">
        <f>I19*H19*G19*F17</f>
        <v>3.9711934156378595E-2</v>
      </c>
      <c r="L19" s="21"/>
      <c r="M19" s="19" t="s">
        <v>42</v>
      </c>
      <c r="N19" s="18">
        <f>SUM(J23,J28,J32)</f>
        <v>0.15020576131687244</v>
      </c>
      <c r="O19" s="23"/>
    </row>
    <row r="20" spans="1:15" x14ac:dyDescent="0.45">
      <c r="A20" s="28"/>
      <c r="B20" s="28"/>
      <c r="C20" s="28"/>
      <c r="D20" s="25"/>
      <c r="E20" s="7" t="s">
        <v>19</v>
      </c>
      <c r="F20" s="8">
        <f t="shared" si="2"/>
        <v>0.47654320987654319</v>
      </c>
      <c r="G20" s="9">
        <f>(6-A7)/6</f>
        <v>0.66666666666666663</v>
      </c>
      <c r="H20" s="9">
        <v>0.5</v>
      </c>
      <c r="I20" s="9">
        <f>(1-I19-I18)/(6-(A7))</f>
        <v>0.125</v>
      </c>
      <c r="J20" s="9">
        <f>I20*H20*G20*F17</f>
        <v>1.9855967078189297E-2</v>
      </c>
      <c r="L20" s="21"/>
      <c r="M20" s="19" t="s">
        <v>43</v>
      </c>
      <c r="N20" s="18">
        <f>SUM(J24,J29,J33)</f>
        <v>7.5102880658436219E-2</v>
      </c>
      <c r="O20" s="23"/>
    </row>
    <row r="21" spans="1:15" x14ac:dyDescent="0.45">
      <c r="A21" s="28">
        <v>4</v>
      </c>
      <c r="B21" s="28" t="s">
        <v>25</v>
      </c>
      <c r="C21" s="28" t="s">
        <v>26</v>
      </c>
      <c r="D21" s="25" t="s">
        <v>13</v>
      </c>
      <c r="E21" s="4" t="s">
        <v>14</v>
      </c>
      <c r="F21" s="5">
        <v>0.12345679012345678</v>
      </c>
      <c r="G21" s="6">
        <v>1</v>
      </c>
      <c r="H21" s="6">
        <v>0.9</v>
      </c>
      <c r="I21" s="6">
        <v>0.9</v>
      </c>
      <c r="J21" s="6">
        <v>0.1</v>
      </c>
      <c r="L21" s="21"/>
      <c r="M21" s="19" t="s">
        <v>44</v>
      </c>
      <c r="N21" s="18">
        <f>SUM(J22,J25,J27,J30,J31,J34)*6</f>
        <v>0.5746913580246914</v>
      </c>
      <c r="O21" s="24"/>
    </row>
    <row r="22" spans="1:15" x14ac:dyDescent="0.45">
      <c r="A22" s="28"/>
      <c r="B22" s="28"/>
      <c r="C22" s="28"/>
      <c r="D22" s="25"/>
      <c r="E22" s="7" t="s">
        <v>15</v>
      </c>
      <c r="F22" s="8">
        <f>F21</f>
        <v>0.12345679012345678</v>
      </c>
      <c r="G22" s="9">
        <v>0.5</v>
      </c>
      <c r="H22" s="9">
        <v>0.9</v>
      </c>
      <c r="I22" s="9">
        <v>3.3333333333333326E-2</v>
      </c>
      <c r="J22" s="9">
        <v>1.8518518518518515E-3</v>
      </c>
      <c r="L22" s="20" t="s">
        <v>39</v>
      </c>
      <c r="M22" s="19" t="s">
        <v>40</v>
      </c>
      <c r="N22" s="18">
        <f>J35</f>
        <v>0.1</v>
      </c>
      <c r="O22" s="22">
        <f>SUM(N22:N26)</f>
        <v>1</v>
      </c>
    </row>
    <row r="23" spans="1:15" x14ac:dyDescent="0.45">
      <c r="A23" s="28"/>
      <c r="B23" s="28"/>
      <c r="C23" s="28"/>
      <c r="D23" s="25" t="s">
        <v>16</v>
      </c>
      <c r="E23" s="10" t="s">
        <v>17</v>
      </c>
      <c r="F23" s="11">
        <f t="shared" ref="F23:F25" si="3">F22</f>
        <v>0.12345679012345678</v>
      </c>
      <c r="G23" s="12">
        <v>1</v>
      </c>
      <c r="H23" s="12">
        <v>9.9999999999999978E-2</v>
      </c>
      <c r="I23" s="12">
        <v>0.33333333333333331</v>
      </c>
      <c r="J23" s="12">
        <v>4.1152263374485583E-3</v>
      </c>
      <c r="L23" s="20"/>
      <c r="M23" s="19" t="s">
        <v>41</v>
      </c>
      <c r="N23" s="18">
        <f>J40</f>
        <v>0.1</v>
      </c>
      <c r="O23" s="23"/>
    </row>
    <row r="24" spans="1:15" x14ac:dyDescent="0.45">
      <c r="A24" s="28"/>
      <c r="B24" s="28"/>
      <c r="C24" s="28"/>
      <c r="D24" s="25"/>
      <c r="E24" s="10" t="s">
        <v>18</v>
      </c>
      <c r="F24" s="11">
        <f t="shared" si="3"/>
        <v>0.12345679012345678</v>
      </c>
      <c r="G24" s="12">
        <v>1</v>
      </c>
      <c r="H24" s="12">
        <v>9.9999999999999978E-2</v>
      </c>
      <c r="I24" s="12">
        <v>0.16666666666666666</v>
      </c>
      <c r="J24" s="12">
        <v>2.0576131687242791E-3</v>
      </c>
      <c r="L24" s="20"/>
      <c r="M24" s="19" t="s">
        <v>42</v>
      </c>
      <c r="N24" s="18">
        <f>SUM(J37,J42)</f>
        <v>0.15020576131687244</v>
      </c>
      <c r="O24" s="23"/>
    </row>
    <row r="25" spans="1:15" x14ac:dyDescent="0.45">
      <c r="A25" s="28"/>
      <c r="B25" s="28"/>
      <c r="C25" s="28"/>
      <c r="D25" s="25"/>
      <c r="E25" s="14" t="s">
        <v>19</v>
      </c>
      <c r="F25" s="8">
        <f t="shared" si="3"/>
        <v>0.12345679012345678</v>
      </c>
      <c r="G25" s="9">
        <v>0.5</v>
      </c>
      <c r="H25" s="9">
        <v>9.9999999999999978E-2</v>
      </c>
      <c r="I25" s="9">
        <v>0.16666666666666666</v>
      </c>
      <c r="J25" s="9">
        <v>1.0288065843621396E-3</v>
      </c>
      <c r="L25" s="20"/>
      <c r="M25" s="19" t="s">
        <v>43</v>
      </c>
      <c r="N25" s="18">
        <f>SUM(J38,J43)</f>
        <v>7.5102880658436219E-2</v>
      </c>
      <c r="O25" s="23"/>
    </row>
    <row r="26" spans="1:15" x14ac:dyDescent="0.45">
      <c r="A26" s="28"/>
      <c r="B26" s="28" t="s">
        <v>27</v>
      </c>
      <c r="C26" s="28" t="s">
        <v>28</v>
      </c>
      <c r="D26" s="25" t="s">
        <v>13</v>
      </c>
      <c r="E26" s="4" t="s">
        <v>21</v>
      </c>
      <c r="F26" s="5">
        <v>0.8</v>
      </c>
      <c r="G26" s="6">
        <v>1</v>
      </c>
      <c r="H26" s="6">
        <v>0.5</v>
      </c>
      <c r="I26" s="6">
        <v>0.25</v>
      </c>
      <c r="J26" s="6">
        <v>0.1</v>
      </c>
      <c r="L26" s="20"/>
      <c r="M26" s="19" t="s">
        <v>44</v>
      </c>
      <c r="N26" s="18">
        <f>SUM(J36,J39,J41,J44)*6</f>
        <v>0.57469135802469129</v>
      </c>
      <c r="O26" s="24"/>
    </row>
    <row r="27" spans="1:15" x14ac:dyDescent="0.45">
      <c r="A27" s="28"/>
      <c r="B27" s="28"/>
      <c r="C27" s="28"/>
      <c r="D27" s="25"/>
      <c r="E27" s="7" t="s">
        <v>15</v>
      </c>
      <c r="F27" s="8">
        <f>F26</f>
        <v>0.8</v>
      </c>
      <c r="G27" s="9">
        <v>0.5</v>
      </c>
      <c r="H27" s="9">
        <v>0.5</v>
      </c>
      <c r="I27" s="9">
        <v>0.25</v>
      </c>
      <c r="J27" s="9">
        <v>0.05</v>
      </c>
    </row>
    <row r="28" spans="1:15" x14ac:dyDescent="0.45">
      <c r="A28" s="28"/>
      <c r="B28" s="28"/>
      <c r="C28" s="28"/>
      <c r="D28" s="25" t="s">
        <v>16</v>
      </c>
      <c r="E28" s="10" t="s">
        <v>17</v>
      </c>
      <c r="F28" s="11">
        <f t="shared" ref="F28:F30" si="4">F27</f>
        <v>0.8</v>
      </c>
      <c r="G28" s="12">
        <v>1</v>
      </c>
      <c r="H28" s="12">
        <v>0.5</v>
      </c>
      <c r="I28" s="12">
        <v>0.33333333333333331</v>
      </c>
      <c r="J28" s="12">
        <v>0.13333333333333333</v>
      </c>
    </row>
    <row r="29" spans="1:15" x14ac:dyDescent="0.45">
      <c r="A29" s="28"/>
      <c r="B29" s="28"/>
      <c r="C29" s="28"/>
      <c r="D29" s="25"/>
      <c r="E29" s="10" t="s">
        <v>18</v>
      </c>
      <c r="F29" s="11">
        <f t="shared" si="4"/>
        <v>0.8</v>
      </c>
      <c r="G29" s="12">
        <v>1</v>
      </c>
      <c r="H29" s="12">
        <v>0.5</v>
      </c>
      <c r="I29" s="12">
        <v>0.16666666666666666</v>
      </c>
      <c r="J29" s="12">
        <v>6.6666666666666666E-2</v>
      </c>
    </row>
    <row r="30" spans="1:15" x14ac:dyDescent="0.45">
      <c r="A30" s="28"/>
      <c r="B30" s="28"/>
      <c r="C30" s="28"/>
      <c r="D30" s="25"/>
      <c r="E30" s="7" t="s">
        <v>19</v>
      </c>
      <c r="F30" s="8">
        <f t="shared" si="4"/>
        <v>0.8</v>
      </c>
      <c r="G30" s="9">
        <v>0.5</v>
      </c>
      <c r="H30" s="9">
        <v>0.5</v>
      </c>
      <c r="I30" s="9">
        <v>0.16666666666666666</v>
      </c>
      <c r="J30" s="9">
        <v>3.3333333333333333E-2</v>
      </c>
    </row>
    <row r="31" spans="1:15" x14ac:dyDescent="0.45">
      <c r="A31" s="28"/>
      <c r="B31" s="28" t="s">
        <v>29</v>
      </c>
      <c r="C31" s="28" t="s">
        <v>30</v>
      </c>
      <c r="D31" s="13" t="s">
        <v>13</v>
      </c>
      <c r="E31" s="7" t="s">
        <v>24</v>
      </c>
      <c r="F31" s="8">
        <v>7.6543209876543172E-2</v>
      </c>
      <c r="G31" s="9">
        <v>0.66666666666666663</v>
      </c>
      <c r="H31" s="9">
        <v>0.5</v>
      </c>
      <c r="I31" s="9">
        <v>0.25</v>
      </c>
      <c r="J31" s="9">
        <v>6.3786008230452638E-3</v>
      </c>
    </row>
    <row r="32" spans="1:15" x14ac:dyDescent="0.45">
      <c r="A32" s="28"/>
      <c r="B32" s="28"/>
      <c r="C32" s="28"/>
      <c r="D32" s="25" t="s">
        <v>16</v>
      </c>
      <c r="E32" s="10" t="s">
        <v>17</v>
      </c>
      <c r="F32" s="11">
        <f>F31</f>
        <v>7.6543209876543172E-2</v>
      </c>
      <c r="G32" s="12">
        <v>1</v>
      </c>
      <c r="H32" s="12">
        <v>0.5</v>
      </c>
      <c r="I32" s="12">
        <v>0.33333333333333331</v>
      </c>
      <c r="J32" s="12">
        <v>1.2757201646090528E-2</v>
      </c>
    </row>
    <row r="33" spans="1:10" x14ac:dyDescent="0.45">
      <c r="A33" s="28"/>
      <c r="B33" s="28"/>
      <c r="C33" s="28"/>
      <c r="D33" s="25"/>
      <c r="E33" s="10" t="s">
        <v>18</v>
      </c>
      <c r="F33" s="11">
        <f t="shared" ref="F33:F34" si="5">F32</f>
        <v>7.6543209876543172E-2</v>
      </c>
      <c r="G33" s="12">
        <v>1</v>
      </c>
      <c r="H33" s="12">
        <v>0.5</v>
      </c>
      <c r="I33" s="12">
        <v>0.16666666666666666</v>
      </c>
      <c r="J33" s="12">
        <v>6.3786008230452638E-3</v>
      </c>
    </row>
    <row r="34" spans="1:10" x14ac:dyDescent="0.45">
      <c r="A34" s="28"/>
      <c r="B34" s="28"/>
      <c r="C34" s="28"/>
      <c r="D34" s="25"/>
      <c r="E34" s="7" t="s">
        <v>19</v>
      </c>
      <c r="F34" s="8">
        <f t="shared" si="5"/>
        <v>7.6543209876543172E-2</v>
      </c>
      <c r="G34" s="9">
        <v>0.33333333333333331</v>
      </c>
      <c r="H34" s="9">
        <v>0.5</v>
      </c>
      <c r="I34" s="9">
        <v>0.25</v>
      </c>
      <c r="J34" s="9">
        <v>3.1893004115226319E-3</v>
      </c>
    </row>
    <row r="35" spans="1:10" x14ac:dyDescent="0.45">
      <c r="A35" s="28">
        <v>6</v>
      </c>
      <c r="B35" s="28" t="s">
        <v>31</v>
      </c>
      <c r="C35" s="28" t="s">
        <v>32</v>
      </c>
      <c r="D35" s="25" t="s">
        <v>13</v>
      </c>
      <c r="E35" s="4" t="s">
        <v>14</v>
      </c>
      <c r="F35" s="5">
        <v>0.12345679012345678</v>
      </c>
      <c r="G35" s="6">
        <v>1</v>
      </c>
      <c r="H35" s="6">
        <v>0.9</v>
      </c>
      <c r="I35" s="6">
        <v>0.9</v>
      </c>
      <c r="J35" s="6">
        <v>0.1</v>
      </c>
    </row>
    <row r="36" spans="1:10" x14ac:dyDescent="0.45">
      <c r="A36" s="28"/>
      <c r="B36" s="28"/>
      <c r="C36" s="28"/>
      <c r="D36" s="25"/>
      <c r="E36" s="7" t="s">
        <v>15</v>
      </c>
      <c r="F36" s="8">
        <f>F35</f>
        <v>0.12345679012345678</v>
      </c>
      <c r="G36" s="9">
        <v>0.83333333333333337</v>
      </c>
      <c r="H36" s="9">
        <v>0.9</v>
      </c>
      <c r="I36" s="9">
        <v>1.9999999999999997E-2</v>
      </c>
      <c r="J36" s="9">
        <v>1.8518518518518515E-3</v>
      </c>
    </row>
    <row r="37" spans="1:10" x14ac:dyDescent="0.45">
      <c r="A37" s="28"/>
      <c r="B37" s="28"/>
      <c r="C37" s="28"/>
      <c r="D37" s="25" t="s">
        <v>16</v>
      </c>
      <c r="E37" s="10" t="s">
        <v>17</v>
      </c>
      <c r="F37" s="11">
        <f t="shared" ref="F37:F39" si="6">F36</f>
        <v>0.12345679012345678</v>
      </c>
      <c r="G37" s="12">
        <v>1</v>
      </c>
      <c r="H37" s="12">
        <v>9.9999999999999978E-2</v>
      </c>
      <c r="I37" s="12">
        <v>0.33333333333333331</v>
      </c>
      <c r="J37" s="12">
        <v>4.1152263374485583E-3</v>
      </c>
    </row>
    <row r="38" spans="1:10" x14ac:dyDescent="0.45">
      <c r="A38" s="28"/>
      <c r="B38" s="28"/>
      <c r="C38" s="28"/>
      <c r="D38" s="25"/>
      <c r="E38" s="10" t="s">
        <v>18</v>
      </c>
      <c r="F38" s="11">
        <f t="shared" si="6"/>
        <v>0.12345679012345678</v>
      </c>
      <c r="G38" s="12">
        <v>1</v>
      </c>
      <c r="H38" s="12">
        <v>9.9999999999999978E-2</v>
      </c>
      <c r="I38" s="12">
        <v>0.16666666666666666</v>
      </c>
      <c r="J38" s="12">
        <v>2.0576131687242791E-3</v>
      </c>
    </row>
    <row r="39" spans="1:10" x14ac:dyDescent="0.45">
      <c r="A39" s="28"/>
      <c r="B39" s="28"/>
      <c r="C39" s="28"/>
      <c r="D39" s="25"/>
      <c r="E39" s="7" t="s">
        <v>19</v>
      </c>
      <c r="F39" s="8">
        <f t="shared" si="6"/>
        <v>0.12345679012345678</v>
      </c>
      <c r="G39" s="9">
        <v>0.16666666666666666</v>
      </c>
      <c r="H39" s="9">
        <v>9.9999999999999978E-2</v>
      </c>
      <c r="I39" s="9">
        <v>0.5</v>
      </c>
      <c r="J39" s="9">
        <v>1.0288065843621396E-3</v>
      </c>
    </row>
    <row r="40" spans="1:10" x14ac:dyDescent="0.45">
      <c r="A40" s="28"/>
      <c r="B40" s="28" t="s">
        <v>33</v>
      </c>
      <c r="C40" s="28" t="s">
        <v>34</v>
      </c>
      <c r="D40" s="25" t="s">
        <v>13</v>
      </c>
      <c r="E40" s="4" t="s">
        <v>21</v>
      </c>
      <c r="F40" s="5">
        <v>0.87654320987654322</v>
      </c>
      <c r="G40" s="6">
        <v>1</v>
      </c>
      <c r="H40" s="6">
        <v>0.5</v>
      </c>
      <c r="I40" s="6">
        <v>0.22816901408450704</v>
      </c>
      <c r="J40" s="6">
        <v>0.1</v>
      </c>
    </row>
    <row r="41" spans="1:10" x14ac:dyDescent="0.45">
      <c r="A41" s="28"/>
      <c r="B41" s="28"/>
      <c r="C41" s="28"/>
      <c r="D41" s="25"/>
      <c r="E41" s="7" t="s">
        <v>15</v>
      </c>
      <c r="F41" s="8">
        <f>F40</f>
        <v>0.87654320987654322</v>
      </c>
      <c r="G41" s="9">
        <v>0.83333333333333337</v>
      </c>
      <c r="H41" s="9">
        <v>0.5</v>
      </c>
      <c r="I41" s="9">
        <v>0.15436619718309857</v>
      </c>
      <c r="J41" s="9">
        <v>5.6378600823045265E-2</v>
      </c>
    </row>
    <row r="42" spans="1:10" x14ac:dyDescent="0.45">
      <c r="A42" s="28"/>
      <c r="B42" s="28"/>
      <c r="C42" s="28"/>
      <c r="D42" s="25" t="s">
        <v>16</v>
      </c>
      <c r="E42" s="10" t="s">
        <v>17</v>
      </c>
      <c r="F42" s="11">
        <f t="shared" ref="F42:F44" si="7">F41</f>
        <v>0.87654320987654322</v>
      </c>
      <c r="G42" s="12">
        <v>1</v>
      </c>
      <c r="H42" s="12">
        <v>0.5</v>
      </c>
      <c r="I42" s="12">
        <v>0.33333333333333331</v>
      </c>
      <c r="J42" s="12">
        <v>0.14609053497942387</v>
      </c>
    </row>
    <row r="43" spans="1:10" x14ac:dyDescent="0.45">
      <c r="A43" s="28"/>
      <c r="B43" s="28"/>
      <c r="C43" s="28"/>
      <c r="D43" s="25"/>
      <c r="E43" s="10" t="s">
        <v>18</v>
      </c>
      <c r="F43" s="11">
        <f t="shared" si="7"/>
        <v>0.87654320987654322</v>
      </c>
      <c r="G43" s="12">
        <v>1</v>
      </c>
      <c r="H43" s="12">
        <v>0.5</v>
      </c>
      <c r="I43" s="12">
        <v>0.16666666666666666</v>
      </c>
      <c r="J43" s="12">
        <v>7.3045267489711935E-2</v>
      </c>
    </row>
    <row r="44" spans="1:10" x14ac:dyDescent="0.45">
      <c r="A44" s="28"/>
      <c r="B44" s="28"/>
      <c r="C44" s="28"/>
      <c r="D44" s="25"/>
      <c r="E44" s="7" t="s">
        <v>19</v>
      </c>
      <c r="F44" s="8">
        <f t="shared" si="7"/>
        <v>0.87654320987654322</v>
      </c>
      <c r="G44" s="9">
        <v>0.16666666666666666</v>
      </c>
      <c r="H44" s="9">
        <v>0.5</v>
      </c>
      <c r="I44" s="9">
        <v>0.5</v>
      </c>
      <c r="J44" s="9">
        <v>3.6522633744855967E-2</v>
      </c>
    </row>
    <row r="45" spans="1:10" x14ac:dyDescent="0.45">
      <c r="A45" s="28"/>
      <c r="B45" s="28" t="s">
        <v>35</v>
      </c>
      <c r="C45" s="28" t="s">
        <v>36</v>
      </c>
      <c r="D45" s="15" t="s">
        <v>13</v>
      </c>
      <c r="E45" s="16" t="s">
        <v>24</v>
      </c>
      <c r="F45" s="27">
        <v>0</v>
      </c>
      <c r="G45" s="17">
        <v>1</v>
      </c>
      <c r="H45" s="17">
        <v>0.5</v>
      </c>
      <c r="I45" s="17">
        <v>0.16666666666666666</v>
      </c>
      <c r="J45" s="17">
        <v>0</v>
      </c>
    </row>
    <row r="46" spans="1:10" x14ac:dyDescent="0.45">
      <c r="A46" s="28"/>
      <c r="B46" s="28"/>
      <c r="C46" s="28"/>
      <c r="D46" s="26" t="s">
        <v>16</v>
      </c>
      <c r="E46" s="16" t="s">
        <v>17</v>
      </c>
      <c r="F46" s="27"/>
      <c r="G46" s="17">
        <v>1</v>
      </c>
      <c r="H46" s="17">
        <v>0.5</v>
      </c>
      <c r="I46" s="17">
        <v>0.33333333333333331</v>
      </c>
      <c r="J46" s="17">
        <v>0</v>
      </c>
    </row>
    <row r="47" spans="1:10" x14ac:dyDescent="0.45">
      <c r="A47" s="28"/>
      <c r="B47" s="28"/>
      <c r="C47" s="28"/>
      <c r="D47" s="26"/>
      <c r="E47" s="16" t="s">
        <v>18</v>
      </c>
      <c r="F47" s="27"/>
      <c r="G47" s="17">
        <v>1</v>
      </c>
      <c r="H47" s="17">
        <v>0.5</v>
      </c>
      <c r="I47" s="17">
        <v>0.16666666666666666</v>
      </c>
      <c r="J47" s="17">
        <v>0</v>
      </c>
    </row>
    <row r="48" spans="1:10" x14ac:dyDescent="0.45">
      <c r="A48" s="28"/>
      <c r="B48" s="28"/>
      <c r="C48" s="28"/>
      <c r="D48" s="26"/>
      <c r="E48" s="16" t="s">
        <v>19</v>
      </c>
      <c r="F48" s="27"/>
      <c r="G48" s="17">
        <v>0</v>
      </c>
      <c r="H48" s="17">
        <v>0.5</v>
      </c>
      <c r="I48" s="17" t="e">
        <v>#DIV/0!</v>
      </c>
      <c r="J48" s="17" t="e">
        <v>#DIV/0!</v>
      </c>
    </row>
  </sheetData>
  <mergeCells count="43">
    <mergeCell ref="D14:D16"/>
    <mergeCell ref="B17:B20"/>
    <mergeCell ref="C17:C20"/>
    <mergeCell ref="D18:D20"/>
    <mergeCell ref="A21:A34"/>
    <mergeCell ref="B21:B25"/>
    <mergeCell ref="C21:C25"/>
    <mergeCell ref="D21:D22"/>
    <mergeCell ref="A7:A20"/>
    <mergeCell ref="B7:B11"/>
    <mergeCell ref="C7:C11"/>
    <mergeCell ref="D7:D8"/>
    <mergeCell ref="D9:D11"/>
    <mergeCell ref="B12:B16"/>
    <mergeCell ref="C12:C16"/>
    <mergeCell ref="D12:D13"/>
    <mergeCell ref="D23:D25"/>
    <mergeCell ref="B26:B30"/>
    <mergeCell ref="C26:C30"/>
    <mergeCell ref="D26:D27"/>
    <mergeCell ref="D28:D30"/>
    <mergeCell ref="A35:A48"/>
    <mergeCell ref="B35:B39"/>
    <mergeCell ref="C35:C39"/>
    <mergeCell ref="D35:D36"/>
    <mergeCell ref="D37:D39"/>
    <mergeCell ref="F45:F48"/>
    <mergeCell ref="D46:D48"/>
    <mergeCell ref="B31:B34"/>
    <mergeCell ref="C31:C34"/>
    <mergeCell ref="D32:D34"/>
    <mergeCell ref="B40:B44"/>
    <mergeCell ref="C40:C44"/>
    <mergeCell ref="D40:D41"/>
    <mergeCell ref="D42:D44"/>
    <mergeCell ref="B45:B48"/>
    <mergeCell ref="C45:C48"/>
    <mergeCell ref="L12:L16"/>
    <mergeCell ref="L17:L21"/>
    <mergeCell ref="L22:L26"/>
    <mergeCell ref="O12:O16"/>
    <mergeCell ref="O17:O21"/>
    <mergeCell ref="O22:O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Lai</dc:creator>
  <cp:lastModifiedBy>Lea Lai</cp:lastModifiedBy>
  <dcterms:created xsi:type="dcterms:W3CDTF">2019-08-23T13:43:48Z</dcterms:created>
  <dcterms:modified xsi:type="dcterms:W3CDTF">2019-09-09T23:38:26Z</dcterms:modified>
</cp:coreProperties>
</file>