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BBBB29E3-6F8B-4EA3-82E9-C5174FCCFE3B}" xr6:coauthVersionLast="47" xr6:coauthVersionMax="47" xr10:uidLastSave="{00000000-0000-0000-0000-000000000000}"/>
  <bookViews>
    <workbookView xWindow="1152" yWindow="1152" windowWidth="37416" windowHeight="15624" tabRatio="688" xr2:uid="{00000000-000D-0000-FFFF-FFFF00000000}"/>
  </bookViews>
  <sheets>
    <sheet name="heatingnet.pipe" sheetId="3" r:id="rId1"/>
    <sheet name="heatingnet.node" sheetId="4" r:id="rId2"/>
    <sheet name="buildings" sheetId="5" r:id="rId3"/>
    <sheet name="profiles" sheetId="6" r:id="rId4"/>
  </sheets>
  <externalReferences>
    <externalReference r:id="rId5"/>
  </externalReferences>
  <definedNames>
    <definedName name="_xlnm._FilterDatabase" localSheetId="0" hidden="1">heatingnet.pipe!$B$3:$Y$3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Q5" i="4" l="1"/>
  <c r="D5" i="4" s="1"/>
  <c r="R5" i="4"/>
  <c r="E5" i="4" s="1"/>
  <c r="Q6" i="4"/>
  <c r="D6" i="4" s="1"/>
  <c r="R6" i="4"/>
  <c r="E6" i="4" s="1"/>
  <c r="Q7" i="4"/>
  <c r="D7" i="4" s="1"/>
  <c r="R7" i="4"/>
  <c r="E7" i="4" s="1"/>
  <c r="Q8" i="4"/>
  <c r="D8" i="4" s="1"/>
  <c r="R8" i="4"/>
  <c r="E8" i="4" s="1"/>
  <c r="Q9" i="4"/>
  <c r="D9" i="4" s="1"/>
  <c r="R9" i="4"/>
  <c r="E9" i="4" s="1"/>
  <c r="Q10" i="4"/>
  <c r="D10" i="4" s="1"/>
  <c r="R10" i="4"/>
  <c r="E10" i="4" s="1"/>
  <c r="Q11" i="4"/>
  <c r="D11" i="4" s="1"/>
  <c r="R11" i="4"/>
  <c r="E11" i="4" s="1"/>
  <c r="Q12" i="4"/>
  <c r="D12" i="4" s="1"/>
  <c r="R12" i="4"/>
  <c r="E12" i="4" s="1"/>
  <c r="Q13" i="4"/>
  <c r="D13" i="4" s="1"/>
  <c r="R13" i="4"/>
  <c r="E13" i="4" s="1"/>
  <c r="Q14" i="4"/>
  <c r="D14" i="4" s="1"/>
  <c r="R14" i="4"/>
  <c r="E14" i="4" s="1"/>
  <c r="Q15" i="4"/>
  <c r="D15" i="4" s="1"/>
  <c r="R15" i="4"/>
  <c r="E15" i="4" s="1"/>
  <c r="Q4" i="4"/>
  <c r="D4" i="4" s="1"/>
  <c r="R4" i="4"/>
  <c r="E4" i="4" s="1"/>
  <c r="J4" i="5"/>
  <c r="T4" i="3"/>
  <c r="L4" i="3" s="1"/>
  <c r="T5" i="3"/>
  <c r="L5" i="3" s="1"/>
  <c r="T6" i="3"/>
  <c r="L6" i="3" s="1"/>
  <c r="T7" i="3"/>
  <c r="L7" i="3" s="1"/>
  <c r="T8" i="3"/>
  <c r="L8" i="3" s="1"/>
  <c r="T9" i="3"/>
  <c r="L9" i="3" s="1"/>
  <c r="T10" i="3"/>
  <c r="L10" i="3" s="1"/>
  <c r="T11" i="3"/>
  <c r="L11" i="3" s="1"/>
  <c r="T12" i="3"/>
  <c r="L12" i="3" s="1"/>
  <c r="T13" i="3"/>
  <c r="L13" i="3" s="1"/>
  <c r="T14" i="3"/>
  <c r="L14" i="3" s="1"/>
  <c r="N9" i="4" l="1"/>
  <c r="N14" i="4"/>
  <c r="N7" i="4"/>
  <c r="N15" i="4"/>
  <c r="N11" i="4"/>
  <c r="N13" i="4"/>
  <c r="N6" i="4"/>
  <c r="N10" i="4"/>
  <c r="N5" i="4"/>
  <c r="N4" i="4"/>
  <c r="N12" i="4"/>
  <c r="N8" i="4"/>
  <c r="J5" i="5" l="1"/>
  <c r="J6" i="5"/>
  <c r="J7" i="5"/>
  <c r="J8" i="5"/>
  <c r="J9" i="5"/>
  <c r="J10" i="5"/>
  <c r="J11" i="5"/>
  <c r="J12" i="5"/>
  <c r="J13" i="5"/>
  <c r="I10" i="5"/>
  <c r="I6" i="5"/>
  <c r="I5" i="5"/>
  <c r="I8" i="5"/>
  <c r="I9" i="5"/>
  <c r="I11" i="5"/>
  <c r="I12" i="5"/>
  <c r="I4" i="5"/>
  <c r="I7" i="5" l="1"/>
  <c r="K7" i="5" s="1"/>
  <c r="I13" i="5"/>
  <c r="K13" i="5" s="1"/>
  <c r="R4" i="3"/>
  <c r="K5" i="5"/>
  <c r="K6" i="5"/>
  <c r="K8" i="5"/>
  <c r="K9" i="5"/>
  <c r="K10" i="5"/>
  <c r="K11" i="5"/>
  <c r="K12" i="5"/>
  <c r="K4" i="5"/>
  <c r="H5" i="5"/>
  <c r="H6" i="5"/>
  <c r="H7" i="5"/>
  <c r="H8" i="5"/>
  <c r="H9" i="5"/>
  <c r="H10" i="5"/>
  <c r="H11" i="5"/>
  <c r="H12" i="5"/>
  <c r="H13" i="5"/>
  <c r="H4" i="5"/>
  <c r="R5" i="3"/>
  <c r="R6" i="3"/>
  <c r="R7" i="3"/>
  <c r="R8" i="3"/>
  <c r="R9" i="3"/>
  <c r="R10" i="3"/>
  <c r="R11" i="3"/>
  <c r="R12" i="3"/>
  <c r="R13" i="3"/>
  <c r="R14" i="3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4" i="3"/>
  <c r="Q4" i="3" s="1"/>
  <c r="O5" i="3" l="1"/>
  <c r="O6" i="3"/>
  <c r="O7" i="3"/>
  <c r="O8" i="3"/>
  <c r="O9" i="3"/>
  <c r="O10" i="3"/>
  <c r="O11" i="3"/>
  <c r="O12" i="3"/>
  <c r="O13" i="3"/>
  <c r="O14" i="3"/>
  <c r="O4" i="3"/>
</calcChain>
</file>

<file path=xl/sharedStrings.xml><?xml version="1.0" encoding="utf-8"?>
<sst xmlns="http://schemas.openxmlformats.org/spreadsheetml/2006/main" count="78" uniqueCount="46">
  <si>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</si>
  <si>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</si>
  <si>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</si>
  <si>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</si>
  <si>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</si>
  <si>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</si>
  <si>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</si>
  <si>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</si>
  <si>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</si>
  <si>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</si>
  <si>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</si>
  <si>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</si>
  <si>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</si>
  <si>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</si>
  <si>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</si>
  <si>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</si>
  <si>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</si>
  <si>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</si>
  <si>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</si>
  <si>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</si>
  <si>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</si>
  <si>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</si>
  <si>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</si>
  <si>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</si>
  <si>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% Node NO.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</si>
  <si>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</si>
  <si>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</si>
  <si>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</si>
  <si>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</si>
  <si>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</si>
  <si>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</si>
  <si>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</si>
  <si>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</si>
  <si>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</si>
  <si>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</si>
  <si>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</si>
  <si>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</si>
  <si>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</si>
  <si>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</si>
  <si>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</si>
  <si>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</si>
  <si>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Q(MW)</t>
    <phoneticPr fontId="1" type="noConversion"/>
  </si>
  <si>
    <t>source flowrate(t/h)</t>
    <phoneticPr fontId="1" type="noConversion"/>
  </si>
  <si>
    <t>load flowrate(t/h)</t>
    <phoneticPr fontId="1" type="noConversion"/>
  </si>
  <si>
    <t>Load NO.</t>
    <phoneticPr fontId="1" type="noConversion"/>
  </si>
  <si>
    <t>Node 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</si>
</sst>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1"/>
      <color theme="1"/>
      <name val="Segoe UI Symbol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&#19996;&#21335;&#22823;&#23398;\Sync\2.%20Research%20Career\2.%20Paper%20&amp;%20Patent\Papers\%5b2021.03.12%5d%20Combined%20Electrical%20and%20Thermal%20Loads%20Restoration%20in%20IES\Case%20Studies%20(before%202021.08.24)\testdata_D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c.bus"/>
      <sheetName val="mpc.branch"/>
      <sheetName val="mpc.device "/>
      <sheetName val="mpc.cost"/>
      <sheetName val="heatingnet.pipe"/>
      <sheetName val="heatingnet.node"/>
      <sheetName val="buildings"/>
      <sheetName val="profiles"/>
      <sheetName val="buildings.tau_occ"/>
    </sheetNames>
    <sheetDataSet>
      <sheetData sheetId="0"/>
      <sheetData sheetId="1"/>
      <sheetData sheetId="2"/>
      <sheetData sheetId="3">
        <row r="18">
          <cell r="C18" t="str">
            <v>00:00</v>
          </cell>
          <cell r="D18" t="str">
            <v>01:00</v>
          </cell>
          <cell r="E18" t="str">
            <v>02:00</v>
          </cell>
          <cell r="F18" t="str">
            <v>03:00</v>
          </cell>
          <cell r="G18" t="str">
            <v>04:00</v>
          </cell>
          <cell r="H18" t="str">
            <v>05:00</v>
          </cell>
          <cell r="I18" t="str">
            <v>06:00</v>
          </cell>
          <cell r="J18" t="str">
            <v>07:00</v>
          </cell>
          <cell r="K18" t="str">
            <v>08:00</v>
          </cell>
          <cell r="L18" t="str">
            <v>09:00</v>
          </cell>
          <cell r="M18" t="str">
            <v>10:00</v>
          </cell>
          <cell r="N18" t="str">
            <v>11:00</v>
          </cell>
          <cell r="O18" t="str">
            <v>12:00</v>
          </cell>
          <cell r="P18" t="str">
            <v>13:00</v>
          </cell>
          <cell r="Q18" t="str">
            <v>14:00</v>
          </cell>
          <cell r="R18" t="str">
            <v>15:00</v>
          </cell>
          <cell r="S18" t="str">
            <v>16:00</v>
          </cell>
          <cell r="T18" t="str">
            <v>17:00</v>
          </cell>
          <cell r="U18" t="str">
            <v>18:00</v>
          </cell>
          <cell r="V18" t="str">
            <v>19:00</v>
          </cell>
          <cell r="W18" t="str">
            <v>20:00</v>
          </cell>
          <cell r="X18" t="str">
            <v>21:00</v>
          </cell>
          <cell r="Y18" t="str">
            <v>22:00</v>
          </cell>
          <cell r="Z18" t="str">
            <v>23:00</v>
          </cell>
        </row>
        <row r="19">
          <cell r="C19">
            <v>0.42699999999999999</v>
          </cell>
          <cell r="D19">
            <v>0.42699999999999999</v>
          </cell>
          <cell r="E19">
            <v>0.42699999999999999</v>
          </cell>
          <cell r="F19">
            <v>0.42699999999999999</v>
          </cell>
          <cell r="G19">
            <v>0.42699999999999999</v>
          </cell>
          <cell r="H19">
            <v>0.42699999999999999</v>
          </cell>
          <cell r="I19">
            <v>0.52700000000000002</v>
          </cell>
          <cell r="J19">
            <v>0.52700000000000002</v>
          </cell>
          <cell r="K19">
            <v>0.627</v>
          </cell>
          <cell r="L19">
            <v>0.627</v>
          </cell>
          <cell r="M19">
            <v>0.627</v>
          </cell>
          <cell r="N19">
            <v>0.52700000000000002</v>
          </cell>
          <cell r="O19">
            <v>0.52700000000000002</v>
          </cell>
          <cell r="P19">
            <v>0.52700000000000002</v>
          </cell>
          <cell r="Q19">
            <v>0.52700000000000002</v>
          </cell>
          <cell r="R19">
            <v>0.52700000000000002</v>
          </cell>
          <cell r="S19">
            <v>0.52700000000000002</v>
          </cell>
          <cell r="T19">
            <v>0.627</v>
          </cell>
          <cell r="U19">
            <v>0.627</v>
          </cell>
          <cell r="V19">
            <v>0.627</v>
          </cell>
          <cell r="W19">
            <v>0.627</v>
          </cell>
          <cell r="X19">
            <v>0.627</v>
          </cell>
          <cell r="Y19">
            <v>0.42699999999999999</v>
          </cell>
          <cell r="Z19">
            <v>0.42699999999999999</v>
          </cell>
        </row>
        <row r="20">
          <cell r="C20">
            <v>0.35</v>
          </cell>
          <cell r="D20">
            <v>0.35</v>
          </cell>
          <cell r="E20">
            <v>0.35</v>
          </cell>
          <cell r="F20">
            <v>0.35</v>
          </cell>
          <cell r="G20">
            <v>0.35</v>
          </cell>
          <cell r="H20">
            <v>0.35</v>
          </cell>
          <cell r="I20">
            <v>0.35</v>
          </cell>
          <cell r="J20">
            <v>0.35</v>
          </cell>
          <cell r="K20">
            <v>0.35</v>
          </cell>
          <cell r="L20">
            <v>0.35</v>
          </cell>
          <cell r="M20">
            <v>0.35</v>
          </cell>
          <cell r="N20">
            <v>0.35</v>
          </cell>
          <cell r="O20">
            <v>0.35</v>
          </cell>
          <cell r="P20">
            <v>0.35</v>
          </cell>
          <cell r="Q20">
            <v>0.35</v>
          </cell>
          <cell r="R20">
            <v>0.35</v>
          </cell>
          <cell r="S20">
            <v>0.35</v>
          </cell>
          <cell r="T20">
            <v>0.35</v>
          </cell>
          <cell r="U20">
            <v>0.35</v>
          </cell>
          <cell r="V20">
            <v>0.35</v>
          </cell>
          <cell r="W20">
            <v>0.35</v>
          </cell>
          <cell r="X20">
            <v>0.35</v>
          </cell>
          <cell r="Y20">
            <v>0.35</v>
          </cell>
          <cell r="Z20">
            <v>0.35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B1:Y14"/>
  <sheetViews>
    <sheetView tabSelected="1" topLeftCell="C1" zoomScale="85" zoomScaleNormal="85" workbookViewId="0">
      <selection activeCell="L37" sqref="L37"/>
    </sheetView>
  </sheetViews>
  <sheetFormatPr defaultColWidth="8.6640625" defaultRowHeight="13.2" x14ac:dyDescent="0.25"/>
  <cols>
    <col min="1" max="2" width="8.6640625" style="31"/>
    <col min="3" max="3" width="12.44140625" style="31" customWidth="1"/>
    <col min="4" max="6" width="8.6640625" style="31"/>
    <col min="7" max="7" width="9.77734375" style="31" customWidth="1"/>
    <col min="8" max="8" width="8.6640625" style="31"/>
    <col min="9" max="9" width="10.77734375" style="31" customWidth="1"/>
    <col min="10" max="11" width="8.6640625" style="31"/>
    <col min="12" max="12" width="11.44140625" style="31" customWidth="1"/>
    <col min="13" max="16384" width="8.6640625" style="31"/>
  </cols>
  <sheetData>
    <row r="1" spans="2:25" x14ac:dyDescent="0.25">
      <c r="S1" s="19"/>
    </row>
    <row r="2" spans="2:25" x14ac:dyDescent="0.25">
      <c r="S2" s="19"/>
    </row>
    <row r="3" spans="2:25" ht="26.4" x14ac:dyDescent="0.25">
      <c r="C3" s="16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31" t="s">
        <v>41</v>
      </c>
      <c r="P3" s="24"/>
      <c r="Q3" s="24"/>
      <c r="R3" s="24"/>
      <c r="S3" s="19"/>
    </row>
    <row r="4" spans="2:25" x14ac:dyDescent="0.25">
      <c r="B4" s="31">
        <v>1</v>
      </c>
      <c r="C4" s="18" t="s">
        <v>12</v>
      </c>
      <c r="D4" s="19">
        <v>1</v>
      </c>
      <c r="E4" s="19">
        <v>2</v>
      </c>
      <c r="F4" s="19">
        <v>1000</v>
      </c>
      <c r="G4" s="19">
        <v>0.1</v>
      </c>
      <c r="H4" s="19">
        <v>5.0000000000000001E-4</v>
      </c>
      <c r="I4" s="19">
        <v>0.25</v>
      </c>
      <c r="J4" s="19">
        <v>0</v>
      </c>
      <c r="K4" s="20" t="s">
        <v>13</v>
      </c>
      <c r="L4" s="19">
        <f>T4</f>
        <v>30</v>
      </c>
      <c r="M4" s="19">
        <v>90</v>
      </c>
      <c r="N4" s="19">
        <v>40</v>
      </c>
      <c r="O4" s="31">
        <f>4.2/3600*L4*30</f>
        <v>1.05</v>
      </c>
      <c r="P4" s="24">
        <f>L4/3.14/G4^2*4/3600</f>
        <v>1.0615711252653925</v>
      </c>
      <c r="Q4" s="24">
        <f>F4/P4/300</f>
        <v>3.1400000000000006</v>
      </c>
      <c r="R4" s="24">
        <f>1.5*F4</f>
        <v>1500</v>
      </c>
      <c r="S4" s="19">
        <v>30</v>
      </c>
      <c r="T4" s="31">
        <f t="shared" ref="T4:T14" si="0">$U$4*S4</f>
        <v>30</v>
      </c>
      <c r="U4" s="31">
        <v>1</v>
      </c>
      <c r="Y4" s="24"/>
    </row>
    <row r="5" spans="2:25" x14ac:dyDescent="0.25">
      <c r="B5" s="31">
        <v>2</v>
      </c>
      <c r="C5" s="18" t="s">
        <v>14</v>
      </c>
      <c r="D5" s="19">
        <v>3</v>
      </c>
      <c r="E5" s="19">
        <v>2</v>
      </c>
      <c r="F5" s="19">
        <v>500</v>
      </c>
      <c r="G5" s="19">
        <v>0.1</v>
      </c>
      <c r="H5" s="19">
        <v>5.0000000000000001E-4</v>
      </c>
      <c r="I5" s="19">
        <v>0.25</v>
      </c>
      <c r="J5" s="19">
        <v>0</v>
      </c>
      <c r="K5" s="20" t="s">
        <v>13</v>
      </c>
      <c r="L5" s="19">
        <f t="shared" ref="L5:L14" si="1">T5</f>
        <v>30</v>
      </c>
      <c r="M5" s="19">
        <v>90</v>
      </c>
      <c r="N5" s="19">
        <v>40</v>
      </c>
      <c r="O5" s="31">
        <f t="shared" ref="O5:O14" si="2">4.2/3600*L5*30</f>
        <v>1.05</v>
      </c>
      <c r="P5" s="24">
        <f t="shared" ref="P5:P14" si="3">L5/3.14/G5^2*4/3600</f>
        <v>1.0615711252653925</v>
      </c>
      <c r="Q5" s="24">
        <f t="shared" ref="Q5:Q14" si="4">F5/P5/300</f>
        <v>1.5700000000000003</v>
      </c>
      <c r="R5" s="24">
        <f t="shared" ref="R5:R14" si="5">1.5*F5</f>
        <v>750</v>
      </c>
      <c r="S5" s="19">
        <v>30</v>
      </c>
      <c r="T5" s="31">
        <f t="shared" si="0"/>
        <v>30</v>
      </c>
      <c r="Y5" s="24"/>
    </row>
    <row r="6" spans="2:25" x14ac:dyDescent="0.25">
      <c r="B6" s="31">
        <v>3</v>
      </c>
      <c r="C6" s="18" t="s">
        <v>15</v>
      </c>
      <c r="D6" s="19">
        <v>4</v>
      </c>
      <c r="E6" s="19">
        <v>3</v>
      </c>
      <c r="F6" s="19">
        <v>500</v>
      </c>
      <c r="G6" s="19">
        <v>0.1</v>
      </c>
      <c r="H6" s="19">
        <v>5.0000000000000001E-4</v>
      </c>
      <c r="I6" s="19">
        <v>0.25</v>
      </c>
      <c r="J6" s="19">
        <v>0</v>
      </c>
      <c r="K6" s="20" t="s">
        <v>13</v>
      </c>
      <c r="L6" s="19">
        <f t="shared" si="1"/>
        <v>40</v>
      </c>
      <c r="M6" s="19">
        <v>90</v>
      </c>
      <c r="N6" s="19">
        <v>40</v>
      </c>
      <c r="O6" s="31">
        <f t="shared" si="2"/>
        <v>1.4000000000000001</v>
      </c>
      <c r="P6" s="24">
        <f t="shared" si="3"/>
        <v>1.4154281670205233</v>
      </c>
      <c r="Q6" s="24">
        <f t="shared" si="4"/>
        <v>1.1775000000000004</v>
      </c>
      <c r="R6" s="24">
        <f t="shared" si="5"/>
        <v>750</v>
      </c>
      <c r="S6" s="19">
        <v>40</v>
      </c>
      <c r="T6" s="31">
        <f t="shared" si="0"/>
        <v>40</v>
      </c>
      <c r="Y6" s="24"/>
    </row>
    <row r="7" spans="2:25" x14ac:dyDescent="0.25">
      <c r="B7" s="31">
        <v>4</v>
      </c>
      <c r="C7" s="18" t="s">
        <v>16</v>
      </c>
      <c r="D7" s="19">
        <v>5</v>
      </c>
      <c r="E7" s="19">
        <v>4</v>
      </c>
      <c r="F7" s="19">
        <v>500</v>
      </c>
      <c r="G7" s="19">
        <v>0.1</v>
      </c>
      <c r="H7" s="19">
        <v>5.0000000000000001E-4</v>
      </c>
      <c r="I7" s="19">
        <v>0.25</v>
      </c>
      <c r="J7" s="19">
        <v>0</v>
      </c>
      <c r="K7" s="20" t="s">
        <v>13</v>
      </c>
      <c r="L7" s="19">
        <f t="shared" si="1"/>
        <v>50</v>
      </c>
      <c r="M7" s="19">
        <v>90</v>
      </c>
      <c r="N7" s="19">
        <v>40</v>
      </c>
      <c r="O7" s="31">
        <f t="shared" si="2"/>
        <v>1.7500000000000002</v>
      </c>
      <c r="P7" s="24">
        <f t="shared" si="3"/>
        <v>1.7692852087756541</v>
      </c>
      <c r="Q7" s="24">
        <f t="shared" si="4"/>
        <v>0.94200000000000028</v>
      </c>
      <c r="R7" s="24">
        <f t="shared" si="5"/>
        <v>750</v>
      </c>
      <c r="S7" s="19">
        <v>50</v>
      </c>
      <c r="T7" s="31">
        <f t="shared" si="0"/>
        <v>50</v>
      </c>
      <c r="Y7" s="24"/>
    </row>
    <row r="8" spans="2:25" x14ac:dyDescent="0.25">
      <c r="B8" s="31">
        <v>5</v>
      </c>
      <c r="C8" s="18" t="s">
        <v>17</v>
      </c>
      <c r="D8" s="19">
        <v>5</v>
      </c>
      <c r="E8" s="19">
        <v>6</v>
      </c>
      <c r="F8" s="19">
        <v>800</v>
      </c>
      <c r="G8" s="19">
        <v>0.06</v>
      </c>
      <c r="H8" s="19">
        <v>5.0000000000000001E-4</v>
      </c>
      <c r="I8" s="19">
        <v>0.25</v>
      </c>
      <c r="J8" s="19">
        <v>0</v>
      </c>
      <c r="K8" s="20" t="s">
        <v>13</v>
      </c>
      <c r="L8" s="19">
        <f t="shared" si="1"/>
        <v>10</v>
      </c>
      <c r="M8" s="19">
        <v>90</v>
      </c>
      <c r="N8" s="19">
        <v>40</v>
      </c>
      <c r="O8" s="31">
        <f t="shared" si="2"/>
        <v>0.35000000000000003</v>
      </c>
      <c r="P8" s="24">
        <f t="shared" si="3"/>
        <v>0.98293622709758588</v>
      </c>
      <c r="Q8" s="24">
        <f t="shared" si="4"/>
        <v>2.7129600000000003</v>
      </c>
      <c r="R8" s="24">
        <f t="shared" si="5"/>
        <v>1200</v>
      </c>
      <c r="S8" s="19">
        <v>10</v>
      </c>
      <c r="T8" s="31">
        <f t="shared" si="0"/>
        <v>10</v>
      </c>
      <c r="Y8" s="24"/>
    </row>
    <row r="9" spans="2:25" x14ac:dyDescent="0.25">
      <c r="B9" s="31">
        <v>6</v>
      </c>
      <c r="C9" s="18" t="s">
        <v>18</v>
      </c>
      <c r="D9" s="19">
        <v>2</v>
      </c>
      <c r="E9" s="19">
        <v>7</v>
      </c>
      <c r="F9" s="19">
        <v>500</v>
      </c>
      <c r="G9" s="19">
        <v>0.1</v>
      </c>
      <c r="H9" s="19">
        <v>5.0000000000000001E-4</v>
      </c>
      <c r="I9" s="19">
        <v>0.25</v>
      </c>
      <c r="J9" s="19">
        <v>0</v>
      </c>
      <c r="K9" s="20" t="s">
        <v>13</v>
      </c>
      <c r="L9" s="19">
        <f t="shared" si="1"/>
        <v>30</v>
      </c>
      <c r="M9" s="19">
        <v>90</v>
      </c>
      <c r="N9" s="19">
        <v>40</v>
      </c>
      <c r="O9" s="31">
        <f t="shared" si="2"/>
        <v>1.05</v>
      </c>
      <c r="P9" s="24">
        <f t="shared" si="3"/>
        <v>1.0615711252653925</v>
      </c>
      <c r="Q9" s="24">
        <f t="shared" si="4"/>
        <v>1.5700000000000003</v>
      </c>
      <c r="R9" s="24">
        <f t="shared" si="5"/>
        <v>750</v>
      </c>
      <c r="S9" s="19">
        <v>30</v>
      </c>
      <c r="T9" s="31">
        <f t="shared" si="0"/>
        <v>30</v>
      </c>
      <c r="Y9" s="24"/>
    </row>
    <row r="10" spans="2:25" x14ac:dyDescent="0.25">
      <c r="B10" s="31">
        <v>7</v>
      </c>
      <c r="C10" s="18" t="s">
        <v>19</v>
      </c>
      <c r="D10" s="19">
        <v>7</v>
      </c>
      <c r="E10" s="19">
        <v>8</v>
      </c>
      <c r="F10" s="19">
        <v>400</v>
      </c>
      <c r="G10" s="19">
        <v>0.06</v>
      </c>
      <c r="H10" s="19">
        <v>5.0000000000000001E-4</v>
      </c>
      <c r="I10" s="19">
        <v>0.25</v>
      </c>
      <c r="J10" s="19">
        <v>0</v>
      </c>
      <c r="K10" s="20" t="s">
        <v>13</v>
      </c>
      <c r="L10" s="19">
        <f t="shared" si="1"/>
        <v>10</v>
      </c>
      <c r="M10" s="19">
        <v>90</v>
      </c>
      <c r="N10" s="19">
        <v>40</v>
      </c>
      <c r="O10" s="31">
        <f t="shared" si="2"/>
        <v>0.35000000000000003</v>
      </c>
      <c r="P10" s="24">
        <f t="shared" si="3"/>
        <v>0.98293622709758588</v>
      </c>
      <c r="Q10" s="24">
        <f t="shared" si="4"/>
        <v>1.3564800000000001</v>
      </c>
      <c r="R10" s="24">
        <f t="shared" si="5"/>
        <v>600</v>
      </c>
      <c r="S10" s="19">
        <v>10</v>
      </c>
      <c r="T10" s="31">
        <f t="shared" si="0"/>
        <v>10</v>
      </c>
      <c r="Y10" s="24"/>
    </row>
    <row r="11" spans="2:25" x14ac:dyDescent="0.25">
      <c r="B11" s="31">
        <v>8</v>
      </c>
      <c r="C11" s="18" t="s">
        <v>20</v>
      </c>
      <c r="D11" s="19">
        <v>7</v>
      </c>
      <c r="E11" s="19">
        <v>9</v>
      </c>
      <c r="F11" s="19">
        <v>400</v>
      </c>
      <c r="G11" s="19">
        <v>0.06</v>
      </c>
      <c r="H11" s="19">
        <v>5.0000000000000001E-4</v>
      </c>
      <c r="I11" s="19">
        <v>0.25</v>
      </c>
      <c r="J11" s="19">
        <v>0</v>
      </c>
      <c r="K11" s="20" t="s">
        <v>13</v>
      </c>
      <c r="L11" s="19">
        <f t="shared" si="1"/>
        <v>10</v>
      </c>
      <c r="M11" s="19">
        <v>90</v>
      </c>
      <c r="N11" s="19">
        <v>40</v>
      </c>
      <c r="O11" s="31">
        <f t="shared" si="2"/>
        <v>0.35000000000000003</v>
      </c>
      <c r="P11" s="24">
        <f t="shared" si="3"/>
        <v>0.98293622709758588</v>
      </c>
      <c r="Q11" s="24">
        <f t="shared" si="4"/>
        <v>1.3564800000000001</v>
      </c>
      <c r="R11" s="24">
        <f t="shared" si="5"/>
        <v>600</v>
      </c>
      <c r="S11" s="19">
        <v>10</v>
      </c>
      <c r="T11" s="31">
        <f t="shared" si="0"/>
        <v>10</v>
      </c>
      <c r="Y11" s="24"/>
    </row>
    <row r="12" spans="2:25" x14ac:dyDescent="0.25">
      <c r="B12" s="31">
        <v>9</v>
      </c>
      <c r="C12" s="18" t="s">
        <v>21</v>
      </c>
      <c r="D12" s="19">
        <v>2</v>
      </c>
      <c r="E12" s="19">
        <v>10</v>
      </c>
      <c r="F12" s="19">
        <v>400</v>
      </c>
      <c r="G12" s="19">
        <v>0.1</v>
      </c>
      <c r="H12" s="19">
        <v>5.0000000000000001E-4</v>
      </c>
      <c r="I12" s="19">
        <v>0.25</v>
      </c>
      <c r="J12" s="19">
        <v>0</v>
      </c>
      <c r="K12" s="20" t="s">
        <v>13</v>
      </c>
      <c r="L12" s="19">
        <f t="shared" si="1"/>
        <v>30</v>
      </c>
      <c r="M12" s="19">
        <v>90</v>
      </c>
      <c r="N12" s="19">
        <v>40</v>
      </c>
      <c r="O12" s="31">
        <f t="shared" si="2"/>
        <v>1.05</v>
      </c>
      <c r="P12" s="24">
        <f t="shared" si="3"/>
        <v>1.0615711252653925</v>
      </c>
      <c r="Q12" s="24">
        <f t="shared" si="4"/>
        <v>1.2560000000000002</v>
      </c>
      <c r="R12" s="24">
        <f t="shared" si="5"/>
        <v>600</v>
      </c>
      <c r="S12" s="7">
        <v>30</v>
      </c>
      <c r="T12" s="31">
        <f t="shared" si="0"/>
        <v>30</v>
      </c>
      <c r="X12" s="24"/>
    </row>
    <row r="13" spans="2:25" x14ac:dyDescent="0.25">
      <c r="B13" s="31">
        <v>10</v>
      </c>
      <c r="C13" s="18" t="s">
        <v>22</v>
      </c>
      <c r="D13" s="19">
        <v>10</v>
      </c>
      <c r="E13" s="19">
        <v>11</v>
      </c>
      <c r="F13" s="19">
        <v>500</v>
      </c>
      <c r="G13" s="19">
        <v>0.1</v>
      </c>
      <c r="H13" s="19">
        <v>5.0000000000000001E-4</v>
      </c>
      <c r="I13" s="19">
        <v>0.25</v>
      </c>
      <c r="J13" s="19">
        <v>0</v>
      </c>
      <c r="K13" s="20" t="s">
        <v>13</v>
      </c>
      <c r="L13" s="19">
        <f t="shared" si="1"/>
        <v>20</v>
      </c>
      <c r="M13" s="19">
        <v>90</v>
      </c>
      <c r="N13" s="19">
        <v>40</v>
      </c>
      <c r="O13" s="31">
        <f t="shared" si="2"/>
        <v>0.70000000000000007</v>
      </c>
      <c r="P13" s="24">
        <f t="shared" si="3"/>
        <v>0.70771408351026166</v>
      </c>
      <c r="Q13" s="24">
        <f t="shared" si="4"/>
        <v>2.3550000000000009</v>
      </c>
      <c r="R13" s="24">
        <f t="shared" si="5"/>
        <v>750</v>
      </c>
      <c r="S13" s="7">
        <v>20</v>
      </c>
      <c r="T13" s="31">
        <f t="shared" si="0"/>
        <v>20</v>
      </c>
    </row>
    <row r="14" spans="2:25" x14ac:dyDescent="0.25">
      <c r="B14" s="31">
        <v>11</v>
      </c>
      <c r="C14" s="21" t="s">
        <v>23</v>
      </c>
      <c r="D14" s="22">
        <v>11</v>
      </c>
      <c r="E14" s="22">
        <v>12</v>
      </c>
      <c r="F14" s="22">
        <v>500</v>
      </c>
      <c r="G14" s="22">
        <v>0.06</v>
      </c>
      <c r="H14" s="22">
        <v>5.0000000000000001E-4</v>
      </c>
      <c r="I14" s="22">
        <v>0.25</v>
      </c>
      <c r="J14" s="22">
        <v>0</v>
      </c>
      <c r="K14" s="23" t="s">
        <v>13</v>
      </c>
      <c r="L14" s="19">
        <f t="shared" si="1"/>
        <v>10</v>
      </c>
      <c r="M14" s="22">
        <v>90</v>
      </c>
      <c r="N14" s="22">
        <v>40</v>
      </c>
      <c r="O14" s="31">
        <f t="shared" si="2"/>
        <v>0.35000000000000003</v>
      </c>
      <c r="P14" s="24">
        <f t="shared" si="3"/>
        <v>0.98293622709758588</v>
      </c>
      <c r="Q14" s="24">
        <f t="shared" si="4"/>
        <v>1.6956</v>
      </c>
      <c r="R14" s="24">
        <f t="shared" si="5"/>
        <v>750</v>
      </c>
      <c r="S14" s="31">
        <v>10</v>
      </c>
      <c r="T14" s="31">
        <f t="shared" si="0"/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S63"/>
  <sheetViews>
    <sheetView zoomScale="85" zoomScaleNormal="85" workbookViewId="0">
      <selection activeCell="K28" sqref="K28"/>
    </sheetView>
  </sheetViews>
  <sheetFormatPr defaultColWidth="8.6640625" defaultRowHeight="13.2" x14ac:dyDescent="0.25"/>
  <cols>
    <col min="1" max="2" width="8.6640625" style="5"/>
    <col min="3" max="3" width="11.44140625" style="5" customWidth="1"/>
    <col min="4" max="5" width="15" style="5" customWidth="1"/>
    <col min="6" max="16384" width="8.6640625" style="5"/>
  </cols>
  <sheetData>
    <row r="3" spans="3:19" x14ac:dyDescent="0.25">
      <c r="C3" s="1" t="s">
        <v>24</v>
      </c>
      <c r="D3" s="1" t="s">
        <v>42</v>
      </c>
      <c r="E3" s="1" t="s">
        <v>43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3" t="s">
        <v>30</v>
      </c>
      <c r="L3" s="4" t="s">
        <v>31</v>
      </c>
    </row>
    <row r="4" spans="3:19" x14ac:dyDescent="0.25">
      <c r="C4" s="6">
        <v>1</v>
      </c>
      <c r="D4" s="35">
        <f>Q4</f>
        <v>30</v>
      </c>
      <c r="E4" s="35">
        <f>R4</f>
        <v>0</v>
      </c>
      <c r="F4" s="7">
        <v>70</v>
      </c>
      <c r="G4" s="7">
        <v>95</v>
      </c>
      <c r="H4" s="7">
        <v>30</v>
      </c>
      <c r="I4" s="7">
        <v>70</v>
      </c>
      <c r="J4" s="8" t="s">
        <v>32</v>
      </c>
      <c r="K4" s="9" t="s">
        <v>33</v>
      </c>
      <c r="L4" s="10">
        <v>49999</v>
      </c>
      <c r="N4" s="31">
        <f>4.2/3600*E4*25*1000</f>
        <v>0</v>
      </c>
      <c r="O4" s="5">
        <v>30</v>
      </c>
      <c r="P4" s="5">
        <v>0</v>
      </c>
      <c r="Q4" s="5">
        <f>$S$4*O4</f>
        <v>30</v>
      </c>
      <c r="R4" s="5">
        <f>$S$4*P4</f>
        <v>0</v>
      </c>
      <c r="S4" s="5">
        <v>1</v>
      </c>
    </row>
    <row r="5" spans="3:19" x14ac:dyDescent="0.25">
      <c r="C5" s="6">
        <v>2</v>
      </c>
      <c r="D5" s="35">
        <f t="shared" ref="D5:D15" si="0">Q5</f>
        <v>0</v>
      </c>
      <c r="E5" s="35">
        <f t="shared" ref="E5:E15" si="1">R5</f>
        <v>0</v>
      </c>
      <c r="F5" s="7">
        <v>70</v>
      </c>
      <c r="G5" s="7">
        <v>95</v>
      </c>
      <c r="H5" s="7">
        <v>30</v>
      </c>
      <c r="I5" s="7">
        <v>70</v>
      </c>
      <c r="J5" s="8" t="s">
        <v>32</v>
      </c>
      <c r="K5" s="9" t="s">
        <v>33</v>
      </c>
      <c r="L5" s="10">
        <v>50000</v>
      </c>
      <c r="N5" s="31">
        <f t="shared" ref="N5:N15" si="2">4.2/3600*E5*25*1000</f>
        <v>0</v>
      </c>
      <c r="O5" s="5">
        <v>0</v>
      </c>
      <c r="P5" s="5">
        <v>0</v>
      </c>
      <c r="Q5" s="5">
        <f t="shared" ref="Q5:Q15" si="3">$S$4*O5</f>
        <v>0</v>
      </c>
      <c r="R5" s="5">
        <f t="shared" ref="R5:R15" si="4">$S$4*P5</f>
        <v>0</v>
      </c>
    </row>
    <row r="6" spans="3:19" x14ac:dyDescent="0.25">
      <c r="C6" s="6">
        <v>3</v>
      </c>
      <c r="D6" s="35">
        <f t="shared" si="0"/>
        <v>0</v>
      </c>
      <c r="E6" s="35">
        <f t="shared" si="1"/>
        <v>10</v>
      </c>
      <c r="F6" s="7">
        <v>70</v>
      </c>
      <c r="G6" s="7">
        <v>95</v>
      </c>
      <c r="H6" s="7">
        <v>30</v>
      </c>
      <c r="I6" s="7">
        <v>70</v>
      </c>
      <c r="J6" s="8" t="s">
        <v>32</v>
      </c>
      <c r="K6" s="9" t="s">
        <v>13</v>
      </c>
      <c r="L6" s="10">
        <v>50000</v>
      </c>
      <c r="N6" s="31">
        <f t="shared" si="2"/>
        <v>291.66666666666669</v>
      </c>
      <c r="O6" s="5">
        <v>0</v>
      </c>
      <c r="P6" s="5">
        <v>10</v>
      </c>
      <c r="Q6" s="5">
        <f t="shared" si="3"/>
        <v>0</v>
      </c>
      <c r="R6" s="5">
        <f t="shared" si="4"/>
        <v>10</v>
      </c>
    </row>
    <row r="7" spans="3:19" x14ac:dyDescent="0.25">
      <c r="C7" s="6">
        <v>4</v>
      </c>
      <c r="D7" s="35">
        <f t="shared" si="0"/>
        <v>0</v>
      </c>
      <c r="E7" s="35">
        <f t="shared" si="1"/>
        <v>10</v>
      </c>
      <c r="F7" s="7">
        <v>70</v>
      </c>
      <c r="G7" s="7">
        <v>95</v>
      </c>
      <c r="H7" s="7">
        <v>30</v>
      </c>
      <c r="I7" s="7">
        <v>70</v>
      </c>
      <c r="J7" s="8" t="s">
        <v>32</v>
      </c>
      <c r="K7" s="9" t="s">
        <v>13</v>
      </c>
      <c r="L7" s="10">
        <v>50000</v>
      </c>
      <c r="N7" s="31">
        <f t="shared" si="2"/>
        <v>291.66666666666669</v>
      </c>
      <c r="O7" s="5">
        <v>0</v>
      </c>
      <c r="P7" s="5">
        <v>10</v>
      </c>
      <c r="Q7" s="5">
        <f t="shared" si="3"/>
        <v>0</v>
      </c>
      <c r="R7" s="5">
        <f t="shared" si="4"/>
        <v>10</v>
      </c>
    </row>
    <row r="8" spans="3:19" x14ac:dyDescent="0.25">
      <c r="C8" s="6">
        <v>5</v>
      </c>
      <c r="D8" s="35">
        <f t="shared" si="0"/>
        <v>70</v>
      </c>
      <c r="E8" s="35">
        <f t="shared" si="1"/>
        <v>10</v>
      </c>
      <c r="F8" s="7">
        <v>70</v>
      </c>
      <c r="G8" s="7">
        <v>95</v>
      </c>
      <c r="H8" s="7">
        <v>30</v>
      </c>
      <c r="I8" s="7">
        <v>70</v>
      </c>
      <c r="J8" s="8" t="s">
        <v>32</v>
      </c>
      <c r="K8" s="9" t="s">
        <v>13</v>
      </c>
      <c r="L8" s="10">
        <v>50000</v>
      </c>
      <c r="N8" s="31">
        <f t="shared" si="2"/>
        <v>291.66666666666669</v>
      </c>
      <c r="O8" s="5">
        <v>70</v>
      </c>
      <c r="P8" s="5">
        <v>10</v>
      </c>
      <c r="Q8" s="5">
        <f t="shared" si="3"/>
        <v>70</v>
      </c>
      <c r="R8" s="5">
        <f t="shared" si="4"/>
        <v>10</v>
      </c>
    </row>
    <row r="9" spans="3:19" x14ac:dyDescent="0.25">
      <c r="C9" s="6">
        <v>6</v>
      </c>
      <c r="D9" s="35">
        <f t="shared" si="0"/>
        <v>0</v>
      </c>
      <c r="E9" s="35">
        <f t="shared" si="1"/>
        <v>10</v>
      </c>
      <c r="F9" s="7">
        <v>70</v>
      </c>
      <c r="G9" s="7">
        <v>95</v>
      </c>
      <c r="H9" s="7">
        <v>30</v>
      </c>
      <c r="I9" s="7">
        <v>70</v>
      </c>
      <c r="J9" s="8" t="s">
        <v>32</v>
      </c>
      <c r="K9" s="9" t="s">
        <v>13</v>
      </c>
      <c r="L9" s="10">
        <v>50000</v>
      </c>
      <c r="N9" s="31">
        <f t="shared" si="2"/>
        <v>291.66666666666669</v>
      </c>
      <c r="O9" s="5">
        <v>0</v>
      </c>
      <c r="P9" s="5">
        <v>10</v>
      </c>
      <c r="Q9" s="5">
        <f t="shared" si="3"/>
        <v>0</v>
      </c>
      <c r="R9" s="5">
        <f t="shared" si="4"/>
        <v>10</v>
      </c>
    </row>
    <row r="10" spans="3:19" x14ac:dyDescent="0.25">
      <c r="C10" s="6">
        <v>7</v>
      </c>
      <c r="D10" s="35">
        <f t="shared" si="0"/>
        <v>0</v>
      </c>
      <c r="E10" s="35">
        <f t="shared" si="1"/>
        <v>10</v>
      </c>
      <c r="F10" s="7">
        <v>70</v>
      </c>
      <c r="G10" s="7">
        <v>95</v>
      </c>
      <c r="H10" s="7">
        <v>30</v>
      </c>
      <c r="I10" s="7">
        <v>70</v>
      </c>
      <c r="J10" s="8" t="s">
        <v>32</v>
      </c>
      <c r="K10" s="9" t="s">
        <v>13</v>
      </c>
      <c r="L10" s="10">
        <v>50000</v>
      </c>
      <c r="N10" s="31">
        <f t="shared" si="2"/>
        <v>291.66666666666669</v>
      </c>
      <c r="O10" s="5">
        <v>0</v>
      </c>
      <c r="P10" s="5">
        <v>10</v>
      </c>
      <c r="Q10" s="5">
        <f t="shared" si="3"/>
        <v>0</v>
      </c>
      <c r="R10" s="5">
        <f t="shared" si="4"/>
        <v>10</v>
      </c>
    </row>
    <row r="11" spans="3:19" x14ac:dyDescent="0.25">
      <c r="C11" s="6">
        <v>8</v>
      </c>
      <c r="D11" s="35">
        <f t="shared" si="0"/>
        <v>0</v>
      </c>
      <c r="E11" s="35">
        <f t="shared" si="1"/>
        <v>10</v>
      </c>
      <c r="F11" s="7">
        <v>70</v>
      </c>
      <c r="G11" s="7">
        <v>95</v>
      </c>
      <c r="H11" s="7">
        <v>30</v>
      </c>
      <c r="I11" s="7">
        <v>70</v>
      </c>
      <c r="J11" s="8" t="s">
        <v>32</v>
      </c>
      <c r="K11" s="9" t="s">
        <v>13</v>
      </c>
      <c r="L11" s="10">
        <v>50001</v>
      </c>
      <c r="N11" s="31">
        <f t="shared" si="2"/>
        <v>291.66666666666669</v>
      </c>
      <c r="O11" s="5">
        <v>0</v>
      </c>
      <c r="P11" s="5">
        <v>10</v>
      </c>
      <c r="Q11" s="5">
        <f t="shared" si="3"/>
        <v>0</v>
      </c>
      <c r="R11" s="5">
        <f t="shared" si="4"/>
        <v>10</v>
      </c>
    </row>
    <row r="12" spans="3:19" x14ac:dyDescent="0.25">
      <c r="C12" s="6">
        <v>9</v>
      </c>
      <c r="D12" s="35">
        <f t="shared" si="0"/>
        <v>0</v>
      </c>
      <c r="E12" s="35">
        <f t="shared" si="1"/>
        <v>10</v>
      </c>
      <c r="F12" s="7">
        <v>70</v>
      </c>
      <c r="G12" s="7">
        <v>95</v>
      </c>
      <c r="H12" s="7">
        <v>30</v>
      </c>
      <c r="I12" s="7">
        <v>70</v>
      </c>
      <c r="J12" s="8" t="s">
        <v>32</v>
      </c>
      <c r="K12" s="9" t="s">
        <v>13</v>
      </c>
      <c r="L12" s="10">
        <v>50002</v>
      </c>
      <c r="N12" s="31">
        <f t="shared" si="2"/>
        <v>291.66666666666669</v>
      </c>
      <c r="O12" s="5">
        <v>0</v>
      </c>
      <c r="P12" s="5">
        <v>10</v>
      </c>
      <c r="Q12" s="5">
        <f t="shared" si="3"/>
        <v>0</v>
      </c>
      <c r="R12" s="5">
        <f t="shared" si="4"/>
        <v>10</v>
      </c>
    </row>
    <row r="13" spans="3:19" x14ac:dyDescent="0.25">
      <c r="C13" s="6">
        <v>10</v>
      </c>
      <c r="D13" s="35">
        <f t="shared" si="0"/>
        <v>0</v>
      </c>
      <c r="E13" s="35">
        <f t="shared" si="1"/>
        <v>10</v>
      </c>
      <c r="F13" s="7">
        <v>70</v>
      </c>
      <c r="G13" s="7">
        <v>95</v>
      </c>
      <c r="H13" s="7">
        <v>30</v>
      </c>
      <c r="I13" s="7">
        <v>70</v>
      </c>
      <c r="J13" s="8" t="s">
        <v>32</v>
      </c>
      <c r="K13" s="9" t="s">
        <v>13</v>
      </c>
      <c r="L13" s="10">
        <v>50003</v>
      </c>
      <c r="N13" s="31">
        <f t="shared" si="2"/>
        <v>291.66666666666669</v>
      </c>
      <c r="O13" s="5">
        <v>0</v>
      </c>
      <c r="P13" s="5">
        <v>10</v>
      </c>
      <c r="Q13" s="5">
        <f t="shared" si="3"/>
        <v>0</v>
      </c>
      <c r="R13" s="5">
        <f t="shared" si="4"/>
        <v>10</v>
      </c>
    </row>
    <row r="14" spans="3:19" x14ac:dyDescent="0.25">
      <c r="C14" s="6">
        <v>11</v>
      </c>
      <c r="D14" s="35">
        <f t="shared" si="0"/>
        <v>0</v>
      </c>
      <c r="E14" s="35">
        <f t="shared" si="1"/>
        <v>10</v>
      </c>
      <c r="F14" s="7">
        <v>70</v>
      </c>
      <c r="G14" s="7">
        <v>95</v>
      </c>
      <c r="H14" s="7">
        <v>30</v>
      </c>
      <c r="I14" s="7">
        <v>70</v>
      </c>
      <c r="J14" s="8" t="s">
        <v>32</v>
      </c>
      <c r="K14" s="9" t="s">
        <v>13</v>
      </c>
      <c r="L14" s="10">
        <v>50004</v>
      </c>
      <c r="N14" s="31">
        <f t="shared" si="2"/>
        <v>291.66666666666669</v>
      </c>
      <c r="O14" s="5">
        <v>0</v>
      </c>
      <c r="P14" s="5">
        <v>10</v>
      </c>
      <c r="Q14" s="5">
        <f t="shared" si="3"/>
        <v>0</v>
      </c>
      <c r="R14" s="5">
        <f t="shared" si="4"/>
        <v>10</v>
      </c>
    </row>
    <row r="15" spans="3:19" x14ac:dyDescent="0.25">
      <c r="C15" s="11">
        <v>12</v>
      </c>
      <c r="D15" s="35">
        <f t="shared" si="0"/>
        <v>0</v>
      </c>
      <c r="E15" s="35">
        <f t="shared" si="1"/>
        <v>10</v>
      </c>
      <c r="F15" s="12">
        <v>70</v>
      </c>
      <c r="G15" s="12">
        <v>95</v>
      </c>
      <c r="H15" s="12">
        <v>30</v>
      </c>
      <c r="I15" s="7">
        <v>70</v>
      </c>
      <c r="J15" s="13" t="s">
        <v>32</v>
      </c>
      <c r="K15" s="14" t="s">
        <v>13</v>
      </c>
      <c r="L15" s="15">
        <v>50005</v>
      </c>
      <c r="N15" s="31">
        <f t="shared" si="2"/>
        <v>291.66666666666669</v>
      </c>
      <c r="O15" s="5">
        <v>0</v>
      </c>
      <c r="P15" s="5">
        <v>10</v>
      </c>
      <c r="Q15" s="5">
        <f t="shared" si="3"/>
        <v>0</v>
      </c>
      <c r="R15" s="5">
        <f t="shared" si="4"/>
        <v>10</v>
      </c>
    </row>
    <row r="16" spans="3:19" s="32" customFormat="1" x14ac:dyDescent="0.25">
      <c r="C16" s="6"/>
      <c r="D16" s="6"/>
      <c r="E16" s="6"/>
      <c r="F16" s="7"/>
      <c r="G16" s="7"/>
      <c r="H16" s="7"/>
      <c r="I16" s="7"/>
      <c r="J16" s="8"/>
      <c r="K16" s="9"/>
      <c r="L16" s="10"/>
    </row>
    <row r="17" spans="3:12" s="32" customFormat="1" x14ac:dyDescent="0.25">
      <c r="C17" s="6"/>
      <c r="D17" s="6"/>
      <c r="E17" s="6"/>
      <c r="F17" s="7"/>
      <c r="G17" s="7"/>
      <c r="H17" s="7"/>
      <c r="I17" s="7"/>
      <c r="J17" s="8"/>
      <c r="K17" s="9"/>
      <c r="L17" s="10"/>
    </row>
    <row r="18" spans="3:12" s="32" customFormat="1" x14ac:dyDescent="0.25">
      <c r="C18" s="6"/>
      <c r="D18" s="6"/>
      <c r="E18" s="6"/>
      <c r="F18" s="7"/>
      <c r="G18" s="7"/>
      <c r="H18" s="7"/>
      <c r="I18" s="7"/>
      <c r="J18" s="8"/>
      <c r="K18" s="9"/>
      <c r="L18" s="10"/>
    </row>
    <row r="19" spans="3:12" s="32" customFormat="1" x14ac:dyDescent="0.25">
      <c r="C19" s="6"/>
      <c r="D19" s="6"/>
      <c r="E19" s="6"/>
      <c r="F19" s="7"/>
      <c r="G19" s="7"/>
      <c r="H19" s="7"/>
      <c r="I19" s="7"/>
      <c r="J19" s="8"/>
      <c r="K19" s="9"/>
      <c r="L19" s="10"/>
    </row>
    <row r="20" spans="3:12" s="32" customFormat="1" x14ac:dyDescent="0.25">
      <c r="C20" s="6"/>
      <c r="D20" s="6"/>
      <c r="E20" s="6"/>
      <c r="F20" s="7"/>
      <c r="G20" s="7"/>
      <c r="H20" s="7"/>
      <c r="I20" s="7"/>
      <c r="J20" s="8"/>
      <c r="K20" s="9"/>
      <c r="L20" s="10"/>
    </row>
    <row r="21" spans="3:12" s="32" customFormat="1" x14ac:dyDescent="0.25">
      <c r="C21" s="6"/>
      <c r="D21" s="6"/>
      <c r="E21" s="6"/>
      <c r="F21" s="7"/>
      <c r="G21" s="7"/>
      <c r="H21" s="7"/>
      <c r="I21" s="7"/>
      <c r="J21" s="8"/>
      <c r="K21" s="9"/>
      <c r="L21" s="10"/>
    </row>
    <row r="22" spans="3:12" s="32" customFormat="1" x14ac:dyDescent="0.25">
      <c r="C22" s="6"/>
      <c r="D22" s="6"/>
      <c r="E22" s="6"/>
      <c r="F22" s="7"/>
      <c r="G22" s="7"/>
      <c r="H22" s="7"/>
      <c r="I22" s="7"/>
      <c r="J22" s="8"/>
      <c r="K22" s="9"/>
      <c r="L22" s="10"/>
    </row>
    <row r="23" spans="3:12" s="32" customFormat="1" x14ac:dyDescent="0.25">
      <c r="C23" s="6"/>
      <c r="D23" s="6"/>
      <c r="E23" s="6"/>
      <c r="F23" s="7"/>
      <c r="G23" s="7"/>
      <c r="H23" s="7"/>
      <c r="I23" s="7"/>
      <c r="J23" s="8"/>
      <c r="K23" s="9"/>
      <c r="L23" s="10"/>
    </row>
    <row r="24" spans="3:12" s="32" customFormat="1" x14ac:dyDescent="0.25">
      <c r="C24" s="6"/>
      <c r="D24" s="6"/>
      <c r="E24" s="6"/>
      <c r="F24" s="7"/>
      <c r="G24" s="7"/>
      <c r="H24" s="7"/>
      <c r="I24" s="7"/>
      <c r="J24" s="8"/>
      <c r="K24" s="9"/>
      <c r="L24" s="10"/>
    </row>
    <row r="25" spans="3:12" s="32" customFormat="1" x14ac:dyDescent="0.25">
      <c r="C25" s="6"/>
      <c r="D25" s="6"/>
      <c r="E25" s="6"/>
      <c r="F25" s="7"/>
      <c r="G25" s="7"/>
      <c r="H25" s="7"/>
      <c r="I25" s="7"/>
      <c r="J25" s="8"/>
      <c r="K25" s="9"/>
      <c r="L25" s="10"/>
    </row>
    <row r="26" spans="3:12" s="32" customFormat="1" x14ac:dyDescent="0.25">
      <c r="C26" s="6"/>
      <c r="D26" s="6"/>
      <c r="E26" s="6"/>
      <c r="F26" s="7"/>
      <c r="G26" s="7"/>
      <c r="H26" s="7"/>
      <c r="I26" s="7"/>
      <c r="J26" s="8"/>
      <c r="K26" s="9"/>
      <c r="L26" s="10"/>
    </row>
    <row r="27" spans="3:12" s="32" customFormat="1" x14ac:dyDescent="0.25">
      <c r="C27" s="6"/>
      <c r="D27" s="6"/>
      <c r="E27" s="6"/>
      <c r="F27" s="7"/>
      <c r="G27" s="7"/>
      <c r="H27" s="7"/>
      <c r="I27" s="7"/>
      <c r="J27" s="8"/>
      <c r="K27" s="9"/>
      <c r="L27" s="10"/>
    </row>
    <row r="28" spans="3:12" s="32" customFormat="1" x14ac:dyDescent="0.25">
      <c r="C28" s="6"/>
      <c r="D28" s="6"/>
      <c r="E28" s="6"/>
      <c r="F28" s="7"/>
      <c r="G28" s="7"/>
      <c r="H28" s="7"/>
      <c r="I28" s="7"/>
      <c r="J28" s="8"/>
      <c r="K28" s="9"/>
      <c r="L28" s="10"/>
    </row>
    <row r="29" spans="3:12" s="32" customFormat="1" x14ac:dyDescent="0.25">
      <c r="C29" s="6"/>
      <c r="D29" s="6"/>
      <c r="E29" s="6"/>
      <c r="F29" s="7"/>
      <c r="G29" s="7"/>
      <c r="H29" s="7"/>
      <c r="I29" s="7"/>
      <c r="J29" s="8"/>
      <c r="K29" s="9"/>
      <c r="L29" s="10"/>
    </row>
    <row r="30" spans="3:12" s="32" customFormat="1" x14ac:dyDescent="0.25">
      <c r="C30" s="6"/>
      <c r="D30" s="6"/>
      <c r="E30" s="6"/>
      <c r="F30" s="7"/>
      <c r="G30" s="7"/>
      <c r="H30" s="7"/>
      <c r="I30" s="7"/>
      <c r="J30" s="8"/>
      <c r="K30" s="9"/>
      <c r="L30" s="10"/>
    </row>
    <row r="31" spans="3:12" s="32" customFormat="1" x14ac:dyDescent="0.25">
      <c r="C31" s="6"/>
      <c r="D31" s="6"/>
      <c r="E31" s="6"/>
      <c r="F31" s="7"/>
      <c r="G31" s="7"/>
      <c r="H31" s="7"/>
      <c r="I31" s="7"/>
      <c r="J31" s="8"/>
      <c r="K31" s="9"/>
      <c r="L31" s="10"/>
    </row>
    <row r="32" spans="3:12" s="32" customFormat="1" x14ac:dyDescent="0.25">
      <c r="C32" s="6"/>
      <c r="D32" s="6"/>
      <c r="E32" s="6"/>
      <c r="F32" s="7"/>
      <c r="G32" s="7"/>
      <c r="H32" s="7"/>
      <c r="I32" s="7"/>
      <c r="J32" s="8"/>
      <c r="K32" s="9"/>
      <c r="L32" s="10"/>
    </row>
    <row r="33" spans="3:12" s="32" customFormat="1" x14ac:dyDescent="0.25">
      <c r="C33" s="6"/>
      <c r="D33" s="6"/>
      <c r="E33" s="6"/>
      <c r="F33" s="7"/>
      <c r="G33" s="7"/>
      <c r="H33" s="7"/>
      <c r="I33" s="7"/>
      <c r="J33" s="8"/>
      <c r="K33" s="9"/>
      <c r="L33" s="10"/>
    </row>
    <row r="34" spans="3:12" s="32" customFormat="1" x14ac:dyDescent="0.25">
      <c r="C34" s="6"/>
      <c r="D34" s="6"/>
      <c r="E34" s="6"/>
      <c r="F34" s="7"/>
      <c r="G34" s="7"/>
      <c r="H34" s="7"/>
      <c r="I34" s="7"/>
      <c r="J34" s="8"/>
      <c r="K34" s="9"/>
      <c r="L34" s="10"/>
    </row>
    <row r="35" spans="3:12" s="32" customFormat="1" x14ac:dyDescent="0.25">
      <c r="C35" s="6"/>
      <c r="D35" s="6"/>
      <c r="E35" s="6"/>
      <c r="F35" s="7"/>
      <c r="G35" s="7"/>
      <c r="H35" s="7"/>
      <c r="I35" s="7"/>
      <c r="J35" s="8"/>
      <c r="K35" s="9"/>
      <c r="L35" s="10"/>
    </row>
    <row r="36" spans="3:12" s="32" customFormat="1" x14ac:dyDescent="0.25">
      <c r="C36" s="6"/>
      <c r="D36" s="6"/>
      <c r="E36" s="6"/>
      <c r="F36" s="7"/>
      <c r="G36" s="7"/>
      <c r="H36" s="7"/>
      <c r="I36" s="7"/>
      <c r="J36" s="8"/>
      <c r="K36" s="9"/>
      <c r="L36" s="10"/>
    </row>
    <row r="37" spans="3:12" s="32" customFormat="1" x14ac:dyDescent="0.25">
      <c r="C37" s="6"/>
      <c r="D37" s="6"/>
      <c r="E37" s="6"/>
      <c r="F37" s="7"/>
      <c r="G37" s="7"/>
      <c r="H37" s="7"/>
      <c r="I37" s="7"/>
      <c r="J37" s="8"/>
      <c r="K37" s="9"/>
      <c r="L37" s="10"/>
    </row>
    <row r="38" spans="3:12" s="32" customFormat="1" x14ac:dyDescent="0.25">
      <c r="C38" s="6"/>
      <c r="D38" s="6"/>
      <c r="E38" s="6"/>
      <c r="F38" s="7"/>
      <c r="G38" s="7"/>
      <c r="H38" s="7"/>
      <c r="I38" s="7"/>
      <c r="J38" s="8"/>
      <c r="K38" s="9"/>
      <c r="L38" s="10"/>
    </row>
    <row r="39" spans="3:12" s="32" customFormat="1" x14ac:dyDescent="0.25">
      <c r="C39" s="6"/>
      <c r="D39" s="6"/>
      <c r="E39" s="6"/>
      <c r="F39" s="7"/>
      <c r="G39" s="7"/>
      <c r="H39" s="7"/>
      <c r="I39" s="7"/>
      <c r="J39" s="8"/>
      <c r="K39" s="9"/>
      <c r="L39" s="10"/>
    </row>
    <row r="40" spans="3:12" s="32" customFormat="1" x14ac:dyDescent="0.25">
      <c r="C40" s="6"/>
      <c r="D40" s="6"/>
      <c r="E40" s="6"/>
      <c r="F40" s="7"/>
      <c r="G40" s="7"/>
      <c r="H40" s="7"/>
      <c r="I40" s="7"/>
      <c r="J40" s="8"/>
      <c r="K40" s="9"/>
      <c r="L40" s="10"/>
    </row>
    <row r="41" spans="3:12" s="32" customFormat="1" x14ac:dyDescent="0.25">
      <c r="C41" s="6"/>
      <c r="D41" s="6"/>
      <c r="E41" s="6"/>
      <c r="F41" s="7"/>
      <c r="G41" s="7"/>
      <c r="H41" s="7"/>
      <c r="I41" s="7"/>
      <c r="J41" s="8"/>
      <c r="K41" s="9"/>
      <c r="L41" s="10"/>
    </row>
    <row r="42" spans="3:12" s="32" customFormat="1" x14ac:dyDescent="0.25">
      <c r="C42" s="6"/>
      <c r="D42" s="6"/>
      <c r="E42" s="6"/>
      <c r="F42" s="7"/>
      <c r="G42" s="7"/>
      <c r="H42" s="7"/>
      <c r="I42" s="7"/>
      <c r="J42" s="8"/>
      <c r="K42" s="9"/>
      <c r="L42" s="10"/>
    </row>
    <row r="43" spans="3:12" s="32" customFormat="1" x14ac:dyDescent="0.25">
      <c r="C43" s="6"/>
      <c r="D43" s="6"/>
      <c r="E43" s="6"/>
      <c r="F43" s="7"/>
      <c r="G43" s="7"/>
      <c r="H43" s="7"/>
      <c r="I43" s="7"/>
      <c r="J43" s="8"/>
      <c r="K43" s="9"/>
      <c r="L43" s="10"/>
    </row>
    <row r="44" spans="3:12" s="32" customFormat="1" x14ac:dyDescent="0.25">
      <c r="C44" s="6"/>
      <c r="D44" s="6"/>
      <c r="E44" s="6"/>
      <c r="F44" s="7"/>
      <c r="G44" s="7"/>
      <c r="H44" s="7"/>
      <c r="I44" s="7"/>
      <c r="J44" s="8"/>
      <c r="K44" s="9"/>
      <c r="L44" s="10"/>
    </row>
    <row r="45" spans="3:12" s="32" customFormat="1" x14ac:dyDescent="0.25">
      <c r="C45" s="6"/>
      <c r="D45" s="6"/>
      <c r="E45" s="6"/>
      <c r="F45" s="7"/>
      <c r="G45" s="7"/>
      <c r="H45" s="7"/>
      <c r="I45" s="7"/>
      <c r="J45" s="8"/>
      <c r="K45" s="9"/>
      <c r="L45" s="10"/>
    </row>
    <row r="46" spans="3:12" s="32" customFormat="1" x14ac:dyDescent="0.25">
      <c r="C46" s="6"/>
      <c r="D46" s="6"/>
      <c r="E46" s="6"/>
      <c r="F46" s="7"/>
      <c r="G46" s="7"/>
      <c r="H46" s="7"/>
      <c r="I46" s="7"/>
      <c r="J46" s="8"/>
      <c r="K46" s="9"/>
      <c r="L46" s="10"/>
    </row>
    <row r="47" spans="3:12" s="32" customFormat="1" x14ac:dyDescent="0.25">
      <c r="C47" s="6"/>
      <c r="D47" s="6"/>
      <c r="E47" s="6"/>
      <c r="F47" s="7"/>
      <c r="G47" s="7"/>
      <c r="H47" s="7"/>
      <c r="I47" s="7"/>
      <c r="J47" s="8"/>
      <c r="K47" s="9"/>
      <c r="L47" s="10"/>
    </row>
    <row r="48" spans="3:12" s="32" customFormat="1" x14ac:dyDescent="0.25">
      <c r="C48" s="6"/>
      <c r="D48" s="6"/>
      <c r="E48" s="6"/>
      <c r="F48" s="7"/>
      <c r="G48" s="7"/>
      <c r="H48" s="7"/>
      <c r="I48" s="7"/>
      <c r="J48" s="8"/>
      <c r="K48" s="9"/>
      <c r="L48" s="10"/>
    </row>
    <row r="49" spans="3:12" s="32" customFormat="1" x14ac:dyDescent="0.25">
      <c r="C49" s="6"/>
      <c r="D49" s="6"/>
      <c r="E49" s="6"/>
      <c r="F49" s="7"/>
      <c r="G49" s="7"/>
      <c r="H49" s="7"/>
      <c r="I49" s="7"/>
      <c r="J49" s="8"/>
      <c r="K49" s="9"/>
      <c r="L49" s="10"/>
    </row>
    <row r="50" spans="3:12" s="32" customFormat="1" x14ac:dyDescent="0.25">
      <c r="C50" s="6"/>
      <c r="D50" s="6"/>
      <c r="E50" s="6"/>
      <c r="F50" s="7"/>
      <c r="G50" s="7"/>
      <c r="H50" s="7"/>
      <c r="I50" s="7"/>
      <c r="J50" s="8"/>
      <c r="K50" s="9"/>
      <c r="L50" s="10"/>
    </row>
    <row r="51" spans="3:12" s="32" customFormat="1" x14ac:dyDescent="0.25">
      <c r="C51" s="6"/>
      <c r="D51" s="6"/>
      <c r="E51" s="6"/>
      <c r="F51" s="7"/>
      <c r="G51" s="7"/>
      <c r="H51" s="7"/>
      <c r="I51" s="7"/>
      <c r="J51" s="8"/>
      <c r="K51" s="9"/>
      <c r="L51" s="10"/>
    </row>
    <row r="52" spans="3:12" s="32" customFormat="1" x14ac:dyDescent="0.25">
      <c r="C52" s="6"/>
      <c r="D52" s="6"/>
      <c r="E52" s="6"/>
      <c r="F52" s="7"/>
      <c r="G52" s="7"/>
      <c r="H52" s="7"/>
      <c r="I52" s="7"/>
      <c r="J52" s="8"/>
      <c r="K52" s="9"/>
      <c r="L52" s="10"/>
    </row>
    <row r="53" spans="3:12" s="32" customFormat="1" x14ac:dyDescent="0.25">
      <c r="C53" s="6"/>
      <c r="D53" s="6"/>
      <c r="E53" s="6"/>
      <c r="F53" s="7"/>
      <c r="G53" s="7"/>
      <c r="H53" s="7"/>
      <c r="I53" s="7"/>
      <c r="J53" s="8"/>
      <c r="K53" s="9"/>
      <c r="L53" s="10"/>
    </row>
    <row r="54" spans="3:12" s="32" customFormat="1" x14ac:dyDescent="0.25">
      <c r="C54" s="6"/>
      <c r="D54" s="6"/>
      <c r="E54" s="6"/>
      <c r="F54" s="7"/>
      <c r="G54" s="7"/>
      <c r="H54" s="7"/>
      <c r="I54" s="7"/>
      <c r="J54" s="8"/>
      <c r="K54" s="9"/>
      <c r="L54" s="10"/>
    </row>
    <row r="55" spans="3:12" s="32" customFormat="1" x14ac:dyDescent="0.25"/>
    <row r="56" spans="3:12" s="32" customFormat="1" x14ac:dyDescent="0.25"/>
    <row r="57" spans="3:12" s="32" customFormat="1" x14ac:dyDescent="0.25"/>
    <row r="58" spans="3:12" s="32" customFormat="1" x14ac:dyDescent="0.25"/>
    <row r="59" spans="3:12" s="32" customFormat="1" x14ac:dyDescent="0.25"/>
    <row r="60" spans="3:12" s="32" customFormat="1" x14ac:dyDescent="0.25"/>
    <row r="61" spans="3:12" s="32" customFormat="1" x14ac:dyDescent="0.25"/>
    <row r="62" spans="3:12" s="32" customFormat="1" x14ac:dyDescent="0.25"/>
    <row r="63" spans="3:12" s="32" customFormat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O13"/>
  <sheetViews>
    <sheetView zoomScaleNormal="100" workbookViewId="0">
      <selection activeCell="O4" sqref="O4"/>
    </sheetView>
  </sheetViews>
  <sheetFormatPr defaultColWidth="8.6640625" defaultRowHeight="13.8" x14ac:dyDescent="0.25"/>
  <cols>
    <col min="1" max="16384" width="8.6640625" style="33"/>
  </cols>
  <sheetData>
    <row r="3" spans="3:15" x14ac:dyDescent="0.25">
      <c r="C3" s="2" t="s">
        <v>44</v>
      </c>
      <c r="D3" s="2" t="s">
        <v>45</v>
      </c>
      <c r="E3" s="2" t="s">
        <v>34</v>
      </c>
      <c r="F3" s="2" t="s">
        <v>35</v>
      </c>
      <c r="G3" s="2" t="s">
        <v>36</v>
      </c>
      <c r="I3" s="7"/>
    </row>
    <row r="4" spans="3:15" x14ac:dyDescent="0.25">
      <c r="C4" s="7">
        <v>1</v>
      </c>
      <c r="D4" s="7">
        <v>3</v>
      </c>
      <c r="E4" s="7">
        <v>0.2</v>
      </c>
      <c r="F4" s="7">
        <v>6</v>
      </c>
      <c r="G4" s="34">
        <v>60</v>
      </c>
      <c r="H4" s="33">
        <f>G4+5</f>
        <v>65</v>
      </c>
      <c r="I4" s="33">
        <f>G4-10</f>
        <v>50</v>
      </c>
      <c r="J4" s="33">
        <f t="shared" ref="J4:J13" si="0">40/F4*G4</f>
        <v>400</v>
      </c>
      <c r="K4" s="33">
        <f>I4-20</f>
        <v>30</v>
      </c>
      <c r="M4" s="33">
        <v>60</v>
      </c>
      <c r="O4" s="33">
        <f>M4+5</f>
        <v>65</v>
      </c>
    </row>
    <row r="5" spans="3:15" x14ac:dyDescent="0.25">
      <c r="C5" s="7">
        <v>2</v>
      </c>
      <c r="D5" s="7">
        <v>4</v>
      </c>
      <c r="E5" s="7">
        <v>0.2</v>
      </c>
      <c r="F5" s="7">
        <v>6</v>
      </c>
      <c r="G5" s="34">
        <v>60</v>
      </c>
      <c r="H5" s="33">
        <f t="shared" ref="H5:H13" si="1">G5+5</f>
        <v>65</v>
      </c>
      <c r="I5" s="33">
        <f t="shared" ref="I5:I13" si="2">G5-10</f>
        <v>50</v>
      </c>
      <c r="J5" s="33">
        <f t="shared" si="0"/>
        <v>400</v>
      </c>
      <c r="K5" s="33">
        <f t="shared" ref="K5:K13" si="3">I5-20</f>
        <v>30</v>
      </c>
      <c r="M5" s="33">
        <v>60</v>
      </c>
      <c r="O5" s="33">
        <f t="shared" ref="O5:O13" si="4">M5+5</f>
        <v>65</v>
      </c>
    </row>
    <row r="6" spans="3:15" x14ac:dyDescent="0.25">
      <c r="C6" s="7">
        <v>3</v>
      </c>
      <c r="D6" s="7">
        <v>5</v>
      </c>
      <c r="E6" s="7">
        <v>0.2</v>
      </c>
      <c r="F6" s="7">
        <v>6</v>
      </c>
      <c r="G6" s="34">
        <v>60</v>
      </c>
      <c r="H6" s="33">
        <f t="shared" si="1"/>
        <v>65</v>
      </c>
      <c r="I6" s="33">
        <f t="shared" si="2"/>
        <v>50</v>
      </c>
      <c r="J6" s="33">
        <f t="shared" si="0"/>
        <v>400</v>
      </c>
      <c r="K6" s="33">
        <f t="shared" si="3"/>
        <v>30</v>
      </c>
      <c r="M6" s="33">
        <v>60</v>
      </c>
      <c r="O6" s="33">
        <f t="shared" si="4"/>
        <v>65</v>
      </c>
    </row>
    <row r="7" spans="3:15" x14ac:dyDescent="0.25">
      <c r="C7" s="7">
        <v>4</v>
      </c>
      <c r="D7" s="7">
        <v>6</v>
      </c>
      <c r="E7" s="7">
        <v>0.25</v>
      </c>
      <c r="F7" s="7">
        <v>5.5</v>
      </c>
      <c r="G7" s="34">
        <v>55</v>
      </c>
      <c r="H7" s="33">
        <f t="shared" si="1"/>
        <v>60</v>
      </c>
      <c r="I7" s="33">
        <f t="shared" si="2"/>
        <v>45</v>
      </c>
      <c r="J7" s="33">
        <f t="shared" si="0"/>
        <v>400</v>
      </c>
      <c r="K7" s="33">
        <f t="shared" si="3"/>
        <v>25</v>
      </c>
      <c r="M7" s="33">
        <v>55</v>
      </c>
      <c r="O7" s="33">
        <f t="shared" si="4"/>
        <v>60</v>
      </c>
    </row>
    <row r="8" spans="3:15" x14ac:dyDescent="0.25">
      <c r="C8" s="7">
        <v>5</v>
      </c>
      <c r="D8" s="7">
        <v>7</v>
      </c>
      <c r="E8" s="7">
        <v>0.25</v>
      </c>
      <c r="F8" s="7">
        <v>5.5</v>
      </c>
      <c r="G8" s="34">
        <v>55</v>
      </c>
      <c r="H8" s="33">
        <f t="shared" si="1"/>
        <v>60</v>
      </c>
      <c r="I8" s="33">
        <f t="shared" si="2"/>
        <v>45</v>
      </c>
      <c r="J8" s="33">
        <f t="shared" si="0"/>
        <v>400</v>
      </c>
      <c r="K8" s="33">
        <f t="shared" si="3"/>
        <v>25</v>
      </c>
      <c r="M8" s="33">
        <v>55</v>
      </c>
      <c r="O8" s="33">
        <f t="shared" si="4"/>
        <v>60</v>
      </c>
    </row>
    <row r="9" spans="3:15" x14ac:dyDescent="0.25">
      <c r="C9" s="7">
        <v>6</v>
      </c>
      <c r="D9" s="7">
        <v>8</v>
      </c>
      <c r="E9" s="7">
        <v>0.25</v>
      </c>
      <c r="F9" s="7">
        <v>5.5</v>
      </c>
      <c r="G9" s="34">
        <v>55</v>
      </c>
      <c r="H9" s="33">
        <f t="shared" si="1"/>
        <v>60</v>
      </c>
      <c r="I9" s="33">
        <f t="shared" si="2"/>
        <v>45</v>
      </c>
      <c r="J9" s="33">
        <f t="shared" si="0"/>
        <v>400</v>
      </c>
      <c r="K9" s="33">
        <f t="shared" si="3"/>
        <v>25</v>
      </c>
      <c r="M9" s="33">
        <v>55</v>
      </c>
      <c r="O9" s="33">
        <f t="shared" si="4"/>
        <v>60</v>
      </c>
    </row>
    <row r="10" spans="3:15" x14ac:dyDescent="0.25">
      <c r="C10" s="7">
        <v>7</v>
      </c>
      <c r="D10" s="7">
        <v>9</v>
      </c>
      <c r="E10" s="7">
        <v>0.3</v>
      </c>
      <c r="F10" s="7">
        <v>5</v>
      </c>
      <c r="G10" s="34">
        <v>50</v>
      </c>
      <c r="H10" s="33">
        <f t="shared" si="1"/>
        <v>55</v>
      </c>
      <c r="I10" s="33">
        <f t="shared" si="2"/>
        <v>40</v>
      </c>
      <c r="J10" s="33">
        <f t="shared" si="0"/>
        <v>400</v>
      </c>
      <c r="K10" s="33">
        <f t="shared" si="3"/>
        <v>20</v>
      </c>
      <c r="M10" s="33">
        <v>50</v>
      </c>
      <c r="O10" s="33">
        <f t="shared" si="4"/>
        <v>55</v>
      </c>
    </row>
    <row r="11" spans="3:15" x14ac:dyDescent="0.25">
      <c r="C11" s="7">
        <v>8</v>
      </c>
      <c r="D11" s="7">
        <v>10</v>
      </c>
      <c r="E11" s="7">
        <v>0.3</v>
      </c>
      <c r="F11" s="7">
        <v>5</v>
      </c>
      <c r="G11" s="34">
        <v>50</v>
      </c>
      <c r="H11" s="33">
        <f t="shared" si="1"/>
        <v>55</v>
      </c>
      <c r="I11" s="33">
        <f t="shared" si="2"/>
        <v>40</v>
      </c>
      <c r="J11" s="33">
        <f t="shared" si="0"/>
        <v>400</v>
      </c>
      <c r="K11" s="33">
        <f t="shared" si="3"/>
        <v>20</v>
      </c>
      <c r="M11" s="33">
        <v>50</v>
      </c>
      <c r="O11" s="33">
        <f t="shared" si="4"/>
        <v>55</v>
      </c>
    </row>
    <row r="12" spans="3:15" x14ac:dyDescent="0.25">
      <c r="C12" s="7">
        <v>9</v>
      </c>
      <c r="D12" s="7">
        <v>11</v>
      </c>
      <c r="E12" s="7">
        <v>0.3</v>
      </c>
      <c r="F12" s="7">
        <v>5</v>
      </c>
      <c r="G12" s="34">
        <v>50</v>
      </c>
      <c r="H12" s="33">
        <f t="shared" si="1"/>
        <v>55</v>
      </c>
      <c r="I12" s="33">
        <f t="shared" si="2"/>
        <v>40</v>
      </c>
      <c r="J12" s="33">
        <f t="shared" si="0"/>
        <v>400</v>
      </c>
      <c r="K12" s="33">
        <f t="shared" si="3"/>
        <v>20</v>
      </c>
      <c r="M12" s="33">
        <v>50</v>
      </c>
      <c r="O12" s="33">
        <f t="shared" si="4"/>
        <v>55</v>
      </c>
    </row>
    <row r="13" spans="3:15" x14ac:dyDescent="0.25">
      <c r="C13" s="12">
        <v>10</v>
      </c>
      <c r="D13" s="12">
        <v>12</v>
      </c>
      <c r="E13" s="12">
        <v>0.3</v>
      </c>
      <c r="F13" s="12">
        <v>5</v>
      </c>
      <c r="G13" s="36">
        <v>50</v>
      </c>
      <c r="H13" s="33">
        <f t="shared" si="1"/>
        <v>55</v>
      </c>
      <c r="I13" s="33">
        <f t="shared" si="2"/>
        <v>40</v>
      </c>
      <c r="J13" s="33">
        <f t="shared" si="0"/>
        <v>400</v>
      </c>
      <c r="K13" s="33">
        <f t="shared" si="3"/>
        <v>20</v>
      </c>
      <c r="M13" s="33">
        <v>50</v>
      </c>
      <c r="O13" s="33">
        <f t="shared" si="4"/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BA5"/>
  <sheetViews>
    <sheetView topLeftCell="B1" zoomScale="85" zoomScaleNormal="85" workbookViewId="0">
      <selection activeCell="E4" sqref="E4"/>
    </sheetView>
  </sheetViews>
  <sheetFormatPr defaultColWidth="8.6640625" defaultRowHeight="13.8" x14ac:dyDescent="0.25"/>
  <cols>
    <col min="1" max="4" width="8.6640625" style="26"/>
    <col min="5" max="5" width="17.5546875" style="26" customWidth="1"/>
    <col min="6" max="16384" width="8.6640625" style="26"/>
  </cols>
  <sheetData>
    <row r="2" spans="2:53" x14ac:dyDescent="0.25">
      <c r="B2" s="25"/>
      <c r="C2" s="25"/>
      <c r="D2" s="25" t="s">
        <v>37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2:53" ht="16.8" x14ac:dyDescent="0.4">
      <c r="B3" s="27"/>
      <c r="C3" s="28" t="s">
        <v>38</v>
      </c>
      <c r="D3" s="28" t="s">
        <v>39</v>
      </c>
      <c r="E3" s="28" t="s">
        <v>40</v>
      </c>
      <c r="F3" s="29">
        <v>1</v>
      </c>
      <c r="G3" s="29">
        <v>2</v>
      </c>
      <c r="H3" s="29">
        <v>3</v>
      </c>
      <c r="I3" s="29">
        <v>4</v>
      </c>
      <c r="J3" s="29">
        <v>5</v>
      </c>
      <c r="K3" s="29">
        <v>6</v>
      </c>
      <c r="L3" s="29">
        <v>7</v>
      </c>
      <c r="M3" s="29">
        <v>8</v>
      </c>
      <c r="N3" s="29">
        <v>9</v>
      </c>
      <c r="O3" s="29">
        <v>10</v>
      </c>
      <c r="P3" s="29">
        <v>11</v>
      </c>
      <c r="Q3" s="29">
        <v>12</v>
      </c>
      <c r="R3" s="29">
        <v>13</v>
      </c>
      <c r="S3" s="29">
        <v>14</v>
      </c>
      <c r="T3" s="29">
        <v>15</v>
      </c>
      <c r="U3" s="29">
        <v>16</v>
      </c>
      <c r="V3" s="29">
        <v>17</v>
      </c>
      <c r="W3" s="29">
        <v>18</v>
      </c>
      <c r="X3" s="29">
        <v>19</v>
      </c>
      <c r="Y3" s="29">
        <v>20</v>
      </c>
      <c r="Z3" s="29">
        <v>21</v>
      </c>
      <c r="AA3" s="29">
        <v>22</v>
      </c>
      <c r="AB3" s="29">
        <v>23</v>
      </c>
      <c r="AC3" s="29">
        <v>24</v>
      </c>
      <c r="AD3" s="29">
        <v>25</v>
      </c>
      <c r="AE3" s="29">
        <v>26</v>
      </c>
      <c r="AF3" s="29">
        <v>27</v>
      </c>
      <c r="AG3" s="29">
        <v>28</v>
      </c>
      <c r="AH3" s="29">
        <v>29</v>
      </c>
      <c r="AI3" s="29">
        <v>30</v>
      </c>
      <c r="AJ3" s="29">
        <v>31</v>
      </c>
      <c r="AK3" s="29">
        <v>32</v>
      </c>
      <c r="AL3" s="29">
        <v>33</v>
      </c>
      <c r="AM3" s="29">
        <v>34</v>
      </c>
      <c r="AN3" s="29">
        <v>35</v>
      </c>
      <c r="AO3" s="29">
        <v>36</v>
      </c>
      <c r="AP3" s="29">
        <v>37</v>
      </c>
      <c r="AQ3" s="29">
        <v>38</v>
      </c>
      <c r="AR3" s="29">
        <v>39</v>
      </c>
      <c r="AS3" s="29">
        <v>40</v>
      </c>
      <c r="AT3" s="29">
        <v>41</v>
      </c>
      <c r="AU3" s="29">
        <v>42</v>
      </c>
      <c r="AV3" s="29">
        <v>43</v>
      </c>
      <c r="AW3" s="29">
        <v>44</v>
      </c>
      <c r="AX3" s="29">
        <v>45</v>
      </c>
      <c r="AY3" s="29">
        <v>46</v>
      </c>
      <c r="AZ3" s="29">
        <v>47</v>
      </c>
      <c r="BA3" s="29">
        <v>48</v>
      </c>
    </row>
    <row r="4" spans="2:53" x14ac:dyDescent="0.25">
      <c r="B4" s="25"/>
      <c r="C4" s="30">
        <v>99</v>
      </c>
      <c r="D4" s="30">
        <v>3</v>
      </c>
      <c r="E4" s="30">
        <v>-20</v>
      </c>
      <c r="F4" s="30">
        <v>0.83179155278385397</v>
      </c>
      <c r="G4" s="30">
        <v>0.83817528853385403</v>
      </c>
      <c r="H4" s="30">
        <v>0.84455902428385399</v>
      </c>
      <c r="I4" s="30">
        <v>0.851998773533854</v>
      </c>
      <c r="J4" s="30">
        <v>0.85943852278385402</v>
      </c>
      <c r="K4" s="30">
        <v>0.86741852103385397</v>
      </c>
      <c r="L4" s="30">
        <v>0.87539851928385404</v>
      </c>
      <c r="M4" s="30">
        <v>0.88076615128385405</v>
      </c>
      <c r="N4" s="30">
        <v>0.88613378328385395</v>
      </c>
      <c r="O4" s="30">
        <v>0.88761687628385399</v>
      </c>
      <c r="P4" s="30">
        <v>0.88909996928385404</v>
      </c>
      <c r="Q4" s="30">
        <v>0.88967647028385399</v>
      </c>
      <c r="R4" s="30">
        <v>0.89025297128385406</v>
      </c>
      <c r="S4" s="30">
        <v>0.88703058528385403</v>
      </c>
      <c r="T4" s="30">
        <v>0.88380819928385401</v>
      </c>
      <c r="U4" s="30">
        <v>0.86907305528385403</v>
      </c>
      <c r="V4" s="30">
        <v>0.85433791128385395</v>
      </c>
      <c r="W4" s="30">
        <v>0.83143055603385396</v>
      </c>
      <c r="X4" s="30">
        <v>0.80852320078385398</v>
      </c>
      <c r="Y4" s="30">
        <v>0.78902640878385399</v>
      </c>
      <c r="Z4" s="30">
        <v>0.76952961678385401</v>
      </c>
      <c r="AA4" s="30">
        <v>0.75765519803385395</v>
      </c>
      <c r="AB4" s="30">
        <v>0.745780779283854</v>
      </c>
      <c r="AC4" s="30">
        <v>0.73763513928385405</v>
      </c>
      <c r="AD4" s="30">
        <v>0.72948949928385398</v>
      </c>
      <c r="AE4" s="30">
        <v>0.72405201153385401</v>
      </c>
      <c r="AF4" s="30">
        <v>0.71861452378385404</v>
      </c>
      <c r="AG4" s="30">
        <v>0.71903416378385399</v>
      </c>
      <c r="AH4" s="30">
        <v>0.71945380378385404</v>
      </c>
      <c r="AI4" s="30">
        <v>0.72403619228385396</v>
      </c>
      <c r="AJ4" s="30">
        <v>0.728618580783854</v>
      </c>
      <c r="AK4" s="30">
        <v>0.73804120753385405</v>
      </c>
      <c r="AL4" s="30">
        <v>0.74746383428385399</v>
      </c>
      <c r="AM4" s="30">
        <v>0.75845144603385395</v>
      </c>
      <c r="AN4" s="30">
        <v>0.76943905778385402</v>
      </c>
      <c r="AO4" s="30">
        <v>0.77714410303385395</v>
      </c>
      <c r="AP4" s="30">
        <v>0.78484914828385399</v>
      </c>
      <c r="AQ4" s="30">
        <v>0.78982070803385396</v>
      </c>
      <c r="AR4" s="30">
        <v>0.79479226778385403</v>
      </c>
      <c r="AS4" s="30">
        <v>0.80016971178385399</v>
      </c>
      <c r="AT4" s="30">
        <v>0.80554715578385405</v>
      </c>
      <c r="AU4" s="30">
        <v>0.80850052603385403</v>
      </c>
      <c r="AV4" s="30">
        <v>0.811453896283854</v>
      </c>
      <c r="AW4" s="30">
        <v>0.81055034828385397</v>
      </c>
      <c r="AX4" s="30">
        <v>0.80964680028385405</v>
      </c>
      <c r="AY4" s="30">
        <v>0.80765145403385397</v>
      </c>
      <c r="AZ4" s="30">
        <v>0.80565610778385399</v>
      </c>
      <c r="BA4" s="30">
        <v>0.80665378090885398</v>
      </c>
    </row>
    <row r="5" spans="2:53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heatingnet.pipe</vt:lpstr>
      <vt:lpstr>heatingnet.node</vt:lpstr>
      <vt:lpstr>buildings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2022-05-30T09:34:07Z</dcterms:modified>
</cp:coreProperties>
</file>