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28B8F5BE-DC47-49DF-8847-D91D2893D710}" xr6:coauthVersionLast="45" xr6:coauthVersionMax="45" xr10:uidLastSave="{00000000-0000-0000-0000-000000000000}"/>
  <bookViews>
    <workbookView minimized="1" xWindow="760" yWindow="1540" windowWidth="14400" windowHeight="9140" tabRatio="688" firstSheet="2" activeTab="4" xr2:uid="{00000000-000D-0000-FFFF-FFFF00000000}"/>
  </bookViews>
  <sheets>
    <sheet name="mpc.bus" sheetId="1" r:id="rId1"/>
    <sheet name="mpc.branch" sheetId="2" r:id="rId2"/>
    <sheet name="mpc.device " sheetId="7" r:id="rId3"/>
    <sheet name="mpc.cost" sheetId="8" r:id="rId4"/>
    <sheet name="heatingnet.pipe" sheetId="3" r:id="rId5"/>
    <sheet name="heatingnet.node" sheetId="4" r:id="rId6"/>
    <sheet name="buildings" sheetId="5" r:id="rId7"/>
    <sheet name="profile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" i="3" l="1"/>
  <c r="AD5" i="3"/>
  <c r="AD4" i="3" s="1"/>
  <c r="Y7" i="3"/>
  <c r="Y8" i="3"/>
  <c r="Y9" i="3"/>
  <c r="Y10" i="3"/>
  <c r="Y11" i="3"/>
  <c r="I7" i="5"/>
  <c r="I6" i="5"/>
  <c r="I5" i="5"/>
  <c r="I4" i="5"/>
  <c r="J4" i="5" l="1"/>
  <c r="AB5" i="3"/>
  <c r="AB6" i="3"/>
  <c r="AB7" i="3"/>
  <c r="AB8" i="3"/>
  <c r="AB9" i="3"/>
  <c r="AB10" i="3"/>
  <c r="AB11" i="3"/>
  <c r="AA5" i="3"/>
  <c r="AA6" i="3"/>
  <c r="AA7" i="3"/>
  <c r="AA8" i="3"/>
  <c r="AA9" i="3"/>
  <c r="AA10" i="3"/>
  <c r="AA11" i="3"/>
  <c r="W10" i="3"/>
  <c r="X10" i="3" s="1"/>
  <c r="W11" i="3"/>
  <c r="X11" i="3" s="1"/>
  <c r="P6" i="3"/>
  <c r="Y6" i="3" s="1"/>
  <c r="W9" i="3"/>
  <c r="X9" i="3" s="1"/>
  <c r="P5" i="3" l="1"/>
  <c r="Y5" i="3" s="1"/>
  <c r="AC46" i="6"/>
  <c r="AC47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F47" i="6"/>
  <c r="P4" i="3" l="1"/>
  <c r="Y4" i="3" s="1"/>
  <c r="F46" i="6"/>
  <c r="F4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F28" i="6"/>
  <c r="AK4" i="6"/>
  <c r="AB4" i="3" l="1"/>
  <c r="AA4" i="3"/>
  <c r="Q6" i="1" l="1"/>
  <c r="Q7" i="1"/>
  <c r="Q8" i="1"/>
  <c r="Q9" i="1"/>
  <c r="Q10" i="1"/>
  <c r="Q11" i="1"/>
  <c r="Q12" i="1"/>
  <c r="Q5" i="1"/>
  <c r="AK19" i="6" l="1"/>
  <c r="AK18" i="6"/>
  <c r="AK15" i="6"/>
  <c r="AK14" i="6"/>
  <c r="AK21" i="6"/>
  <c r="AK20" i="6"/>
  <c r="AK17" i="6"/>
  <c r="AK16" i="6"/>
  <c r="AK13" i="6"/>
  <c r="W8" i="3" l="1"/>
  <c r="X8" i="3" s="1"/>
  <c r="W7" i="3"/>
  <c r="X7" i="3" s="1"/>
  <c r="W6" i="3"/>
  <c r="X6" i="3" s="1"/>
  <c r="W5" i="3"/>
  <c r="X5" i="3" s="1"/>
  <c r="W4" i="3"/>
  <c r="X4" i="3" s="1"/>
  <c r="AK5" i="6" l="1"/>
  <c r="AK6" i="6"/>
  <c r="AK7" i="6"/>
  <c r="AK8" i="6"/>
  <c r="AK9" i="6"/>
  <c r="AK10" i="6"/>
  <c r="AK11" i="6"/>
  <c r="AK12" i="6"/>
  <c r="F4" i="7" l="1"/>
  <c r="I7" i="7"/>
  <c r="H7" i="7"/>
</calcChain>
</file>

<file path=xl/sharedStrings.xml><?xml version="1.0" encoding="utf-8"?>
<sst xmlns="http://schemas.openxmlformats.org/spreadsheetml/2006/main" count="184" uniqueCount="144">
  <si>
    <t>];</t>
  </si>
  <si>
    <t>%</t>
  </si>
  <si>
    <t>status</t>
  </si>
  <si>
    <t>fbus</t>
  </si>
  <si>
    <t>tbus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</si>
  <si>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</si>
  <si>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</si>
  <si>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</si>
  <si>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</si>
  <si>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</si>
  <si>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</si>
  <si>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</si>
  <si>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</si>
  <si>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  %% (r and x specified in ohms here, converted to p.u. below)</t>
  </si>
  <si>
    <t>bus_i</t>
  </si>
  <si>
    <t>type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</si>
  <si>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</si>
  <si>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</si>
  <si>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</si>
  <si>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</si>
  <si>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</si>
  <si>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</si>
  <si>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</si>
  <si>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</si>
  <si>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</si>
  <si>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  %% (Pd and Qd are specified in kW &amp; kVAr here, converted to MW &amp; MVAr below)</t>
    <phoneticPr fontId="1" type="noConversion"/>
  </si>
  <si>
    <t>% Pipeline NO.</t>
  </si>
  <si>
    <t>from_node</t>
    <phoneticPr fontId="1" type="noConversion"/>
  </si>
  <si>
    <t>to_node</t>
  </si>
  <si>
    <t>length(m)</t>
  </si>
  <si>
    <t>diameter(m)</t>
  </si>
  <si>
    <t>roughness</t>
  </si>
  <si>
    <t>P1</t>
  </si>
  <si>
    <t>Inf</t>
  </si>
  <si>
    <t>P2</t>
  </si>
  <si>
    <t>P3</t>
  </si>
  <si>
    <t>P4</t>
  </si>
  <si>
    <t>P5</t>
  </si>
  <si>
    <t>flowrate(m/s)</t>
    <phoneticPr fontId="1" type="noConversion"/>
  </si>
  <si>
    <t>Q(MW)</t>
    <phoneticPr fontId="1" type="noConversion"/>
  </si>
  <si>
    <t>% Node NO.</t>
  </si>
  <si>
    <t>Type (0-S,1-I,2-L)</t>
  </si>
  <si>
    <t>Tsmin</t>
  </si>
  <si>
    <t>Tsmax</t>
  </si>
  <si>
    <t>Trmin</t>
  </si>
  <si>
    <t>Trmax</t>
  </si>
  <si>
    <t>Prmin</t>
  </si>
  <si>
    <t>Prmax</t>
  </si>
  <si>
    <t>Plmin</t>
  </si>
  <si>
    <t>NO.</t>
  </si>
  <si>
    <t>node</t>
  </si>
  <si>
    <t>C_air</t>
  </si>
  <si>
    <t>Rs</t>
  </si>
  <si>
    <t>Num</t>
  </si>
  <si>
    <t>Bus</t>
    <phoneticPr fontId="1" type="noConversion"/>
  </si>
  <si>
    <t>Type</t>
    <phoneticPr fontId="1" type="noConversion"/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</si>
  <si>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</si>
  <si>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</si>
  <si>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</si>
  <si>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</si>
  <si>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</si>
  <si>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</si>
  <si>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</si>
  <si>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</si>
  <si>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</si>
  <si>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</si>
  <si>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</si>
  <si>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</si>
  <si>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</si>
  <si>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</si>
  <si>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</si>
  <si>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</si>
  <si>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</si>
  <si>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</si>
  <si>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</si>
  <si>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</si>
  <si>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</si>
  <si>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</si>
  <si>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</si>
  <si>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</si>
  <si>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r>
      <t xml:space="preserve">Base (kW or </t>
    </r>
    <r>
      <rPr>
        <b/>
        <sz val="11"/>
        <color theme="1"/>
        <rFont val="Segoe UI Symbol"/>
        <family val="1"/>
      </rPr>
      <t>℃</t>
    </r>
    <r>
      <rPr>
        <b/>
        <sz val="11"/>
        <color theme="1"/>
        <rFont val="Times New Roman"/>
        <family val="1"/>
      </rPr>
      <t>)</t>
    </r>
    <phoneticPr fontId="1" type="noConversion"/>
  </si>
  <si>
    <t>bus</t>
  </si>
  <si>
    <t>Devices</t>
    <phoneticPr fontId="1" type="noConversion"/>
  </si>
  <si>
    <t>Pmax</t>
    <phoneticPr fontId="1" type="noConversion"/>
  </si>
  <si>
    <t>Pmin</t>
    <phoneticPr fontId="1" type="noConversion"/>
  </si>
  <si>
    <t>Pmax_chr</t>
    <phoneticPr fontId="1" type="noConversion"/>
  </si>
  <si>
    <t>Pmax_dis</t>
    <phoneticPr fontId="1" type="noConversion"/>
  </si>
  <si>
    <t>eta</t>
    <phoneticPr fontId="1" type="noConversion"/>
  </si>
  <si>
    <t>eta_chr</t>
    <phoneticPr fontId="1" type="noConversion"/>
  </si>
  <si>
    <t>eta_dis</t>
    <phoneticPr fontId="1" type="noConversion"/>
  </si>
  <si>
    <t>ES</t>
    <phoneticPr fontId="1" type="noConversion"/>
  </si>
  <si>
    <t>eta_loss</t>
    <phoneticPr fontId="1" type="noConversion"/>
  </si>
  <si>
    <t>eta_hr</t>
    <phoneticPr fontId="1" type="noConversion"/>
  </si>
  <si>
    <t>GT/EB</t>
    <phoneticPr fontId="1" type="noConversion"/>
  </si>
  <si>
    <t>Cap (kWh)</t>
    <phoneticPr fontId="1" type="noConversion"/>
  </si>
  <si>
    <t>theta_loss</t>
    <phoneticPr fontId="1" type="noConversion"/>
  </si>
  <si>
    <t>startup</t>
  </si>
  <si>
    <t>shutdown</t>
  </si>
  <si>
    <t>n</t>
  </si>
  <si>
    <t>c(n-1)</t>
    <phoneticPr fontId="1" type="noConversion"/>
  </si>
  <si>
    <t>c(n-2)</t>
    <phoneticPr fontId="1" type="noConversion"/>
  </si>
  <si>
    <t>c0</t>
    <phoneticPr fontId="1" type="noConversion"/>
  </si>
  <si>
    <t>Cost</t>
    <phoneticPr fontId="1" type="noConversion"/>
  </si>
  <si>
    <t>c_penalty</t>
    <phoneticPr fontId="1" type="noConversion"/>
  </si>
  <si>
    <t>c_om</t>
    <phoneticPr fontId="1" type="noConversion"/>
  </si>
  <si>
    <t>cost model</t>
    <phoneticPr fontId="1" type="noConversion"/>
  </si>
  <si>
    <t>type</t>
    <phoneticPr fontId="1" type="noConversion"/>
  </si>
  <si>
    <t>WT</t>
    <phoneticPr fontId="1" type="noConversion"/>
  </si>
  <si>
    <t>GT</t>
    <phoneticPr fontId="1" type="noConversion"/>
  </si>
  <si>
    <t>EB</t>
    <phoneticPr fontId="1" type="noConversion"/>
  </si>
  <si>
    <t>c_buy</t>
    <phoneticPr fontId="1" type="noConversion"/>
  </si>
  <si>
    <t>c_sell</t>
    <phoneticPr fontId="1" type="noConversion"/>
  </si>
  <si>
    <t>r (ohms)</t>
    <phoneticPr fontId="1" type="noConversion"/>
  </si>
  <si>
    <t>x (ohms)</t>
    <phoneticPr fontId="1" type="noConversion"/>
  </si>
  <si>
    <t>Pd (kW)</t>
    <phoneticPr fontId="1" type="noConversion"/>
  </si>
  <si>
    <t>Qd (kVar)</t>
    <phoneticPr fontId="1" type="noConversion"/>
  </si>
  <si>
    <t xml:space="preserve">Cap_max </t>
    <phoneticPr fontId="1" type="noConversion"/>
  </si>
  <si>
    <t>Cap_min</t>
    <phoneticPr fontId="1" type="noConversion"/>
  </si>
  <si>
    <t>Cap_initial</t>
    <phoneticPr fontId="1" type="noConversion"/>
  </si>
  <si>
    <t xml:space="preserve"> type(1-res; 2-ES;3-GT;4-EB; 5-TST)</t>
    <phoneticPr fontId="1" type="noConversion"/>
  </si>
  <si>
    <t>TST</t>
    <phoneticPr fontId="1" type="noConversion"/>
  </si>
  <si>
    <t>Mmin (m/s)</t>
    <phoneticPr fontId="1" type="noConversion"/>
  </si>
  <si>
    <t>Mmax (m/s)</t>
    <phoneticPr fontId="1" type="noConversion"/>
  </si>
  <si>
    <t>Initial flowrate(t/h)</t>
    <phoneticPr fontId="1" type="noConversion"/>
  </si>
  <si>
    <t>Initial Taus_in</t>
    <phoneticPr fontId="1" type="noConversion"/>
  </si>
  <si>
    <t>Initial Tau_r_in</t>
    <phoneticPr fontId="1" type="noConversion"/>
  </si>
  <si>
    <t>flag_pump</t>
    <phoneticPr fontId="1" type="noConversion"/>
  </si>
  <si>
    <t>delay(h)</t>
    <phoneticPr fontId="1" type="noConversion"/>
  </si>
  <si>
    <r>
      <t>conductivity (kW/(m</t>
    </r>
    <r>
      <rPr>
        <sz val="10"/>
        <color rgb="FF000000"/>
        <rFont val="Segoe UI Symbol"/>
        <family val="1"/>
      </rPr>
      <t>℃</t>
    </r>
    <r>
      <rPr>
        <sz val="10"/>
        <color rgb="FF000000"/>
        <rFont val="Times New Roman"/>
        <family val="1"/>
      </rPr>
      <t>))</t>
    </r>
    <phoneticPr fontId="1" type="noConversion"/>
  </si>
  <si>
    <r>
      <t>Tausmin (</t>
    </r>
    <r>
      <rPr>
        <sz val="10"/>
        <color rgb="FF000000"/>
        <rFont val="Segoe UI Symbol"/>
        <family val="1"/>
      </rPr>
      <t>℃</t>
    </r>
    <r>
      <rPr>
        <sz val="10"/>
        <color rgb="FF000000"/>
        <rFont val="Times New Roman"/>
        <family val="1"/>
      </rPr>
      <t>)</t>
    </r>
    <phoneticPr fontId="1" type="noConversion"/>
  </si>
  <si>
    <r>
      <t>Tausmax (</t>
    </r>
    <r>
      <rPr>
        <sz val="10"/>
        <color rgb="FF000000"/>
        <rFont val="Segoe UI Symbol"/>
        <family val="1"/>
      </rPr>
      <t>℃</t>
    </r>
    <r>
      <rPr>
        <sz val="10"/>
        <color rgb="FF000000"/>
        <rFont val="Times New Roman"/>
        <family val="1"/>
      </rPr>
      <t>)</t>
    </r>
    <phoneticPr fontId="1" type="noConversion"/>
  </si>
  <si>
    <r>
      <t>Taurmin (</t>
    </r>
    <r>
      <rPr>
        <sz val="10"/>
        <color rgb="FF000000"/>
        <rFont val="Segoe UI Symbol"/>
        <family val="1"/>
      </rPr>
      <t>℃</t>
    </r>
    <r>
      <rPr>
        <sz val="10"/>
        <color rgb="FF000000"/>
        <rFont val="Times New Roman"/>
        <family val="1"/>
      </rPr>
      <t>)</t>
    </r>
    <phoneticPr fontId="1" type="noConversion"/>
  </si>
  <si>
    <r>
      <t>Taurmax (</t>
    </r>
    <r>
      <rPr>
        <sz val="10"/>
        <color rgb="FF000000"/>
        <rFont val="Segoe UI Symbol"/>
        <family val="1"/>
      </rPr>
      <t>℃</t>
    </r>
    <r>
      <rPr>
        <sz val="10"/>
        <color rgb="FF000000"/>
        <rFont val="Times New Roman"/>
        <family val="1"/>
      </rPr>
      <t>)</t>
    </r>
    <phoneticPr fontId="1" type="noConversion"/>
  </si>
  <si>
    <t>-Inf</t>
  </si>
  <si>
    <t>Q(kW)</t>
    <phoneticPr fontId="1" type="noConversion"/>
  </si>
  <si>
    <t>sum_Q (MW)</t>
    <phoneticPr fontId="1" type="noConversion"/>
  </si>
  <si>
    <t>BT</t>
    <phoneticPr fontId="1" type="noConversion"/>
  </si>
  <si>
    <t xml:space="preserve"> 1-Pd; 2-Qd; 3-RES; 4-Temperature</t>
    <phoneticPr fontId="1" type="noConversion"/>
  </si>
  <si>
    <t>t/h</t>
    <phoneticPr fontId="1" type="noConversion"/>
  </si>
  <si>
    <t xml:space="preserve">eta_pump </t>
    <phoneticPr fontId="1" type="noConversion"/>
  </si>
  <si>
    <t>flag_ecv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</si>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</sst>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0_ "/>
    <numFmt numFmtId="179" formatCode="0.0000_ "/>
    <numFmt numFmtId="180" formatCode="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等线"/>
      <family val="2"/>
      <scheme val="minor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Segoe UI Symbol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Segoe UI Symbol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5" fillId="0" borderId="0" xfId="0" applyFont="1"/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0" fillId="2" borderId="0" xfId="0" applyFill="1"/>
    <xf numFmtId="0" fontId="2" fillId="3" borderId="0" xfId="0" applyNumberFormat="1" applyFont="1" applyFill="1" applyBorder="1" applyAlignment="1">
      <alignment horizontal="center"/>
    </xf>
    <xf numFmtId="0" fontId="0" fillId="3" borderId="0" xfId="0" applyFill="1"/>
    <xf numFmtId="0" fontId="2" fillId="4" borderId="0" xfId="0" applyNumberFormat="1" applyFont="1" applyFill="1" applyBorder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79" fontId="4" fillId="0" borderId="0" xfId="0" applyNumberFormat="1" applyFont="1" applyBorder="1" applyAlignment="1">
      <alignment horizontal="center"/>
    </xf>
    <xf numFmtId="179" fontId="4" fillId="0" borderId="2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/>
    </xf>
    <xf numFmtId="0" fontId="0" fillId="5" borderId="0" xfId="0" applyFill="1"/>
    <xf numFmtId="180" fontId="0" fillId="0" borderId="0" xfId="0" applyNumberFormat="1"/>
    <xf numFmtId="0" fontId="2" fillId="5" borderId="0" xfId="0" applyNumberFormat="1" applyFont="1" applyFill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1" fontId="11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/>
    <xf numFmtId="0" fontId="4" fillId="0" borderId="0" xfId="0" applyFont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11" fontId="11" fillId="6" borderId="0" xfId="0" applyNumberFormat="1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 vertical="center" wrapText="1"/>
    </xf>
    <xf numFmtId="11" fontId="11" fillId="6" borderId="2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mpc.cost!$C$12:$Z$12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mpc.cost!$C$13:$Z$13</c:f>
              <c:numCache>
                <c:formatCode>General</c:formatCode>
                <c:ptCount val="24"/>
                <c:pt idx="0">
                  <c:v>0.42699999999999999</c:v>
                </c:pt>
                <c:pt idx="1">
                  <c:v>0.42699999999999999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0.52700000000000002</c:v>
                </c:pt>
                <c:pt idx="7">
                  <c:v>0.52700000000000002</c:v>
                </c:pt>
                <c:pt idx="8">
                  <c:v>0.627</c:v>
                </c:pt>
                <c:pt idx="9">
                  <c:v>0.627</c:v>
                </c:pt>
                <c:pt idx="10">
                  <c:v>0.627</c:v>
                </c:pt>
                <c:pt idx="11">
                  <c:v>0.52700000000000002</c:v>
                </c:pt>
                <c:pt idx="12">
                  <c:v>0.52700000000000002</c:v>
                </c:pt>
                <c:pt idx="13">
                  <c:v>0.52700000000000002</c:v>
                </c:pt>
                <c:pt idx="14">
                  <c:v>0.52700000000000002</c:v>
                </c:pt>
                <c:pt idx="15">
                  <c:v>0.52700000000000002</c:v>
                </c:pt>
                <c:pt idx="16">
                  <c:v>0.52700000000000002</c:v>
                </c:pt>
                <c:pt idx="17">
                  <c:v>0.627</c:v>
                </c:pt>
                <c:pt idx="18">
                  <c:v>0.627</c:v>
                </c:pt>
                <c:pt idx="19">
                  <c:v>0.627</c:v>
                </c:pt>
                <c:pt idx="20">
                  <c:v>0.627</c:v>
                </c:pt>
                <c:pt idx="21">
                  <c:v>0.627</c:v>
                </c:pt>
                <c:pt idx="22">
                  <c:v>0.42699999999999999</c:v>
                </c:pt>
                <c:pt idx="23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0-45F3-BD70-A05E17B5AE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mpc.cost!$C$12:$Z$12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mpc.cost!$C$14:$Z$14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0-45F3-BD70-A05E17B5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96000"/>
        <c:axId val="2018618736"/>
      </c:lineChart>
      <c:catAx>
        <c:axId val="4643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018618736"/>
        <c:crosses val="autoZero"/>
        <c:auto val="1"/>
        <c:lblAlgn val="ctr"/>
        <c:lblOffset val="100"/>
        <c:noMultiLvlLbl val="0"/>
      </c:catAx>
      <c:valAx>
        <c:axId val="20186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64396000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53555581967516819"/>
          <c:y val="0.49080599827066523"/>
          <c:w val="0.16805545998595889"/>
          <c:h val="0.158813525963241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5300237932007899E-2"/>
          <c:y val="3.2361747349035463E-2"/>
          <c:w val="0.93469969166475553"/>
          <c:h val="0.967638087266285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profiles!$F$4:$AC$4</c:f>
              <c:numCache>
                <c:formatCode>General</c:formatCode>
                <c:ptCount val="24"/>
                <c:pt idx="0">
                  <c:v>0.56038329370446605</c:v>
                </c:pt>
                <c:pt idx="1">
                  <c:v>0.54682089368221898</c:v>
                </c:pt>
                <c:pt idx="2">
                  <c:v>0.53181618894746696</c:v>
                </c:pt>
                <c:pt idx="3">
                  <c:v>0.51061687570286596</c:v>
                </c:pt>
                <c:pt idx="4">
                  <c:v>0.50133176972146398</c:v>
                </c:pt>
                <c:pt idx="5">
                  <c:v>0.539512049049926</c:v>
                </c:pt>
                <c:pt idx="6">
                  <c:v>0.624774680013362</c:v>
                </c:pt>
                <c:pt idx="7">
                  <c:v>0.72790991438075903</c:v>
                </c:pt>
                <c:pt idx="8">
                  <c:v>0.81244104550049401</c:v>
                </c:pt>
                <c:pt idx="9">
                  <c:v>0.869785629967603</c:v>
                </c:pt>
                <c:pt idx="10">
                  <c:v>0.89627717133186002</c:v>
                </c:pt>
                <c:pt idx="11">
                  <c:v>0.90450566597495097</c:v>
                </c:pt>
                <c:pt idx="12">
                  <c:v>0.90188240643591</c:v>
                </c:pt>
                <c:pt idx="13">
                  <c:v>0.89756522374553305</c:v>
                </c:pt>
                <c:pt idx="14">
                  <c:v>0.89882286593736405</c:v>
                </c:pt>
                <c:pt idx="15">
                  <c:v>0.91365056978594805</c:v>
                </c:pt>
                <c:pt idx="16">
                  <c:v>0.94768149155316195</c:v>
                </c:pt>
                <c:pt idx="17">
                  <c:v>0.98895581554209799</c:v>
                </c:pt>
                <c:pt idx="18">
                  <c:v>1</c:v>
                </c:pt>
                <c:pt idx="19">
                  <c:v>0.959024533823849</c:v>
                </c:pt>
                <c:pt idx="20">
                  <c:v>0.86589626399548203</c:v>
                </c:pt>
                <c:pt idx="21">
                  <c:v>0.75521946370243698</c:v>
                </c:pt>
                <c:pt idx="22">
                  <c:v>0.66895120589082202</c:v>
                </c:pt>
                <c:pt idx="23">
                  <c:v>0.61338422051776598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E-450F-81E6-6EE59B5C76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profiles!$F$5:$AC$5</c:f>
              <c:numCache>
                <c:formatCode>General</c:formatCode>
                <c:ptCount val="24"/>
                <c:pt idx="0">
                  <c:v>0.53229617213967095</c:v>
                </c:pt>
                <c:pt idx="1">
                  <c:v>0.49406784401875498</c:v>
                </c:pt>
                <c:pt idx="2">
                  <c:v>0.46250375033847602</c:v>
                </c:pt>
                <c:pt idx="3">
                  <c:v>0.45507683855838799</c:v>
                </c:pt>
                <c:pt idx="4">
                  <c:v>0.47518997429436899</c:v>
                </c:pt>
                <c:pt idx="5">
                  <c:v>0.52890565451678795</c:v>
                </c:pt>
                <c:pt idx="6">
                  <c:v>0.61625023103736398</c:v>
                </c:pt>
                <c:pt idx="7">
                  <c:v>0.72275550377008702</c:v>
                </c:pt>
                <c:pt idx="8">
                  <c:v>0.81181580529387998</c:v>
                </c:pt>
                <c:pt idx="9">
                  <c:v>0.85626618646633101</c:v>
                </c:pt>
                <c:pt idx="10">
                  <c:v>0.86070979692806604</c:v>
                </c:pt>
                <c:pt idx="11">
                  <c:v>0.84744297675997804</c:v>
                </c:pt>
                <c:pt idx="12">
                  <c:v>0.832582299140458</c:v>
                </c:pt>
                <c:pt idx="13">
                  <c:v>0.82538764186656199</c:v>
                </c:pt>
                <c:pt idx="14">
                  <c:v>0.82597432426211503</c:v>
                </c:pt>
                <c:pt idx="15">
                  <c:v>0.85707735318073897</c:v>
                </c:pt>
                <c:pt idx="16">
                  <c:v>0.91162488363780303</c:v>
                </c:pt>
                <c:pt idx="17">
                  <c:v>0.97246299469031305</c:v>
                </c:pt>
                <c:pt idx="18">
                  <c:v>1</c:v>
                </c:pt>
                <c:pt idx="19">
                  <c:v>0.96515042085465097</c:v>
                </c:pt>
                <c:pt idx="20">
                  <c:v>0.87760228873221302</c:v>
                </c:pt>
                <c:pt idx="21">
                  <c:v>0.76770543942570801</c:v>
                </c:pt>
                <c:pt idx="22">
                  <c:v>0.68316033234608697</c:v>
                </c:pt>
                <c:pt idx="23">
                  <c:v>0.62578715532502105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E-450F-81E6-6EE59B5C76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profiles!$F$6:$AC$6</c:f>
              <c:numCache>
                <c:formatCode>General</c:formatCode>
                <c:ptCount val="24"/>
                <c:pt idx="0">
                  <c:v>0.52907942659081197</c:v>
                </c:pt>
                <c:pt idx="1">
                  <c:v>0.52704348199605999</c:v>
                </c:pt>
                <c:pt idx="2">
                  <c:v>0.51668291186374105</c:v>
                </c:pt>
                <c:pt idx="3">
                  <c:v>0.50883876966290598</c:v>
                </c:pt>
                <c:pt idx="4">
                  <c:v>0.51611622787455302</c:v>
                </c:pt>
                <c:pt idx="5">
                  <c:v>0.56559969417653599</c:v>
                </c:pt>
                <c:pt idx="6">
                  <c:v>0.65255853238212802</c:v>
                </c:pt>
                <c:pt idx="7">
                  <c:v>0.75262254413946095</c:v>
                </c:pt>
                <c:pt idx="8">
                  <c:v>0.82290992376321503</c:v>
                </c:pt>
                <c:pt idx="9">
                  <c:v>0.84907743938288704</c:v>
                </c:pt>
                <c:pt idx="10">
                  <c:v>0.84133207365415097</c:v>
                </c:pt>
                <c:pt idx="11">
                  <c:v>0.83529057735977796</c:v>
                </c:pt>
                <c:pt idx="12">
                  <c:v>0.83801755007657697</c:v>
                </c:pt>
                <c:pt idx="13">
                  <c:v>0.84231998279200804</c:v>
                </c:pt>
                <c:pt idx="14">
                  <c:v>0.85195381964141603</c:v>
                </c:pt>
                <c:pt idx="15">
                  <c:v>0.87946660444531199</c:v>
                </c:pt>
                <c:pt idx="16">
                  <c:v>0.91481564257115799</c:v>
                </c:pt>
                <c:pt idx="17">
                  <c:v>0.951375944538146</c:v>
                </c:pt>
                <c:pt idx="18">
                  <c:v>0.99032117784654305</c:v>
                </c:pt>
                <c:pt idx="19">
                  <c:v>1</c:v>
                </c:pt>
                <c:pt idx="20">
                  <c:v>0.93423013440234803</c:v>
                </c:pt>
                <c:pt idx="21">
                  <c:v>0.80151046711978502</c:v>
                </c:pt>
                <c:pt idx="22">
                  <c:v>0.67675403311195403</c:v>
                </c:pt>
                <c:pt idx="23">
                  <c:v>0.58981212019696305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E-450F-81E6-6EE59B5C76D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profiles!$F$7:$AC$7</c:f>
              <c:numCache>
                <c:formatCode>General</c:formatCode>
                <c:ptCount val="24"/>
                <c:pt idx="0">
                  <c:v>0.56338541771023498</c:v>
                </c:pt>
                <c:pt idx="1">
                  <c:v>0.53643894750158105</c:v>
                </c:pt>
                <c:pt idx="2">
                  <c:v>0.507503072920515</c:v>
                </c:pt>
                <c:pt idx="3">
                  <c:v>0.49474385778226798</c:v>
                </c:pt>
                <c:pt idx="4">
                  <c:v>0.50789069570582102</c:v>
                </c:pt>
                <c:pt idx="5">
                  <c:v>0.555328007866008</c:v>
                </c:pt>
                <c:pt idx="6">
                  <c:v>0.64120985683879905</c:v>
                </c:pt>
                <c:pt idx="7">
                  <c:v>0.74697261368395995</c:v>
                </c:pt>
                <c:pt idx="8">
                  <c:v>0.84172105192934399</c:v>
                </c:pt>
                <c:pt idx="9">
                  <c:v>0.89917129388111705</c:v>
                </c:pt>
                <c:pt idx="10">
                  <c:v>0.920720443676046</c:v>
                </c:pt>
                <c:pt idx="11">
                  <c:v>0.91015042242831501</c:v>
                </c:pt>
                <c:pt idx="12">
                  <c:v>0.88794185202370601</c:v>
                </c:pt>
                <c:pt idx="13">
                  <c:v>0.87926938941432498</c:v>
                </c:pt>
                <c:pt idx="14">
                  <c:v>0.87319970005765801</c:v>
                </c:pt>
                <c:pt idx="15">
                  <c:v>0.87892746777479103</c:v>
                </c:pt>
                <c:pt idx="16">
                  <c:v>0.91217267947913205</c:v>
                </c:pt>
                <c:pt idx="17">
                  <c:v>0.96544336470756298</c:v>
                </c:pt>
                <c:pt idx="18">
                  <c:v>1</c:v>
                </c:pt>
                <c:pt idx="19">
                  <c:v>0.99199070281305801</c:v>
                </c:pt>
                <c:pt idx="20">
                  <c:v>0.920804176006774</c:v>
                </c:pt>
                <c:pt idx="21">
                  <c:v>0.79359385446777997</c:v>
                </c:pt>
                <c:pt idx="22">
                  <c:v>0.67755038821344904</c:v>
                </c:pt>
                <c:pt idx="23">
                  <c:v>0.60131678370156205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E-450F-81E6-6EE59B5C76D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profiles!$F$8:$AC$8</c:f>
              <c:numCache>
                <c:formatCode>General</c:formatCode>
                <c:ptCount val="24"/>
                <c:pt idx="0">
                  <c:v>0.56738337480808798</c:v>
                </c:pt>
                <c:pt idx="1">
                  <c:v>0.56410439386832301</c:v>
                </c:pt>
                <c:pt idx="2">
                  <c:v>0.56110666126814002</c:v>
                </c:pt>
                <c:pt idx="3">
                  <c:v>0.54900441159727098</c:v>
                </c:pt>
                <c:pt idx="4">
                  <c:v>0.54401100667152102</c:v>
                </c:pt>
                <c:pt idx="5">
                  <c:v>0.57052246601433698</c:v>
                </c:pt>
                <c:pt idx="6">
                  <c:v>0.635407554642622</c:v>
                </c:pt>
                <c:pt idx="7">
                  <c:v>0.72206192380714396</c:v>
                </c:pt>
                <c:pt idx="8">
                  <c:v>0.81249970043255504</c:v>
                </c:pt>
                <c:pt idx="9">
                  <c:v>0.89759668088940403</c:v>
                </c:pt>
                <c:pt idx="10">
                  <c:v>0.94697840543008804</c:v>
                </c:pt>
                <c:pt idx="11">
                  <c:v>0.95839315047833296</c:v>
                </c:pt>
                <c:pt idx="12">
                  <c:v>0.93634707298486397</c:v>
                </c:pt>
                <c:pt idx="13">
                  <c:v>0.91605278942516499</c:v>
                </c:pt>
                <c:pt idx="14">
                  <c:v>0.91549091973141405</c:v>
                </c:pt>
                <c:pt idx="15">
                  <c:v>0.939020299705429</c:v>
                </c:pt>
                <c:pt idx="16">
                  <c:v>0.97506298905712896</c:v>
                </c:pt>
                <c:pt idx="17">
                  <c:v>1</c:v>
                </c:pt>
                <c:pt idx="18">
                  <c:v>0.99810682779792004</c:v>
                </c:pt>
                <c:pt idx="19">
                  <c:v>0.96372536944292897</c:v>
                </c:pt>
                <c:pt idx="20">
                  <c:v>0.89707954362162501</c:v>
                </c:pt>
                <c:pt idx="21">
                  <c:v>0.80753096599321095</c:v>
                </c:pt>
                <c:pt idx="22">
                  <c:v>0.72478017864008704</c:v>
                </c:pt>
                <c:pt idx="23">
                  <c:v>0.66257272908767395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E-450F-81E6-6EE59B5C76D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profiles!$F$9:$AC$9</c:f>
              <c:numCache>
                <c:formatCode>General</c:formatCode>
                <c:ptCount val="24"/>
                <c:pt idx="0">
                  <c:v>0.53508610765958597</c:v>
                </c:pt>
                <c:pt idx="1">
                  <c:v>0.53714127875752005</c:v>
                </c:pt>
                <c:pt idx="2">
                  <c:v>0.523651869385099</c:v>
                </c:pt>
                <c:pt idx="3">
                  <c:v>0.50651923701375801</c:v>
                </c:pt>
                <c:pt idx="4">
                  <c:v>0.50617059688835198</c:v>
                </c:pt>
                <c:pt idx="5">
                  <c:v>0.53709302445667195</c:v>
                </c:pt>
                <c:pt idx="6">
                  <c:v>0.61650391221219902</c:v>
                </c:pt>
                <c:pt idx="7">
                  <c:v>0.72488549911453704</c:v>
                </c:pt>
                <c:pt idx="8">
                  <c:v>0.80972825347572597</c:v>
                </c:pt>
                <c:pt idx="9">
                  <c:v>0.84204334322145202</c:v>
                </c:pt>
                <c:pt idx="10">
                  <c:v>0.83720724624092102</c:v>
                </c:pt>
                <c:pt idx="11">
                  <c:v>0.82591448825873603</c:v>
                </c:pt>
                <c:pt idx="12">
                  <c:v>0.83061952612781098</c:v>
                </c:pt>
                <c:pt idx="13">
                  <c:v>0.85828142318818001</c:v>
                </c:pt>
                <c:pt idx="14">
                  <c:v>0.89775368859699201</c:v>
                </c:pt>
                <c:pt idx="15">
                  <c:v>0.939782253371926</c:v>
                </c:pt>
                <c:pt idx="16">
                  <c:v>0.97852940494448903</c:v>
                </c:pt>
                <c:pt idx="17">
                  <c:v>1</c:v>
                </c:pt>
                <c:pt idx="18">
                  <c:v>0.98294471481174095</c:v>
                </c:pt>
                <c:pt idx="19">
                  <c:v>0.93994680987026102</c:v>
                </c:pt>
                <c:pt idx="20">
                  <c:v>0.85479215772325301</c:v>
                </c:pt>
                <c:pt idx="21">
                  <c:v>0.74155304921426102</c:v>
                </c:pt>
                <c:pt idx="22">
                  <c:v>0.64884899812276398</c:v>
                </c:pt>
                <c:pt idx="23">
                  <c:v>0.594441591903063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E-450F-81E6-6EE59B5C76D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profiles!$F$10:$AC$10</c:f>
              <c:numCache>
                <c:formatCode>General</c:formatCode>
                <c:ptCount val="24"/>
                <c:pt idx="0">
                  <c:v>0.51791433713880097</c:v>
                </c:pt>
                <c:pt idx="1">
                  <c:v>0.517943513384306</c:v>
                </c:pt>
                <c:pt idx="2">
                  <c:v>0.52124447274144103</c:v>
                </c:pt>
                <c:pt idx="3">
                  <c:v>0.514340888737436</c:v>
                </c:pt>
                <c:pt idx="4">
                  <c:v>0.50106553506408702</c:v>
                </c:pt>
                <c:pt idx="5">
                  <c:v>0.51238160575390801</c:v>
                </c:pt>
                <c:pt idx="6">
                  <c:v>0.57397078358245002</c:v>
                </c:pt>
                <c:pt idx="7">
                  <c:v>0.67275631125344304</c:v>
                </c:pt>
                <c:pt idx="8">
                  <c:v>0.76318066139338003</c:v>
                </c:pt>
                <c:pt idx="9">
                  <c:v>0.82555889007557903</c:v>
                </c:pt>
                <c:pt idx="10">
                  <c:v>0.86887757054606596</c:v>
                </c:pt>
                <c:pt idx="11">
                  <c:v>0.897254401789643</c:v>
                </c:pt>
                <c:pt idx="12">
                  <c:v>0.89529230995455</c:v>
                </c:pt>
                <c:pt idx="13">
                  <c:v>0.86946542082135503</c:v>
                </c:pt>
                <c:pt idx="14">
                  <c:v>0.85467704879842099</c:v>
                </c:pt>
                <c:pt idx="15">
                  <c:v>0.87613191775098198</c:v>
                </c:pt>
                <c:pt idx="16">
                  <c:v>0.93218616848456903</c:v>
                </c:pt>
                <c:pt idx="17">
                  <c:v>0.98318466571329699</c:v>
                </c:pt>
                <c:pt idx="18">
                  <c:v>1</c:v>
                </c:pt>
                <c:pt idx="19">
                  <c:v>0.97501050917729604</c:v>
                </c:pt>
                <c:pt idx="20">
                  <c:v>0.90877198095966505</c:v>
                </c:pt>
                <c:pt idx="21">
                  <c:v>0.80731500372561504</c:v>
                </c:pt>
                <c:pt idx="22">
                  <c:v>0.70110305904343395</c:v>
                </c:pt>
                <c:pt idx="23">
                  <c:v>0.618991814342019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E-450F-81E6-6EE59B5C76D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profiles!$F$11:$AC$11</c:f>
              <c:numCache>
                <c:formatCode>General</c:formatCode>
                <c:ptCount val="24"/>
                <c:pt idx="0">
                  <c:v>0.56504478330873997</c:v>
                </c:pt>
                <c:pt idx="1">
                  <c:v>0.54545509349071397</c:v>
                </c:pt>
                <c:pt idx="2">
                  <c:v>0.51949909201953903</c:v>
                </c:pt>
                <c:pt idx="3">
                  <c:v>0.50243184515921602</c:v>
                </c:pt>
                <c:pt idx="4">
                  <c:v>0.50985863028871603</c:v>
                </c:pt>
                <c:pt idx="5">
                  <c:v>0.55584903799451102</c:v>
                </c:pt>
                <c:pt idx="6">
                  <c:v>0.64596997283725799</c:v>
                </c:pt>
                <c:pt idx="7">
                  <c:v>0.76585426345567698</c:v>
                </c:pt>
                <c:pt idx="8">
                  <c:v>0.866527693533376</c:v>
                </c:pt>
                <c:pt idx="9">
                  <c:v>0.90570895237051896</c:v>
                </c:pt>
                <c:pt idx="10">
                  <c:v>0.89765033106632897</c:v>
                </c:pt>
                <c:pt idx="11">
                  <c:v>0.88921048629618604</c:v>
                </c:pt>
                <c:pt idx="12">
                  <c:v>0.89100333409204402</c:v>
                </c:pt>
                <c:pt idx="13">
                  <c:v>0.89876723297804695</c:v>
                </c:pt>
                <c:pt idx="14">
                  <c:v>0.91861265670121695</c:v>
                </c:pt>
                <c:pt idx="15">
                  <c:v>0.95001044615800001</c:v>
                </c:pt>
                <c:pt idx="16">
                  <c:v>0.98293529124270296</c:v>
                </c:pt>
                <c:pt idx="17">
                  <c:v>1</c:v>
                </c:pt>
                <c:pt idx="18">
                  <c:v>0.98980603625623798</c:v>
                </c:pt>
                <c:pt idx="19">
                  <c:v>0.94736768260315796</c:v>
                </c:pt>
                <c:pt idx="20">
                  <c:v>0.88361835413740497</c:v>
                </c:pt>
                <c:pt idx="21">
                  <c:v>0.78726596723048303</c:v>
                </c:pt>
                <c:pt idx="22">
                  <c:v>0.68846798870082304</c:v>
                </c:pt>
                <c:pt idx="23">
                  <c:v>0.60993736760307604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E-450F-81E6-6EE59B5C76D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profiles!$F$12:$AC$12</c:f>
              <c:numCache>
                <c:formatCode>General</c:formatCode>
                <c:ptCount val="24"/>
                <c:pt idx="0">
                  <c:v>0.59771767600814096</c:v>
                </c:pt>
                <c:pt idx="1">
                  <c:v>0.58373727186975699</c:v>
                </c:pt>
                <c:pt idx="2">
                  <c:v>0.57156737141344505</c:v>
                </c:pt>
                <c:pt idx="3">
                  <c:v>0.55733776594161499</c:v>
                </c:pt>
                <c:pt idx="4">
                  <c:v>0.55247229362739603</c:v>
                </c:pt>
                <c:pt idx="5">
                  <c:v>0.58537034650978803</c:v>
                </c:pt>
                <c:pt idx="6">
                  <c:v>0.67797219086414295</c:v>
                </c:pt>
                <c:pt idx="7">
                  <c:v>0.79430733915031104</c:v>
                </c:pt>
                <c:pt idx="8">
                  <c:v>0.88283727275636503</c:v>
                </c:pt>
                <c:pt idx="9">
                  <c:v>0.91639792178653101</c:v>
                </c:pt>
                <c:pt idx="10">
                  <c:v>0.91773661296391795</c:v>
                </c:pt>
                <c:pt idx="11">
                  <c:v>0.92233391681882704</c:v>
                </c:pt>
                <c:pt idx="12">
                  <c:v>0.931968296926177</c:v>
                </c:pt>
                <c:pt idx="13">
                  <c:v>0.92298583244021104</c:v>
                </c:pt>
                <c:pt idx="14">
                  <c:v>0.90210890867636195</c:v>
                </c:pt>
                <c:pt idx="15">
                  <c:v>0.89878754266777905</c:v>
                </c:pt>
                <c:pt idx="16">
                  <c:v>0.93518105310199295</c:v>
                </c:pt>
                <c:pt idx="17">
                  <c:v>0.97827587899651203</c:v>
                </c:pt>
                <c:pt idx="18">
                  <c:v>1</c:v>
                </c:pt>
                <c:pt idx="19">
                  <c:v>0.979279707208353</c:v>
                </c:pt>
                <c:pt idx="20">
                  <c:v>0.92430974100271301</c:v>
                </c:pt>
                <c:pt idx="21">
                  <c:v>0.83690509293720605</c:v>
                </c:pt>
                <c:pt idx="22">
                  <c:v>0.74436932988628501</c:v>
                </c:pt>
                <c:pt idx="23">
                  <c:v>0.68244314632343905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E-450F-81E6-6EE59B5C76D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E-450F-81E6-6EE59B5C76D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E-450F-81E6-6EE59B5C76D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E-450F-81E6-6EE59B5C76D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E-450F-81E6-6EE59B5C76D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E-450F-81E6-6EE59B5C76D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E-450F-81E6-6EE59B5C76D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E-450F-81E6-6EE59B5C76D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E-450F-81E6-6EE59B5C76D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E-450F-81E6-6EE59B5C76D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E-450F-81E6-6EE59B5C76D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E-450F-81E6-6EE59B5C76D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E-450F-81E6-6EE59B5C76DA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E-450F-81E6-6EE59B5C76DA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E-450F-81E6-6EE59B5C76DA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E-450F-81E6-6EE59B5C76DA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E-450F-81E6-6EE59B5C76DA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E-450F-81E6-6EE59B5C76DA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E-450F-81E6-6EE59B5C76DA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E-450F-81E6-6EE59B5C76DA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E-450F-81E6-6EE59B5C76DA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E-450F-81E6-6EE59B5C76DA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E-450F-81E6-6EE59B5C76DA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31E-450F-81E6-6EE59B5C76DA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31E-450F-81E6-6EE59B5C7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69872"/>
        <c:axId val="1448579840"/>
      </c:lineChart>
      <c:catAx>
        <c:axId val="590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48579840"/>
        <c:crosses val="autoZero"/>
        <c:auto val="1"/>
        <c:lblAlgn val="ctr"/>
        <c:lblOffset val="100"/>
        <c:noMultiLvlLbl val="0"/>
      </c:catAx>
      <c:valAx>
        <c:axId val="14485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169872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619401868517033E-2"/>
          <c:y val="3.2610319520439225E-2"/>
          <c:w val="0.93380601836716037"/>
          <c:h val="0.9673895747911266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profiles!$F$23:$AC$23</c:f>
              <c:numCache>
                <c:formatCode>General</c:formatCode>
                <c:ptCount val="24"/>
                <c:pt idx="0">
                  <c:v>0.71402923600000001</c:v>
                </c:pt>
                <c:pt idx="1">
                  <c:v>0.76509912199999996</c:v>
                </c:pt>
                <c:pt idx="2">
                  <c:v>0.82461711599999998</c:v>
                </c:pt>
                <c:pt idx="3">
                  <c:v>0.88845710200000005</c:v>
                </c:pt>
                <c:pt idx="4">
                  <c:v>0.93139815800000003</c:v>
                </c:pt>
                <c:pt idx="5">
                  <c:v>0.94326290199999996</c:v>
                </c:pt>
                <c:pt idx="6">
                  <c:v>0.94787491000000001</c:v>
                </c:pt>
                <c:pt idx="7">
                  <c:v>0.92209582199999995</c:v>
                </c:pt>
                <c:pt idx="8">
                  <c:v>0.80421467000000002</c:v>
                </c:pt>
                <c:pt idx="9">
                  <c:v>0.62095582800000004</c:v>
                </c:pt>
                <c:pt idx="10">
                  <c:v>0.464981492</c:v>
                </c:pt>
                <c:pt idx="11">
                  <c:v>0.36998614200000002</c:v>
                </c:pt>
                <c:pt idx="12">
                  <c:v>0.304821022</c:v>
                </c:pt>
                <c:pt idx="13">
                  <c:v>0.26132112000000002</c:v>
                </c:pt>
                <c:pt idx="14">
                  <c:v>0.26467824000000001</c:v>
                </c:pt>
                <c:pt idx="15">
                  <c:v>0.301337348</c:v>
                </c:pt>
                <c:pt idx="16">
                  <c:v>0.37671836199999997</c:v>
                </c:pt>
                <c:pt idx="17">
                  <c:v>0.46461925599999998</c:v>
                </c:pt>
                <c:pt idx="18">
                  <c:v>0.52625961799999998</c:v>
                </c:pt>
                <c:pt idx="19">
                  <c:v>0.56603209600000004</c:v>
                </c:pt>
                <c:pt idx="20">
                  <c:v>0.609051648</c:v>
                </c:pt>
                <c:pt idx="21">
                  <c:v>0.63267861000000003</c:v>
                </c:pt>
                <c:pt idx="22">
                  <c:v>0.625450226</c:v>
                </c:pt>
                <c:pt idx="23">
                  <c:v>0.60948745599999998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8-4BDA-BD11-25FA3595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84271"/>
        <c:axId val="1225748943"/>
      </c:lineChart>
      <c:catAx>
        <c:axId val="1273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25748943"/>
        <c:crosses val="autoZero"/>
        <c:auto val="1"/>
        <c:lblAlgn val="ctr"/>
        <c:lblOffset val="100"/>
        <c:tickMarkSkip val="3"/>
        <c:noMultiLvlLbl val="0"/>
      </c:catAx>
      <c:valAx>
        <c:axId val="12257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73884271"/>
        <c:crosses val="autoZero"/>
        <c:crossBetween val="between"/>
        <c:minorUnit val="0.1"/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profiles!$F$22:$AC$22</c:f>
              <c:numCache>
                <c:formatCode>General</c:formatCode>
                <c:ptCount val="24"/>
                <c:pt idx="0">
                  <c:v>1</c:v>
                </c:pt>
                <c:pt idx="1">
                  <c:v>0.97987971551958697</c:v>
                </c:pt>
                <c:pt idx="2">
                  <c:v>0.94416270825966198</c:v>
                </c:pt>
                <c:pt idx="3">
                  <c:v>0.90291143297307797</c:v>
                </c:pt>
                <c:pt idx="4">
                  <c:v>0.86719426741613204</c:v>
                </c:pt>
                <c:pt idx="5">
                  <c:v>0.83840082123764603</c:v>
                </c:pt>
                <c:pt idx="6">
                  <c:v>0.81279012136253204</c:v>
                </c:pt>
                <c:pt idx="7">
                  <c:v>0.789185996401644</c:v>
                </c:pt>
                <c:pt idx="8">
                  <c:v>0.77341955267360696</c:v>
                </c:pt>
                <c:pt idx="9">
                  <c:v>0.77069877593210501</c:v>
                </c:pt>
                <c:pt idx="10">
                  <c:v>0.76970916437640402</c:v>
                </c:pt>
                <c:pt idx="11">
                  <c:v>0.75409410141399102</c:v>
                </c:pt>
                <c:pt idx="12">
                  <c:v>0.717923438561478</c:v>
                </c:pt>
                <c:pt idx="13">
                  <c:v>0.65124359590570102</c:v>
                </c:pt>
                <c:pt idx="14">
                  <c:v>0.54389749713598301</c:v>
                </c:pt>
                <c:pt idx="15">
                  <c:v>0.41770241483333398</c:v>
                </c:pt>
                <c:pt idx="16">
                  <c:v>0.32479542263731798</c:v>
                </c:pt>
                <c:pt idx="17">
                  <c:v>0.293290101984504</c:v>
                </c:pt>
                <c:pt idx="18">
                  <c:v>0.321251783323039</c:v>
                </c:pt>
                <c:pt idx="19">
                  <c:v>0.40522947486554101</c:v>
                </c:pt>
                <c:pt idx="20">
                  <c:v>0.52286838415010195</c:v>
                </c:pt>
                <c:pt idx="21">
                  <c:v>0.63185950180255301</c:v>
                </c:pt>
                <c:pt idx="22">
                  <c:v>0.69297039814769101</c:v>
                </c:pt>
                <c:pt idx="23">
                  <c:v>0.71680106087108497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C-4CBE-AE32-2D675439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621167"/>
        <c:axId val="1056557727"/>
      </c:lineChart>
      <c:catAx>
        <c:axId val="115862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557727"/>
        <c:crosses val="autoZero"/>
        <c:auto val="1"/>
        <c:lblAlgn val="ctr"/>
        <c:lblOffset val="100"/>
        <c:noMultiLvlLbl val="0"/>
      </c:catAx>
      <c:valAx>
        <c:axId val="10565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62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profiles!$F$48:$AC$48</c:f>
              <c:numCache>
                <c:formatCode>General</c:formatCode>
                <c:ptCount val="24"/>
                <c:pt idx="0">
                  <c:v>867.65643436507662</c:v>
                </c:pt>
                <c:pt idx="1">
                  <c:v>840.92364946782857</c:v>
                </c:pt>
                <c:pt idx="2">
                  <c:v>822.35074510301604</c:v>
                </c:pt>
                <c:pt idx="3">
                  <c:v>818.95976817869246</c:v>
                </c:pt>
                <c:pt idx="4">
                  <c:v>860.77947383462958</c:v>
                </c:pt>
                <c:pt idx="5">
                  <c:v>1015.7258662884607</c:v>
                </c:pt>
                <c:pt idx="6">
                  <c:v>1308.76271047504</c:v>
                </c:pt>
                <c:pt idx="7">
                  <c:v>1670.9764520473357</c:v>
                </c:pt>
                <c:pt idx="8">
                  <c:v>1973.6558374240196</c:v>
                </c:pt>
                <c:pt idx="9">
                  <c:v>2143.8774883752772</c:v>
                </c:pt>
                <c:pt idx="10">
                  <c:v>2199.644927320483</c:v>
                </c:pt>
                <c:pt idx="11">
                  <c:v>2214.3442395764973</c:v>
                </c:pt>
                <c:pt idx="12">
                  <c:v>2223.7308420437207</c:v>
                </c:pt>
                <c:pt idx="13">
                  <c:v>2267.5929766738482</c:v>
                </c:pt>
                <c:pt idx="14">
                  <c:v>2371.1090250455732</c:v>
                </c:pt>
                <c:pt idx="15">
                  <c:v>2551.2059801442128</c:v>
                </c:pt>
                <c:pt idx="16">
                  <c:v>2763.9810719027114</c:v>
                </c:pt>
                <c:pt idx="17">
                  <c:v>2927.2326719191433</c:v>
                </c:pt>
                <c:pt idx="18">
                  <c:v>2959.3486895125729</c:v>
                </c:pt>
                <c:pt idx="19">
                  <c:v>2805.13877608038</c:v>
                </c:pt>
                <c:pt idx="20">
                  <c:v>2456.0075542702803</c:v>
                </c:pt>
                <c:pt idx="21">
                  <c:v>1990.997309486515</c:v>
                </c:pt>
                <c:pt idx="22">
                  <c:v>1603.899136027846</c:v>
                </c:pt>
                <c:pt idx="23">
                  <c:v>1354.1964964046945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6-4DA4-9EF5-03EFB985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6303"/>
        <c:axId val="1156582047"/>
      </c:lineChart>
      <c:catAx>
        <c:axId val="1249676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6582047"/>
        <c:crosses val="autoZero"/>
        <c:auto val="1"/>
        <c:lblAlgn val="ctr"/>
        <c:lblOffset val="100"/>
        <c:noMultiLvlLbl val="0"/>
      </c:catAx>
      <c:valAx>
        <c:axId val="11565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67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profiles!$F$46:$AC$46</c:f>
              <c:numCache>
                <c:formatCode>General</c:formatCode>
                <c:ptCount val="24"/>
                <c:pt idx="0">
                  <c:v>950</c:v>
                </c:pt>
                <c:pt idx="1">
                  <c:v>930.88572974360761</c:v>
                </c:pt>
                <c:pt idx="2">
                  <c:v>896.95457284667884</c:v>
                </c:pt>
                <c:pt idx="3">
                  <c:v>857.76586132442412</c:v>
                </c:pt>
                <c:pt idx="4">
                  <c:v>823.83455404532549</c:v>
                </c:pt>
                <c:pt idx="5">
                  <c:v>796.4807801757637</c:v>
                </c:pt>
                <c:pt idx="6">
                  <c:v>772.15061529440538</c:v>
                </c:pt>
                <c:pt idx="7">
                  <c:v>749.72669658156178</c:v>
                </c:pt>
                <c:pt idx="8">
                  <c:v>734.74857503992666</c:v>
                </c:pt>
                <c:pt idx="9">
                  <c:v>732.16383713549976</c:v>
                </c:pt>
                <c:pt idx="10">
                  <c:v>731.22370615758382</c:v>
                </c:pt>
                <c:pt idx="11">
                  <c:v>716.38939634329142</c:v>
                </c:pt>
                <c:pt idx="12">
                  <c:v>682.02726663340411</c:v>
                </c:pt>
                <c:pt idx="13">
                  <c:v>618.68141611041597</c:v>
                </c:pt>
                <c:pt idx="14">
                  <c:v>516.70262227918386</c:v>
                </c:pt>
                <c:pt idx="15">
                  <c:v>396.81729409166729</c:v>
                </c:pt>
                <c:pt idx="16">
                  <c:v>308.55565150545209</c:v>
                </c:pt>
                <c:pt idx="17">
                  <c:v>278.62559688527881</c:v>
                </c:pt>
                <c:pt idx="18">
                  <c:v>305.18919415688703</c:v>
                </c:pt>
                <c:pt idx="19">
                  <c:v>384.96800112226396</c:v>
                </c:pt>
                <c:pt idx="20">
                  <c:v>496.72496494259684</c:v>
                </c:pt>
                <c:pt idx="21">
                  <c:v>600.26652671242539</c:v>
                </c:pt>
                <c:pt idx="22">
                  <c:v>658.32187824030643</c:v>
                </c:pt>
                <c:pt idx="23">
                  <c:v>680.96100782753069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6-4D3D-8D23-B97F4E184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374111"/>
        <c:axId val="1102471055"/>
      </c:lineChart>
      <c:catAx>
        <c:axId val="111337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471055"/>
        <c:crosses val="autoZero"/>
        <c:auto val="1"/>
        <c:lblAlgn val="ctr"/>
        <c:lblOffset val="100"/>
        <c:noMultiLvlLbl val="0"/>
      </c:catAx>
      <c:valAx>
        <c:axId val="11024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37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profiles!$F$47:$AC$47</c:f>
              <c:numCache>
                <c:formatCode>General</c:formatCode>
                <c:ptCount val="24"/>
                <c:pt idx="0">
                  <c:v>-14.28058472</c:v>
                </c:pt>
                <c:pt idx="1">
                  <c:v>-15.30198244</c:v>
                </c:pt>
                <c:pt idx="2">
                  <c:v>-16.492342319999999</c:v>
                </c:pt>
                <c:pt idx="3">
                  <c:v>-17.769142040000002</c:v>
                </c:pt>
                <c:pt idx="4">
                  <c:v>-18.62796316</c:v>
                </c:pt>
                <c:pt idx="5">
                  <c:v>-18.865258040000001</c:v>
                </c:pt>
                <c:pt idx="6">
                  <c:v>-18.9574982</c:v>
                </c:pt>
                <c:pt idx="7">
                  <c:v>-18.44191644</c:v>
                </c:pt>
                <c:pt idx="8">
                  <c:v>-16.0842934</c:v>
                </c:pt>
                <c:pt idx="9">
                  <c:v>-12.419116560000001</c:v>
                </c:pt>
                <c:pt idx="10">
                  <c:v>-9.2996298399999997</c:v>
                </c:pt>
                <c:pt idx="11">
                  <c:v>-7.3997228400000008</c:v>
                </c:pt>
                <c:pt idx="12">
                  <c:v>-6.0964204400000002</c:v>
                </c:pt>
                <c:pt idx="13">
                  <c:v>-5.2264224000000006</c:v>
                </c:pt>
                <c:pt idx="14">
                  <c:v>-5.2935648000000004</c:v>
                </c:pt>
                <c:pt idx="15">
                  <c:v>-6.0267469600000005</c:v>
                </c:pt>
                <c:pt idx="16">
                  <c:v>-7.5343672399999999</c:v>
                </c:pt>
                <c:pt idx="17">
                  <c:v>-9.2923851199999987</c:v>
                </c:pt>
                <c:pt idx="18">
                  <c:v>-10.52519236</c:v>
                </c:pt>
                <c:pt idx="19">
                  <c:v>-11.32064192</c:v>
                </c:pt>
                <c:pt idx="20">
                  <c:v>-12.18103296</c:v>
                </c:pt>
                <c:pt idx="21">
                  <c:v>-12.653572200000001</c:v>
                </c:pt>
                <c:pt idx="22">
                  <c:v>-12.50900452</c:v>
                </c:pt>
                <c:pt idx="23">
                  <c:v>-12.18974912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4-455A-A277-24604A02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992480"/>
        <c:axId val="2037507776"/>
      </c:lineChart>
      <c:catAx>
        <c:axId val="203199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507776"/>
        <c:crosses val="autoZero"/>
        <c:auto val="1"/>
        <c:lblAlgn val="ctr"/>
        <c:lblOffset val="100"/>
        <c:noMultiLvlLbl val="0"/>
      </c:catAx>
      <c:valAx>
        <c:axId val="20375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9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253998</xdr:colOff>
      <xdr:row>0</xdr:row>
      <xdr:rowOff>0</xdr:rowOff>
    </xdr:from>
    <xdr:to>
      <xdr:col>19</xdr:col>
      <xdr:colOff>508000</xdr:colOff>
      <xdr:row>10</xdr:row>
      <xdr:rowOff>80818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A0B441-F796-4CDF-8667-BBA19A6F8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604692</xdr:colOff>
      <xdr:row>3</xdr:row>
      <xdr:rowOff>88033</xdr:rowOff>
    </xdr:from>
    <xdr:to>
      <xdr:col>14</xdr:col>
      <xdr:colOff>528492</xdr:colOff>
      <xdr:row>14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6FDA9A-0E52-4B16-B10B-6AE92633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2166</xdr:colOff>
      <xdr:row>4</xdr:row>
      <xdr:rowOff>47624</xdr:rowOff>
    </xdr:from>
    <xdr:to>
      <xdr:col>20</xdr:col>
      <xdr:colOff>592716</xdr:colOff>
      <xdr:row>16</xdr:row>
      <xdr:rowOff>63499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29EAA91-D6DB-4AA4-83D0-8B30D8587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87457</xdr:colOff>
      <xdr:row>2</xdr:row>
      <xdr:rowOff>136526</xdr:rowOff>
    </xdr:from>
    <xdr:to>
      <xdr:col>36</xdr:col>
      <xdr:colOff>59171</xdr:colOff>
      <xdr:row>18</xdr:row>
      <xdr:rowOff>75624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790307-8DE4-4F93-A551-D209346B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431512</xdr:colOff>
      <xdr:row>28</xdr:row>
      <xdr:rowOff>41275</xdr:rowOff>
    </xdr:from>
    <xdr:to>
      <xdr:col>25</xdr:col>
      <xdr:colOff>336262</xdr:colOff>
      <xdr:row>43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423C8A-56D0-4E1E-83FC-16FE3F312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22</xdr:row>
      <xdr:rowOff>88900</xdr:rowOff>
    </xdr:from>
    <xdr:to>
      <xdr:col>33</xdr:col>
      <xdr:colOff>571500</xdr:colOff>
      <xdr:row>38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7A1BD4B-A1E8-4435-8EDC-5B89FABD3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331932</xdr:colOff>
      <xdr:row>24</xdr:row>
      <xdr:rowOff>153844</xdr:rowOff>
    </xdr:from>
    <xdr:to>
      <xdr:col>18</xdr:col>
      <xdr:colOff>297296</xdr:colOff>
      <xdr:row>40</xdr:row>
      <xdr:rowOff>126135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5C28DC0-7E50-4CF5-99A0-8719EBBC0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The Wall Street Journal">
      <a:dk1>
        <a:srgbClr val="000000"/>
      </a:dk1>
      <a:lt1>
        <a:srgbClr val="FFFFFF"/>
      </a:lt1>
      <a:dk2>
        <a:srgbClr val="D8DFF1"/>
      </a:dk2>
      <a:lt2>
        <a:srgbClr val="ECF1F9"/>
      </a:lt2>
      <a:accent1>
        <a:srgbClr val="0666B1"/>
      </a:accent1>
      <a:accent2>
        <a:srgbClr val="ED1B3A"/>
      </a:accent2>
      <a:accent3>
        <a:srgbClr val="00AD4F"/>
      </a:accent3>
      <a:accent4>
        <a:srgbClr val="FEDC19"/>
      </a:accent4>
      <a:accent5>
        <a:srgbClr val="4EB848"/>
      </a:accent5>
      <a:accent6>
        <a:srgbClr val="ECF1F9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4"/>
  <sheetViews>
    <sheetView zoomScale="70" zoomScaleNormal="70" workbookViewId="0">
      <selection activeCell="O14" sqref="O14"/>
    </sheetView>
  </sheetViews>
  <sheetFormatPr defaultColWidth="8.58203125" defaultRowHeight="13" x14ac:dyDescent="0.3"/>
  <cols>
    <col min="1" max="6" width="8.58203125" style="5"/>
    <col min="7" max="7" width="14.33203125" style="5" customWidth="1"/>
    <col min="8" max="8" width="11.08203125" style="5" customWidth="1"/>
    <col min="9" max="16" width="8.58203125" style="5"/>
    <col min="17" max="18" width="8.58203125" style="70"/>
    <col min="19" max="16384" width="8.58203125" style="5"/>
  </cols>
  <sheetData>
    <row r="2" spans="2:20" x14ac:dyDescent="0.3">
      <c r="B2" s="15" t="s">
        <v>1</v>
      </c>
      <c r="C2" s="15" t="s">
        <v>14</v>
      </c>
      <c r="D2" s="15" t="s">
        <v>15</v>
      </c>
      <c r="E2" s="15" t="s">
        <v>114</v>
      </c>
      <c r="F2" s="15" t="s">
        <v>115</v>
      </c>
      <c r="G2" s="15" t="s">
        <v>16</v>
      </c>
      <c r="H2" s="15" t="s">
        <v>17</v>
      </c>
      <c r="I2" s="15" t="s">
        <v>18</v>
      </c>
      <c r="J2" s="15" t="s">
        <v>19</v>
      </c>
      <c r="K2" s="15" t="s">
        <v>20</v>
      </c>
      <c r="L2" s="15" t="s">
        <v>21</v>
      </c>
      <c r="M2" s="15" t="s">
        <v>22</v>
      </c>
      <c r="N2" s="15" t="s">
        <v>23</v>
      </c>
      <c r="O2" s="15" t="s">
        <v>24</v>
      </c>
    </row>
    <row r="3" spans="2:20" x14ac:dyDescent="0.3">
      <c r="B3" s="20" t="s">
        <v>25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2:20" x14ac:dyDescent="0.3">
      <c r="B4" s="16"/>
      <c r="C4" s="17">
        <v>1</v>
      </c>
      <c r="D4" s="16">
        <v>3</v>
      </c>
      <c r="E4" s="16">
        <v>0</v>
      </c>
      <c r="F4" s="16">
        <v>0</v>
      </c>
      <c r="G4" s="16">
        <v>0</v>
      </c>
      <c r="H4" s="16">
        <v>0</v>
      </c>
      <c r="I4" s="16">
        <v>1</v>
      </c>
      <c r="J4" s="16">
        <v>1</v>
      </c>
      <c r="K4" s="16">
        <v>0</v>
      </c>
      <c r="L4" s="16">
        <v>11</v>
      </c>
      <c r="M4" s="16">
        <v>1</v>
      </c>
      <c r="N4" s="16">
        <v>1</v>
      </c>
      <c r="O4" s="16">
        <v>1</v>
      </c>
    </row>
    <row r="5" spans="2:20" x14ac:dyDescent="0.3">
      <c r="B5" s="16"/>
      <c r="C5" s="17">
        <v>2</v>
      </c>
      <c r="D5" s="16">
        <v>1</v>
      </c>
      <c r="E5" s="16">
        <v>100</v>
      </c>
      <c r="F5" s="16">
        <v>60</v>
      </c>
      <c r="G5" s="16">
        <v>0</v>
      </c>
      <c r="H5" s="16">
        <v>0</v>
      </c>
      <c r="I5" s="16">
        <v>1</v>
      </c>
      <c r="J5" s="16">
        <v>1</v>
      </c>
      <c r="K5" s="16">
        <v>0</v>
      </c>
      <c r="L5" s="16">
        <v>11</v>
      </c>
      <c r="M5" s="16">
        <v>1</v>
      </c>
      <c r="N5" s="16">
        <v>1.1000000000000001</v>
      </c>
      <c r="O5" s="16">
        <v>0.9</v>
      </c>
      <c r="Q5" s="70">
        <f>1.05</f>
        <v>1.05</v>
      </c>
      <c r="R5" s="70">
        <v>0.95</v>
      </c>
      <c r="S5" s="70">
        <v>1.1000000000000001</v>
      </c>
      <c r="T5" s="70">
        <v>0.9</v>
      </c>
    </row>
    <row r="6" spans="2:20" x14ac:dyDescent="0.3">
      <c r="B6" s="16"/>
      <c r="C6" s="17">
        <v>3</v>
      </c>
      <c r="D6" s="16">
        <v>1</v>
      </c>
      <c r="E6" s="16">
        <v>90</v>
      </c>
      <c r="F6" s="16">
        <v>40</v>
      </c>
      <c r="G6" s="16">
        <v>0</v>
      </c>
      <c r="H6" s="16">
        <v>0</v>
      </c>
      <c r="I6" s="16">
        <v>1</v>
      </c>
      <c r="J6" s="16">
        <v>1</v>
      </c>
      <c r="K6" s="16">
        <v>0</v>
      </c>
      <c r="L6" s="16">
        <v>11</v>
      </c>
      <c r="M6" s="16">
        <v>1</v>
      </c>
      <c r="N6" s="16">
        <v>1.1000000000000001</v>
      </c>
      <c r="O6" s="16">
        <v>0.9</v>
      </c>
      <c r="Q6" s="70">
        <f t="shared" ref="Q6:Q12" si="0">1.05</f>
        <v>1.05</v>
      </c>
      <c r="R6" s="70">
        <v>0.95</v>
      </c>
      <c r="S6" s="70">
        <v>1.1000000000000001</v>
      </c>
      <c r="T6" s="70">
        <v>0.9</v>
      </c>
    </row>
    <row r="7" spans="2:20" x14ac:dyDescent="0.3">
      <c r="B7" s="16"/>
      <c r="C7" s="17">
        <v>4</v>
      </c>
      <c r="D7" s="16">
        <v>1</v>
      </c>
      <c r="E7" s="16">
        <v>120</v>
      </c>
      <c r="F7" s="16">
        <v>80</v>
      </c>
      <c r="G7" s="16">
        <v>0</v>
      </c>
      <c r="H7" s="16">
        <v>0</v>
      </c>
      <c r="I7" s="16">
        <v>1</v>
      </c>
      <c r="J7" s="16">
        <v>1</v>
      </c>
      <c r="K7" s="16">
        <v>0</v>
      </c>
      <c r="L7" s="16">
        <v>11</v>
      </c>
      <c r="M7" s="16">
        <v>1</v>
      </c>
      <c r="N7" s="16">
        <v>1.1000000000000001</v>
      </c>
      <c r="O7" s="16">
        <v>0.9</v>
      </c>
      <c r="Q7" s="70">
        <f t="shared" si="0"/>
        <v>1.05</v>
      </c>
      <c r="R7" s="70">
        <v>0.95</v>
      </c>
      <c r="S7" s="70">
        <v>1.1000000000000001</v>
      </c>
      <c r="T7" s="70">
        <v>0.9</v>
      </c>
    </row>
    <row r="8" spans="2:20" x14ac:dyDescent="0.3">
      <c r="B8" s="16"/>
      <c r="C8" s="17">
        <v>5</v>
      </c>
      <c r="D8" s="16">
        <v>1</v>
      </c>
      <c r="E8" s="16">
        <v>60</v>
      </c>
      <c r="F8" s="16">
        <v>30</v>
      </c>
      <c r="G8" s="16">
        <v>0</v>
      </c>
      <c r="H8" s="16">
        <v>0</v>
      </c>
      <c r="I8" s="16">
        <v>1</v>
      </c>
      <c r="J8" s="16">
        <v>1</v>
      </c>
      <c r="K8" s="16">
        <v>0</v>
      </c>
      <c r="L8" s="16">
        <v>11</v>
      </c>
      <c r="M8" s="16">
        <v>1</v>
      </c>
      <c r="N8" s="16">
        <v>1.1000000000000001</v>
      </c>
      <c r="O8" s="16">
        <v>0.9</v>
      </c>
      <c r="Q8" s="70">
        <f t="shared" si="0"/>
        <v>1.05</v>
      </c>
      <c r="R8" s="70">
        <v>0.95</v>
      </c>
      <c r="S8" s="70">
        <v>1.1000000000000001</v>
      </c>
      <c r="T8" s="70">
        <v>0.9</v>
      </c>
    </row>
    <row r="9" spans="2:20" x14ac:dyDescent="0.3">
      <c r="B9" s="16"/>
      <c r="C9" s="17">
        <v>6</v>
      </c>
      <c r="D9" s="16">
        <v>1</v>
      </c>
      <c r="E9" s="16">
        <v>60</v>
      </c>
      <c r="F9" s="16">
        <v>20</v>
      </c>
      <c r="G9" s="16">
        <v>0</v>
      </c>
      <c r="H9" s="16">
        <v>0</v>
      </c>
      <c r="I9" s="16">
        <v>1</v>
      </c>
      <c r="J9" s="16">
        <v>1</v>
      </c>
      <c r="K9" s="16">
        <v>0</v>
      </c>
      <c r="L9" s="16">
        <v>11</v>
      </c>
      <c r="M9" s="16">
        <v>1</v>
      </c>
      <c r="N9" s="16">
        <v>1.1000000000000001</v>
      </c>
      <c r="O9" s="16">
        <v>0.9</v>
      </c>
      <c r="Q9" s="70">
        <f t="shared" si="0"/>
        <v>1.05</v>
      </c>
      <c r="R9" s="70">
        <v>0.95</v>
      </c>
      <c r="S9" s="70">
        <v>1.1000000000000001</v>
      </c>
      <c r="T9" s="70">
        <v>0.9</v>
      </c>
    </row>
    <row r="10" spans="2:20" x14ac:dyDescent="0.3">
      <c r="B10" s="16"/>
      <c r="C10" s="17">
        <v>7</v>
      </c>
      <c r="D10" s="16">
        <v>1</v>
      </c>
      <c r="E10" s="16">
        <v>200</v>
      </c>
      <c r="F10" s="16">
        <v>100</v>
      </c>
      <c r="G10" s="16">
        <v>0</v>
      </c>
      <c r="H10" s="16">
        <v>0</v>
      </c>
      <c r="I10" s="16">
        <v>1</v>
      </c>
      <c r="J10" s="16">
        <v>1</v>
      </c>
      <c r="K10" s="16">
        <v>0</v>
      </c>
      <c r="L10" s="16">
        <v>11</v>
      </c>
      <c r="M10" s="16">
        <v>1</v>
      </c>
      <c r="N10" s="16">
        <v>1.1000000000000001</v>
      </c>
      <c r="O10" s="16">
        <v>0.9</v>
      </c>
      <c r="Q10" s="70">
        <f t="shared" si="0"/>
        <v>1.05</v>
      </c>
      <c r="R10" s="70">
        <v>0.95</v>
      </c>
      <c r="S10" s="70">
        <v>1.1000000000000001</v>
      </c>
      <c r="T10" s="70">
        <v>0.9</v>
      </c>
    </row>
    <row r="11" spans="2:20" x14ac:dyDescent="0.3">
      <c r="B11" s="16"/>
      <c r="C11" s="17">
        <v>8</v>
      </c>
      <c r="D11" s="16">
        <v>1</v>
      </c>
      <c r="E11" s="16">
        <v>200</v>
      </c>
      <c r="F11" s="16">
        <v>100</v>
      </c>
      <c r="G11" s="16">
        <v>0</v>
      </c>
      <c r="H11" s="16">
        <v>0</v>
      </c>
      <c r="I11" s="16">
        <v>1</v>
      </c>
      <c r="J11" s="16">
        <v>1</v>
      </c>
      <c r="K11" s="16">
        <v>0</v>
      </c>
      <c r="L11" s="16">
        <v>11</v>
      </c>
      <c r="M11" s="16">
        <v>1</v>
      </c>
      <c r="N11" s="16">
        <v>1.1000000000000001</v>
      </c>
      <c r="O11" s="16">
        <v>0.9</v>
      </c>
      <c r="Q11" s="70">
        <f t="shared" si="0"/>
        <v>1.05</v>
      </c>
      <c r="R11" s="70">
        <v>0.95</v>
      </c>
      <c r="S11" s="70">
        <v>1.1000000000000001</v>
      </c>
      <c r="T11" s="70">
        <v>0.9</v>
      </c>
    </row>
    <row r="12" spans="2:20" x14ac:dyDescent="0.3">
      <c r="B12" s="19"/>
      <c r="C12" s="18">
        <v>9</v>
      </c>
      <c r="D12" s="19">
        <v>1</v>
      </c>
      <c r="E12" s="19">
        <v>60</v>
      </c>
      <c r="F12" s="19">
        <v>20</v>
      </c>
      <c r="G12" s="19">
        <v>0</v>
      </c>
      <c r="H12" s="19">
        <v>0</v>
      </c>
      <c r="I12" s="19">
        <v>1</v>
      </c>
      <c r="J12" s="19">
        <v>1</v>
      </c>
      <c r="K12" s="19">
        <v>0</v>
      </c>
      <c r="L12" s="19">
        <v>11</v>
      </c>
      <c r="M12" s="19">
        <v>1</v>
      </c>
      <c r="N12" s="19">
        <v>1.1000000000000001</v>
      </c>
      <c r="O12" s="19">
        <v>0.9</v>
      </c>
      <c r="Q12" s="70">
        <f t="shared" si="0"/>
        <v>1.05</v>
      </c>
      <c r="R12" s="70">
        <v>0.95</v>
      </c>
      <c r="S12" s="70">
        <v>1.1000000000000001</v>
      </c>
      <c r="T12" s="70">
        <v>0.9</v>
      </c>
    </row>
    <row r="13" spans="2:20" x14ac:dyDescent="0.3">
      <c r="B13" s="14" t="s">
        <v>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2:20" x14ac:dyDescent="0.3">
      <c r="E14" s="14"/>
      <c r="F14" s="1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P12"/>
  <sheetViews>
    <sheetView topLeftCell="B1" zoomScale="70" zoomScaleNormal="70" workbookViewId="0">
      <selection activeCell="K18" sqref="K18"/>
    </sheetView>
  </sheetViews>
  <sheetFormatPr defaultColWidth="8.58203125" defaultRowHeight="13" x14ac:dyDescent="0.3"/>
  <cols>
    <col min="1" max="16384" width="8.58203125" style="5"/>
  </cols>
  <sheetData>
    <row r="2" spans="3:16" x14ac:dyDescent="0.3">
      <c r="C2" s="15" t="s">
        <v>1</v>
      </c>
      <c r="D2" s="15" t="s">
        <v>3</v>
      </c>
      <c r="E2" s="15" t="s">
        <v>4</v>
      </c>
      <c r="F2" s="15" t="s">
        <v>112</v>
      </c>
      <c r="G2" s="15" t="s">
        <v>113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2</v>
      </c>
      <c r="O2" s="15" t="s">
        <v>11</v>
      </c>
      <c r="P2" s="15" t="s">
        <v>12</v>
      </c>
    </row>
    <row r="3" spans="3:16" x14ac:dyDescent="0.3">
      <c r="C3" s="20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3:16" x14ac:dyDescent="0.3">
      <c r="C4" s="17">
        <v>1</v>
      </c>
      <c r="D4" s="16">
        <v>1</v>
      </c>
      <c r="E4" s="16">
        <v>2</v>
      </c>
      <c r="F4" s="54">
        <v>0.12330000000000001</v>
      </c>
      <c r="G4" s="54">
        <v>0.41270000000000001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1</v>
      </c>
      <c r="O4" s="16">
        <v>-360</v>
      </c>
      <c r="P4" s="16">
        <v>360</v>
      </c>
    </row>
    <row r="5" spans="3:16" x14ac:dyDescent="0.3">
      <c r="C5" s="17">
        <v>2</v>
      </c>
      <c r="D5" s="16">
        <v>2</v>
      </c>
      <c r="E5" s="16">
        <v>3</v>
      </c>
      <c r="F5" s="54">
        <v>1.4E-2</v>
      </c>
      <c r="G5" s="54">
        <v>0.60499999999999998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1</v>
      </c>
      <c r="O5" s="16">
        <v>-360</v>
      </c>
      <c r="P5" s="16">
        <v>360</v>
      </c>
    </row>
    <row r="6" spans="3:16" x14ac:dyDescent="0.3">
      <c r="C6" s="17">
        <v>3</v>
      </c>
      <c r="D6" s="16">
        <v>3</v>
      </c>
      <c r="E6" s="16">
        <v>4</v>
      </c>
      <c r="F6" s="54">
        <v>0.74629999999999996</v>
      </c>
      <c r="G6" s="54">
        <v>1.2050000000000001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1</v>
      </c>
      <c r="O6" s="16">
        <v>-360</v>
      </c>
      <c r="P6" s="16">
        <v>360</v>
      </c>
    </row>
    <row r="7" spans="3:16" x14ac:dyDescent="0.3">
      <c r="C7" s="17">
        <v>4</v>
      </c>
      <c r="D7" s="16">
        <v>4</v>
      </c>
      <c r="E7" s="16">
        <v>5</v>
      </c>
      <c r="F7" s="54">
        <v>0.69840000000000002</v>
      </c>
      <c r="G7" s="54">
        <v>0.60840000000000005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1</v>
      </c>
      <c r="O7" s="16">
        <v>-360</v>
      </c>
      <c r="P7" s="16">
        <v>360</v>
      </c>
    </row>
    <row r="8" spans="3:16" x14ac:dyDescent="0.3">
      <c r="C8" s="17">
        <v>5</v>
      </c>
      <c r="D8" s="16">
        <v>5</v>
      </c>
      <c r="E8" s="16">
        <v>6</v>
      </c>
      <c r="F8" s="54">
        <v>1.9831000000000001</v>
      </c>
      <c r="G8" s="54">
        <v>1.7276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1</v>
      </c>
      <c r="O8" s="16">
        <v>-360</v>
      </c>
      <c r="P8" s="16">
        <v>360</v>
      </c>
    </row>
    <row r="9" spans="3:16" x14ac:dyDescent="0.3">
      <c r="C9" s="17">
        <v>6</v>
      </c>
      <c r="D9" s="16">
        <v>6</v>
      </c>
      <c r="E9" s="16">
        <v>7</v>
      </c>
      <c r="F9" s="54">
        <v>0.90529999999999999</v>
      </c>
      <c r="G9" s="54">
        <v>0.78859999999999997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1</v>
      </c>
      <c r="O9" s="16">
        <v>-360</v>
      </c>
      <c r="P9" s="16">
        <v>360</v>
      </c>
    </row>
    <row r="10" spans="3:16" x14ac:dyDescent="0.3">
      <c r="C10" s="17">
        <v>7</v>
      </c>
      <c r="D10" s="16">
        <v>7</v>
      </c>
      <c r="E10" s="16">
        <v>8</v>
      </c>
      <c r="F10" s="54">
        <v>2.0552000000000001</v>
      </c>
      <c r="G10" s="54">
        <v>1.1639999999999999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1</v>
      </c>
      <c r="O10" s="16">
        <v>-360</v>
      </c>
      <c r="P10" s="16">
        <v>360</v>
      </c>
    </row>
    <row r="11" spans="3:16" x14ac:dyDescent="0.3">
      <c r="C11" s="18">
        <v>8</v>
      </c>
      <c r="D11" s="19">
        <v>8</v>
      </c>
      <c r="E11" s="19">
        <v>9</v>
      </c>
      <c r="F11" s="55">
        <v>4.7953000000000001</v>
      </c>
      <c r="G11" s="55">
        <v>2.7160000000000002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1</v>
      </c>
      <c r="O11" s="19">
        <v>-360</v>
      </c>
      <c r="P11" s="19">
        <v>360</v>
      </c>
    </row>
    <row r="12" spans="3:16" x14ac:dyDescent="0.3">
      <c r="C12" s="14" t="s">
        <v>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7F1A-3216-4A9F-AE8D-7E61B1599746}">
  <dimension ref="A2:AZ8"/>
  <sheetViews>
    <sheetView zoomScale="70" zoomScaleNormal="70" workbookViewId="0">
      <selection activeCell="R4" sqref="R4"/>
    </sheetView>
  </sheetViews>
  <sheetFormatPr defaultColWidth="8.58203125" defaultRowHeight="14" x14ac:dyDescent="0.3"/>
  <cols>
    <col min="1" max="3" width="8.58203125" style="33"/>
    <col min="4" max="4" width="30.75" style="33" customWidth="1"/>
    <col min="5" max="18" width="8.58203125" style="33"/>
    <col min="19" max="52" width="8.58203125" style="38"/>
    <col min="53" max="16384" width="8.58203125" style="33"/>
  </cols>
  <sheetData>
    <row r="2" spans="1:32" x14ac:dyDescent="0.3">
      <c r="B2" s="51"/>
      <c r="C2" s="51"/>
      <c r="D2" s="51"/>
      <c r="E2" s="51"/>
      <c r="F2" s="51"/>
      <c r="G2" s="91" t="s">
        <v>90</v>
      </c>
      <c r="H2" s="91"/>
      <c r="I2" s="91"/>
      <c r="J2" s="91"/>
      <c r="K2" s="91"/>
      <c r="L2" s="91"/>
      <c r="M2" s="91"/>
      <c r="N2" s="91"/>
      <c r="O2" s="91"/>
      <c r="P2" s="91" t="s">
        <v>93</v>
      </c>
      <c r="Q2" s="91"/>
      <c r="R2" s="91"/>
    </row>
    <row r="3" spans="1:32" ht="34.5" customHeight="1" x14ac:dyDescent="0.3">
      <c r="A3" s="34"/>
      <c r="B3" s="88" t="s">
        <v>82</v>
      </c>
      <c r="C3" s="45" t="s">
        <v>81</v>
      </c>
      <c r="D3" s="45" t="s">
        <v>119</v>
      </c>
      <c r="E3" s="45" t="s">
        <v>83</v>
      </c>
      <c r="F3" s="45" t="s">
        <v>84</v>
      </c>
      <c r="G3" s="45" t="s">
        <v>94</v>
      </c>
      <c r="H3" s="45" t="s">
        <v>85</v>
      </c>
      <c r="I3" s="45" t="s">
        <v>86</v>
      </c>
      <c r="J3" s="45" t="s">
        <v>88</v>
      </c>
      <c r="K3" s="45" t="s">
        <v>89</v>
      </c>
      <c r="L3" s="45" t="s">
        <v>95</v>
      </c>
      <c r="M3" s="45" t="s">
        <v>116</v>
      </c>
      <c r="N3" s="45" t="s">
        <v>117</v>
      </c>
      <c r="O3" s="45" t="s">
        <v>118</v>
      </c>
      <c r="P3" s="45" t="s">
        <v>87</v>
      </c>
      <c r="Q3" s="45" t="s">
        <v>91</v>
      </c>
      <c r="R3" s="45" t="s">
        <v>92</v>
      </c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5"/>
    </row>
    <row r="4" spans="1:32" x14ac:dyDescent="0.3">
      <c r="A4" s="34"/>
      <c r="B4" s="89"/>
      <c r="C4" s="37">
        <v>3</v>
      </c>
      <c r="D4" s="37">
        <v>3</v>
      </c>
      <c r="E4" s="37">
        <v>2000</v>
      </c>
      <c r="F4" s="37">
        <f>0.2*E4</f>
        <v>400</v>
      </c>
      <c r="G4" s="37"/>
      <c r="H4" s="37"/>
      <c r="I4" s="35"/>
      <c r="J4" s="37"/>
      <c r="K4" s="37"/>
      <c r="L4" s="37"/>
      <c r="M4" s="37"/>
      <c r="N4" s="37"/>
      <c r="O4" s="37"/>
      <c r="P4" s="37">
        <v>0.3</v>
      </c>
      <c r="Q4" s="37">
        <v>0.02</v>
      </c>
      <c r="R4" s="37">
        <v>0.8</v>
      </c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</row>
    <row r="5" spans="1:32" x14ac:dyDescent="0.3">
      <c r="A5" s="34"/>
      <c r="B5" s="89"/>
      <c r="C5" s="46">
        <v>3</v>
      </c>
      <c r="D5" s="46">
        <v>4</v>
      </c>
      <c r="E5" s="46">
        <v>2000</v>
      </c>
      <c r="F5" s="46">
        <v>0</v>
      </c>
      <c r="G5" s="46"/>
      <c r="H5" s="46"/>
      <c r="I5" s="46"/>
      <c r="J5" s="46"/>
      <c r="K5" s="46"/>
      <c r="L5" s="46"/>
      <c r="M5" s="46"/>
      <c r="N5" s="46"/>
      <c r="O5" s="46"/>
      <c r="P5" s="46">
        <v>0.9</v>
      </c>
      <c r="Q5" s="51"/>
      <c r="R5" s="4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</row>
    <row r="6" spans="1:32" x14ac:dyDescent="0.3">
      <c r="A6" s="34"/>
      <c r="B6" s="89"/>
      <c r="C6" s="46">
        <v>6</v>
      </c>
      <c r="D6" s="46">
        <v>1</v>
      </c>
      <c r="E6" s="46">
        <v>1000</v>
      </c>
      <c r="F6" s="46">
        <v>0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</row>
    <row r="7" spans="1:32" x14ac:dyDescent="0.3">
      <c r="A7" s="34"/>
      <c r="B7" s="89"/>
      <c r="C7" s="46">
        <v>6</v>
      </c>
      <c r="D7" s="46">
        <v>2</v>
      </c>
      <c r="E7" s="46"/>
      <c r="F7" s="46"/>
      <c r="G7" s="46">
        <v>200</v>
      </c>
      <c r="H7" s="46">
        <f>0.2*G7</f>
        <v>40</v>
      </c>
      <c r="I7" s="37">
        <f>0.4*G7</f>
        <v>80</v>
      </c>
      <c r="J7" s="46">
        <v>0.95</v>
      </c>
      <c r="K7" s="46">
        <v>0.95</v>
      </c>
      <c r="L7" s="46">
        <v>0.01</v>
      </c>
      <c r="M7" s="46">
        <v>0.9</v>
      </c>
      <c r="N7" s="46">
        <v>0.1</v>
      </c>
      <c r="O7" s="46">
        <v>0.4</v>
      </c>
      <c r="P7" s="46"/>
      <c r="Q7" s="46"/>
      <c r="R7" s="4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</row>
    <row r="8" spans="1:32" x14ac:dyDescent="0.3">
      <c r="A8" s="34"/>
      <c r="B8" s="90"/>
      <c r="C8" s="52">
        <v>3</v>
      </c>
      <c r="D8" s="52">
        <v>5</v>
      </c>
      <c r="E8" s="52"/>
      <c r="F8" s="52"/>
      <c r="G8" s="52">
        <v>1000</v>
      </c>
      <c r="H8" s="52">
        <v>1000</v>
      </c>
      <c r="I8" s="52">
        <v>1000</v>
      </c>
      <c r="J8" s="52">
        <v>0.9</v>
      </c>
      <c r="K8" s="52">
        <v>0.9</v>
      </c>
      <c r="L8" s="52">
        <v>0.01</v>
      </c>
      <c r="M8" s="52">
        <v>1</v>
      </c>
      <c r="N8" s="52">
        <v>0.1</v>
      </c>
      <c r="O8" s="52">
        <v>0.5</v>
      </c>
      <c r="P8" s="47"/>
      <c r="Q8" s="47"/>
      <c r="R8" s="4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</row>
  </sheetData>
  <mergeCells count="3">
    <mergeCell ref="B3:B8"/>
    <mergeCell ref="P2:R2"/>
    <mergeCell ref="G2:O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3824-CF51-4252-8560-55BB9602FD5B}">
  <dimension ref="B3:Z14"/>
  <sheetViews>
    <sheetView zoomScale="70" zoomScaleNormal="70" workbookViewId="0">
      <selection activeCell="H4" sqref="H4"/>
    </sheetView>
  </sheetViews>
  <sheetFormatPr defaultColWidth="8.58203125" defaultRowHeight="14" x14ac:dyDescent="0.3"/>
  <cols>
    <col min="1" max="2" width="8.58203125" style="44"/>
    <col min="3" max="3" width="11.08203125" style="44" customWidth="1"/>
    <col min="4" max="12" width="8.58203125" style="44"/>
    <col min="13" max="14" width="8.58203125" style="40"/>
    <col min="15" max="15" width="8" style="40" customWidth="1"/>
    <col min="16" max="16" width="8.58203125" style="40" customWidth="1"/>
    <col min="17" max="26" width="8.58203125" style="40"/>
    <col min="27" max="16384" width="8.58203125" style="44"/>
  </cols>
  <sheetData>
    <row r="3" spans="2:26" ht="16.5" customHeight="1" x14ac:dyDescent="0.3">
      <c r="B3" s="88" t="s">
        <v>102</v>
      </c>
      <c r="C3" s="48" t="s">
        <v>105</v>
      </c>
      <c r="D3" s="48" t="s">
        <v>96</v>
      </c>
      <c r="E3" s="48" t="s">
        <v>97</v>
      </c>
      <c r="F3" s="48" t="s">
        <v>98</v>
      </c>
      <c r="G3" s="48" t="s">
        <v>99</v>
      </c>
      <c r="H3" s="48" t="s">
        <v>100</v>
      </c>
      <c r="I3" s="48" t="s">
        <v>101</v>
      </c>
      <c r="J3" s="48" t="s">
        <v>103</v>
      </c>
      <c r="K3" s="48" t="s">
        <v>104</v>
      </c>
      <c r="L3" s="42" t="s">
        <v>106</v>
      </c>
      <c r="M3" s="8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2:26" x14ac:dyDescent="0.3">
      <c r="B4" s="89"/>
      <c r="C4" s="49">
        <v>2</v>
      </c>
      <c r="D4" s="49">
        <v>0</v>
      </c>
      <c r="E4" s="49">
        <v>0</v>
      </c>
      <c r="F4" s="49">
        <v>3</v>
      </c>
      <c r="G4" s="49">
        <v>0</v>
      </c>
      <c r="H4" s="49">
        <v>0.34499999999999997</v>
      </c>
      <c r="I4" s="49">
        <v>0</v>
      </c>
      <c r="J4" s="49">
        <v>0</v>
      </c>
      <c r="K4" s="49">
        <v>0.02</v>
      </c>
      <c r="L4" s="40" t="s">
        <v>108</v>
      </c>
      <c r="M4" s="89"/>
      <c r="N4" s="37"/>
      <c r="O4" s="37"/>
      <c r="P4" s="37"/>
      <c r="Q4" s="37"/>
      <c r="R4" s="37"/>
      <c r="S4" s="37"/>
      <c r="U4" s="37"/>
      <c r="V4" s="37"/>
      <c r="W4" s="37"/>
      <c r="X4" s="37"/>
      <c r="Y4" s="37"/>
      <c r="Z4" s="37"/>
    </row>
    <row r="5" spans="2:26" x14ac:dyDescent="0.3">
      <c r="B5" s="89"/>
      <c r="C5" s="49">
        <v>2</v>
      </c>
      <c r="D5" s="49">
        <v>0</v>
      </c>
      <c r="E5" s="49">
        <v>0</v>
      </c>
      <c r="F5" s="49">
        <v>3</v>
      </c>
      <c r="G5" s="49">
        <v>0</v>
      </c>
      <c r="H5" s="49">
        <v>0</v>
      </c>
      <c r="I5" s="49">
        <v>0</v>
      </c>
      <c r="J5" s="49">
        <v>0</v>
      </c>
      <c r="K5" s="49">
        <v>0.02</v>
      </c>
      <c r="L5" s="40" t="s">
        <v>109</v>
      </c>
      <c r="M5" s="8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2:26" x14ac:dyDescent="0.3">
      <c r="B6" s="89"/>
      <c r="C6" s="49">
        <v>2</v>
      </c>
      <c r="D6" s="49">
        <v>0</v>
      </c>
      <c r="E6" s="49">
        <v>0</v>
      </c>
      <c r="F6" s="49">
        <v>3</v>
      </c>
      <c r="G6" s="49">
        <v>0</v>
      </c>
      <c r="H6" s="49">
        <v>0</v>
      </c>
      <c r="I6" s="49">
        <v>0</v>
      </c>
      <c r="J6" s="49">
        <v>1</v>
      </c>
      <c r="K6" s="49">
        <v>0.02</v>
      </c>
      <c r="L6" s="40" t="s">
        <v>107</v>
      </c>
      <c r="M6" s="89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2:26" x14ac:dyDescent="0.3">
      <c r="B7" s="89"/>
      <c r="C7" s="44">
        <v>2</v>
      </c>
      <c r="D7" s="44">
        <v>0</v>
      </c>
      <c r="E7" s="44">
        <v>0</v>
      </c>
      <c r="F7" s="44">
        <v>3</v>
      </c>
      <c r="G7" s="44">
        <v>0</v>
      </c>
      <c r="H7" s="44">
        <v>0</v>
      </c>
      <c r="I7" s="44">
        <v>0</v>
      </c>
      <c r="J7" s="44">
        <v>0</v>
      </c>
      <c r="K7" s="44">
        <v>0.02</v>
      </c>
      <c r="L7" s="44" t="s">
        <v>136</v>
      </c>
      <c r="M7" s="8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2:26" x14ac:dyDescent="0.3">
      <c r="B8" s="90"/>
      <c r="C8" s="50">
        <v>2</v>
      </c>
      <c r="D8" s="50">
        <v>0</v>
      </c>
      <c r="E8" s="50">
        <v>0</v>
      </c>
      <c r="F8" s="50">
        <v>3</v>
      </c>
      <c r="G8" s="50">
        <v>0</v>
      </c>
      <c r="H8" s="50">
        <v>0</v>
      </c>
      <c r="I8" s="50">
        <v>0</v>
      </c>
      <c r="J8" s="50">
        <v>0</v>
      </c>
      <c r="K8" s="50">
        <v>0.02</v>
      </c>
      <c r="L8" s="41" t="s">
        <v>120</v>
      </c>
      <c r="M8" s="89"/>
      <c r="N8" s="39"/>
      <c r="O8" s="39"/>
      <c r="P8" s="39"/>
      <c r="Q8" s="39"/>
      <c r="R8" s="39"/>
      <c r="S8" s="39"/>
      <c r="T8" s="37"/>
      <c r="U8" s="39"/>
      <c r="V8" s="39"/>
      <c r="W8" s="39"/>
      <c r="X8" s="39"/>
      <c r="Y8" s="39"/>
      <c r="Z8" s="39"/>
    </row>
    <row r="12" spans="2:26" x14ac:dyDescent="0.3">
      <c r="B12" s="42"/>
      <c r="C12" s="43" t="s">
        <v>56</v>
      </c>
      <c r="D12" s="43" t="s">
        <v>57</v>
      </c>
      <c r="E12" s="43" t="s">
        <v>58</v>
      </c>
      <c r="F12" s="43" t="s">
        <v>59</v>
      </c>
      <c r="G12" s="43" t="s">
        <v>60</v>
      </c>
      <c r="H12" s="43" t="s">
        <v>61</v>
      </c>
      <c r="I12" s="43" t="s">
        <v>62</v>
      </c>
      <c r="J12" s="43" t="s">
        <v>63</v>
      </c>
      <c r="K12" s="43" t="s">
        <v>64</v>
      </c>
      <c r="L12" s="43" t="s">
        <v>65</v>
      </c>
      <c r="M12" s="43" t="s">
        <v>66</v>
      </c>
      <c r="N12" s="43" t="s">
        <v>67</v>
      </c>
      <c r="O12" s="43" t="s">
        <v>68</v>
      </c>
      <c r="P12" s="43" t="s">
        <v>69</v>
      </c>
      <c r="Q12" s="43" t="s">
        <v>70</v>
      </c>
      <c r="R12" s="43" t="s">
        <v>71</v>
      </c>
      <c r="S12" s="43" t="s">
        <v>72</v>
      </c>
      <c r="T12" s="43" t="s">
        <v>73</v>
      </c>
      <c r="U12" s="43" t="s">
        <v>74</v>
      </c>
      <c r="V12" s="43" t="s">
        <v>75</v>
      </c>
      <c r="W12" s="43" t="s">
        <v>76</v>
      </c>
      <c r="X12" s="43" t="s">
        <v>77</v>
      </c>
      <c r="Y12" s="43" t="s">
        <v>78</v>
      </c>
      <c r="Z12" s="43" t="s">
        <v>79</v>
      </c>
    </row>
    <row r="13" spans="2:26" x14ac:dyDescent="0.3">
      <c r="B13" s="40" t="s">
        <v>110</v>
      </c>
      <c r="C13" s="40">
        <v>0.42699999999999999</v>
      </c>
      <c r="D13" s="40">
        <v>0.42699999999999999</v>
      </c>
      <c r="E13" s="40">
        <v>0.42699999999999999</v>
      </c>
      <c r="F13" s="40">
        <v>0.42699999999999999</v>
      </c>
      <c r="G13" s="40">
        <v>0.42699999999999999</v>
      </c>
      <c r="H13" s="40">
        <v>0.42699999999999999</v>
      </c>
      <c r="I13" s="40">
        <v>0.52700000000000002</v>
      </c>
      <c r="J13" s="40">
        <v>0.52700000000000002</v>
      </c>
      <c r="K13" s="40">
        <v>0.627</v>
      </c>
      <c r="L13" s="40">
        <v>0.627</v>
      </c>
      <c r="M13" s="40">
        <v>0.627</v>
      </c>
      <c r="N13" s="40">
        <v>0.52700000000000002</v>
      </c>
      <c r="O13" s="40">
        <v>0.52700000000000002</v>
      </c>
      <c r="P13" s="40">
        <v>0.52700000000000002</v>
      </c>
      <c r="Q13" s="40">
        <v>0.52700000000000002</v>
      </c>
      <c r="R13" s="40">
        <v>0.52700000000000002</v>
      </c>
      <c r="S13" s="40">
        <v>0.52700000000000002</v>
      </c>
      <c r="T13" s="40">
        <v>0.627</v>
      </c>
      <c r="U13" s="40">
        <v>0.627</v>
      </c>
      <c r="V13" s="40">
        <v>0.627</v>
      </c>
      <c r="W13" s="40">
        <v>0.627</v>
      </c>
      <c r="X13" s="40">
        <v>0.627</v>
      </c>
      <c r="Y13" s="40">
        <v>0.42699999999999999</v>
      </c>
      <c r="Z13" s="40">
        <v>0.42699999999999999</v>
      </c>
    </row>
    <row r="14" spans="2:26" x14ac:dyDescent="0.3">
      <c r="B14" s="41" t="s">
        <v>111</v>
      </c>
      <c r="C14" s="41">
        <v>0.35</v>
      </c>
      <c r="D14" s="41">
        <v>0.35</v>
      </c>
      <c r="E14" s="41">
        <v>0.35</v>
      </c>
      <c r="F14" s="41">
        <v>0.35</v>
      </c>
      <c r="G14" s="41">
        <v>0.35</v>
      </c>
      <c r="H14" s="41">
        <v>0.35</v>
      </c>
      <c r="I14" s="41">
        <v>0.35</v>
      </c>
      <c r="J14" s="41">
        <v>0.35</v>
      </c>
      <c r="K14" s="41">
        <v>0.35</v>
      </c>
      <c r="L14" s="41">
        <v>0.35</v>
      </c>
      <c r="M14" s="41">
        <v>0.35</v>
      </c>
      <c r="N14" s="41">
        <v>0.35</v>
      </c>
      <c r="O14" s="41">
        <v>0.35</v>
      </c>
      <c r="P14" s="41">
        <v>0.35</v>
      </c>
      <c r="Q14" s="41">
        <v>0.35</v>
      </c>
      <c r="R14" s="41">
        <v>0.35</v>
      </c>
      <c r="S14" s="41">
        <v>0.35</v>
      </c>
      <c r="T14" s="41">
        <v>0.35</v>
      </c>
      <c r="U14" s="41">
        <v>0.35</v>
      </c>
      <c r="V14" s="41">
        <v>0.35</v>
      </c>
      <c r="W14" s="41">
        <v>0.35</v>
      </c>
      <c r="X14" s="41">
        <v>0.35</v>
      </c>
      <c r="Y14" s="41">
        <v>0.35</v>
      </c>
      <c r="Z14" s="41">
        <v>0.35</v>
      </c>
    </row>
  </sheetData>
  <mergeCells count="2">
    <mergeCell ref="B3:B8"/>
    <mergeCell ref="M3:M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7903-A028-4254-B56F-20B189FFDFFB}">
  <dimension ref="C3:AE12"/>
  <sheetViews>
    <sheetView tabSelected="1" topLeftCell="G1" zoomScale="70" zoomScaleNormal="70" workbookViewId="0">
      <selection activeCell="Q16" sqref="Q16"/>
    </sheetView>
  </sheetViews>
  <sheetFormatPr defaultColWidth="8.58203125" defaultRowHeight="13" x14ac:dyDescent="0.3"/>
  <cols>
    <col min="1" max="2" width="8.58203125" style="14"/>
    <col min="3" max="3" width="12.5" style="14" customWidth="1"/>
    <col min="4" max="6" width="8.58203125" style="14"/>
    <col min="7" max="7" width="9.75" style="14" customWidth="1"/>
    <col min="8" max="8" width="8.58203125" style="14"/>
    <col min="9" max="9" width="10.83203125" style="14" customWidth="1"/>
    <col min="10" max="11" width="8.58203125" style="14"/>
    <col min="12" max="12" width="11.5" style="14" customWidth="1"/>
    <col min="13" max="16384" width="8.58203125" style="14"/>
  </cols>
  <sheetData>
    <row r="3" spans="3:31" s="64" customFormat="1" ht="39" x14ac:dyDescent="0.3">
      <c r="C3" s="12" t="s">
        <v>26</v>
      </c>
      <c r="D3" s="56" t="s">
        <v>27</v>
      </c>
      <c r="E3" s="56" t="s">
        <v>28</v>
      </c>
      <c r="F3" s="56" t="s">
        <v>29</v>
      </c>
      <c r="G3" s="56" t="s">
        <v>30</v>
      </c>
      <c r="H3" s="56" t="s">
        <v>31</v>
      </c>
      <c r="I3" s="56" t="s">
        <v>128</v>
      </c>
      <c r="J3" s="56" t="s">
        <v>121</v>
      </c>
      <c r="K3" s="56" t="s">
        <v>122</v>
      </c>
      <c r="L3" s="56" t="s">
        <v>129</v>
      </c>
      <c r="M3" s="56" t="s">
        <v>130</v>
      </c>
      <c r="N3" s="56" t="s">
        <v>131</v>
      </c>
      <c r="O3" s="56" t="s">
        <v>132</v>
      </c>
      <c r="P3" s="56" t="s">
        <v>123</v>
      </c>
      <c r="Q3" s="56" t="s">
        <v>124</v>
      </c>
      <c r="R3" s="56" t="s">
        <v>125</v>
      </c>
      <c r="S3" s="57" t="s">
        <v>126</v>
      </c>
      <c r="T3" s="57" t="s">
        <v>139</v>
      </c>
      <c r="U3" s="71" t="s">
        <v>140</v>
      </c>
      <c r="V3" s="73"/>
      <c r="W3" s="58" t="s">
        <v>38</v>
      </c>
      <c r="X3" s="58" t="s">
        <v>127</v>
      </c>
      <c r="Y3" s="58" t="s">
        <v>39</v>
      </c>
      <c r="Z3" s="58"/>
      <c r="AA3" s="58" t="s">
        <v>138</v>
      </c>
      <c r="AB3" s="58"/>
    </row>
    <row r="4" spans="3:31" ht="14" x14ac:dyDescent="0.3">
      <c r="C4" s="13" t="s">
        <v>32</v>
      </c>
      <c r="D4" s="62">
        <v>1</v>
      </c>
      <c r="E4" s="62">
        <v>2</v>
      </c>
      <c r="F4" s="62">
        <v>2000</v>
      </c>
      <c r="G4" s="62">
        <v>0.2</v>
      </c>
      <c r="H4" s="62">
        <v>5.0000000000000001E-4</v>
      </c>
      <c r="I4" s="74">
        <v>3.5E-4</v>
      </c>
      <c r="J4" s="62">
        <v>0.2</v>
      </c>
      <c r="K4" s="62">
        <v>2</v>
      </c>
      <c r="L4" s="62">
        <v>80</v>
      </c>
      <c r="M4" s="62">
        <v>90</v>
      </c>
      <c r="N4" s="62">
        <v>40</v>
      </c>
      <c r="O4" s="62">
        <v>70</v>
      </c>
      <c r="P4" s="62">
        <f>P5+P9+P7</f>
        <v>160</v>
      </c>
      <c r="Q4" s="62">
        <v>85</v>
      </c>
      <c r="R4" s="62">
        <v>50</v>
      </c>
      <c r="S4" s="16">
        <v>1</v>
      </c>
      <c r="T4" s="16">
        <v>0.8</v>
      </c>
      <c r="U4" s="72">
        <v>0</v>
      </c>
      <c r="V4" s="72"/>
      <c r="W4" s="58">
        <f t="shared" ref="W4:W11" si="0">P4/(G4^2*PI()/4)/3600</f>
        <v>1.4147106052612917</v>
      </c>
      <c r="X4" s="58">
        <f>F4/W4/3600</f>
        <v>0.3926990816987242</v>
      </c>
      <c r="Y4" s="58">
        <f>P4/3600*4.2*35</f>
        <v>6.5333333333333332</v>
      </c>
      <c r="Z4" s="61"/>
      <c r="AA4" s="61">
        <f>J4*3.14*G4^2/4*3600</f>
        <v>22.608000000000008</v>
      </c>
      <c r="AB4" s="61">
        <f>K4*3.14*G4^2/4*3600</f>
        <v>226.08000000000004</v>
      </c>
      <c r="AD4" s="62">
        <f>AD5+AD9+AD7</f>
        <v>120</v>
      </c>
      <c r="AE4" s="14">
        <v>30</v>
      </c>
    </row>
    <row r="5" spans="3:31" ht="14" x14ac:dyDescent="0.3">
      <c r="C5" s="13" t="s">
        <v>34</v>
      </c>
      <c r="D5" s="62">
        <v>2</v>
      </c>
      <c r="E5" s="62">
        <v>3</v>
      </c>
      <c r="F5" s="62">
        <v>1000</v>
      </c>
      <c r="G5" s="62">
        <v>0.15</v>
      </c>
      <c r="H5" s="62">
        <v>5.0000000000000001E-4</v>
      </c>
      <c r="I5" s="74">
        <v>3.5E-4</v>
      </c>
      <c r="J5" s="62">
        <v>0.2</v>
      </c>
      <c r="K5" s="62">
        <v>2</v>
      </c>
      <c r="L5" s="62">
        <v>80</v>
      </c>
      <c r="M5" s="62">
        <v>90</v>
      </c>
      <c r="N5" s="62">
        <v>40</v>
      </c>
      <c r="O5" s="62">
        <v>70</v>
      </c>
      <c r="P5" s="62">
        <f>P6+P10</f>
        <v>80</v>
      </c>
      <c r="Q5" s="62">
        <v>85</v>
      </c>
      <c r="R5" s="62">
        <v>50</v>
      </c>
      <c r="S5" s="16">
        <v>0</v>
      </c>
      <c r="T5" s="16">
        <v>1</v>
      </c>
      <c r="U5" s="72">
        <v>0</v>
      </c>
      <c r="V5" s="72"/>
      <c r="W5" s="58">
        <f t="shared" si="0"/>
        <v>1.2575205380100372</v>
      </c>
      <c r="X5" s="58">
        <f t="shared" ref="X5:X7" si="1">F5/W5/3600</f>
        <v>0.22089323345553236</v>
      </c>
      <c r="Y5" s="58">
        <f t="shared" ref="Y5:Y11" si="2">P5/3600*4.2*35</f>
        <v>3.2666666666666666</v>
      </c>
      <c r="Z5" s="61"/>
      <c r="AA5" s="61">
        <f t="shared" ref="AA5:AA11" si="3">J5*3.14*G5^2/4*3600</f>
        <v>12.717000000000002</v>
      </c>
      <c r="AB5" s="61">
        <f t="shared" ref="AB5:AB11" si="4">K5*3.14*G5^2/4*3600</f>
        <v>127.17</v>
      </c>
      <c r="AD5" s="62">
        <f>AD6+AD10</f>
        <v>65</v>
      </c>
    </row>
    <row r="6" spans="3:31" ht="14" x14ac:dyDescent="0.3">
      <c r="C6" s="13" t="s">
        <v>35</v>
      </c>
      <c r="D6" s="62">
        <v>3</v>
      </c>
      <c r="E6" s="62">
        <v>4</v>
      </c>
      <c r="F6" s="62">
        <v>500</v>
      </c>
      <c r="G6" s="62">
        <v>0.1</v>
      </c>
      <c r="H6" s="62">
        <v>5.0000000000000001E-4</v>
      </c>
      <c r="I6" s="74">
        <v>3.5E-4</v>
      </c>
      <c r="J6" s="62">
        <v>0.2</v>
      </c>
      <c r="K6" s="62">
        <v>2</v>
      </c>
      <c r="L6" s="62">
        <v>80</v>
      </c>
      <c r="M6" s="62">
        <v>90</v>
      </c>
      <c r="N6" s="62">
        <v>40</v>
      </c>
      <c r="O6" s="62">
        <v>70</v>
      </c>
      <c r="P6" s="62">
        <f>P8+P11-P7</f>
        <v>40</v>
      </c>
      <c r="Q6" s="62">
        <v>85</v>
      </c>
      <c r="R6" s="62">
        <v>50</v>
      </c>
      <c r="S6" s="16">
        <v>0</v>
      </c>
      <c r="T6" s="16">
        <v>1</v>
      </c>
      <c r="U6" s="72">
        <v>0</v>
      </c>
      <c r="V6" s="72"/>
      <c r="W6" s="58">
        <f t="shared" si="0"/>
        <v>1.4147106052612917</v>
      </c>
      <c r="X6" s="58">
        <f t="shared" si="1"/>
        <v>9.8174770424681049E-2</v>
      </c>
      <c r="Y6" s="58">
        <f t="shared" si="2"/>
        <v>1.6333333333333333</v>
      </c>
      <c r="Z6" s="61"/>
      <c r="AA6" s="61">
        <f t="shared" si="3"/>
        <v>5.6520000000000019</v>
      </c>
      <c r="AB6" s="61">
        <f t="shared" si="4"/>
        <v>56.52000000000001</v>
      </c>
      <c r="AD6" s="62">
        <f>AD8+AD11-AD7</f>
        <v>35</v>
      </c>
    </row>
    <row r="7" spans="3:31" ht="14" x14ac:dyDescent="0.3">
      <c r="C7" s="13" t="s">
        <v>36</v>
      </c>
      <c r="D7" s="62">
        <v>2</v>
      </c>
      <c r="E7" s="62">
        <v>4</v>
      </c>
      <c r="F7" s="62">
        <v>1200</v>
      </c>
      <c r="G7" s="62">
        <v>0.1</v>
      </c>
      <c r="H7" s="62">
        <v>5.0000000000000001E-4</v>
      </c>
      <c r="I7" s="74">
        <v>3.5E-4</v>
      </c>
      <c r="J7" s="62">
        <v>0.2</v>
      </c>
      <c r="K7" s="62">
        <v>2</v>
      </c>
      <c r="L7" s="62">
        <v>80</v>
      </c>
      <c r="M7" s="62">
        <v>90</v>
      </c>
      <c r="N7" s="62">
        <v>40</v>
      </c>
      <c r="O7" s="62">
        <v>70</v>
      </c>
      <c r="P7" s="62">
        <v>40</v>
      </c>
      <c r="Q7" s="62">
        <v>85</v>
      </c>
      <c r="R7" s="62">
        <v>50</v>
      </c>
      <c r="S7" s="16">
        <v>0</v>
      </c>
      <c r="T7" s="16">
        <v>1</v>
      </c>
      <c r="U7" s="72">
        <v>1</v>
      </c>
      <c r="V7" s="72"/>
      <c r="W7" s="58">
        <f t="shared" si="0"/>
        <v>1.4147106052612917</v>
      </c>
      <c r="X7" s="58">
        <f t="shared" si="1"/>
        <v>0.23561944901923454</v>
      </c>
      <c r="Y7" s="58">
        <f t="shared" si="2"/>
        <v>1.6333333333333333</v>
      </c>
      <c r="Z7" s="61"/>
      <c r="AA7" s="61">
        <f t="shared" si="3"/>
        <v>5.6520000000000019</v>
      </c>
      <c r="AB7" s="61">
        <f t="shared" si="4"/>
        <v>56.52000000000001</v>
      </c>
      <c r="AD7" s="62">
        <v>25</v>
      </c>
    </row>
    <row r="8" spans="3:31" s="84" customFormat="1" ht="14" x14ac:dyDescent="0.3">
      <c r="C8" s="77" t="s">
        <v>37</v>
      </c>
      <c r="D8" s="78">
        <v>4</v>
      </c>
      <c r="E8" s="78">
        <v>5</v>
      </c>
      <c r="F8" s="78">
        <v>300</v>
      </c>
      <c r="G8" s="78">
        <v>0.1</v>
      </c>
      <c r="H8" s="78">
        <v>5.0000000000000001E-4</v>
      </c>
      <c r="I8" s="79">
        <v>3.5E-4</v>
      </c>
      <c r="J8" s="62">
        <v>0.2</v>
      </c>
      <c r="K8" s="62">
        <v>2</v>
      </c>
      <c r="L8" s="62">
        <v>80</v>
      </c>
      <c r="M8" s="62">
        <v>90</v>
      </c>
      <c r="N8" s="62">
        <v>40</v>
      </c>
      <c r="O8" s="62">
        <v>70</v>
      </c>
      <c r="P8" s="78">
        <v>40</v>
      </c>
      <c r="Q8" s="62">
        <v>85</v>
      </c>
      <c r="R8" s="78">
        <v>50</v>
      </c>
      <c r="S8" s="80">
        <v>0</v>
      </c>
      <c r="T8" s="80">
        <v>1</v>
      </c>
      <c r="U8" s="81">
        <v>1</v>
      </c>
      <c r="V8" s="81"/>
      <c r="W8" s="82">
        <f t="shared" si="0"/>
        <v>1.4147106052612917</v>
      </c>
      <c r="X8" s="82">
        <f>F8/W8/3600</f>
        <v>5.8904862254808635E-2</v>
      </c>
      <c r="Y8" s="58">
        <f t="shared" si="2"/>
        <v>1.6333333333333333</v>
      </c>
      <c r="Z8" s="83"/>
      <c r="AA8" s="83">
        <f t="shared" si="3"/>
        <v>5.6520000000000019</v>
      </c>
      <c r="AB8" s="83">
        <f t="shared" si="4"/>
        <v>56.52000000000001</v>
      </c>
      <c r="AD8" s="78">
        <v>30</v>
      </c>
    </row>
    <row r="9" spans="3:31" s="84" customFormat="1" ht="14" x14ac:dyDescent="0.3">
      <c r="C9" s="77" t="s">
        <v>141</v>
      </c>
      <c r="D9" s="78">
        <v>2</v>
      </c>
      <c r="E9" s="78">
        <v>6</v>
      </c>
      <c r="F9" s="78">
        <v>500</v>
      </c>
      <c r="G9" s="78">
        <v>0.1</v>
      </c>
      <c r="H9" s="78">
        <v>5.0000000000000001E-4</v>
      </c>
      <c r="I9" s="79">
        <v>3.5E-4</v>
      </c>
      <c r="J9" s="62">
        <v>0.2</v>
      </c>
      <c r="K9" s="62">
        <v>2</v>
      </c>
      <c r="L9" s="62">
        <v>80</v>
      </c>
      <c r="M9" s="62">
        <v>90</v>
      </c>
      <c r="N9" s="62">
        <v>40</v>
      </c>
      <c r="O9" s="62">
        <v>70</v>
      </c>
      <c r="P9" s="78">
        <v>40</v>
      </c>
      <c r="Q9" s="62">
        <v>85</v>
      </c>
      <c r="R9" s="78">
        <v>50</v>
      </c>
      <c r="S9" s="80">
        <v>0</v>
      </c>
      <c r="T9" s="80">
        <v>1</v>
      </c>
      <c r="U9" s="81">
        <v>1</v>
      </c>
      <c r="V9" s="81"/>
      <c r="W9" s="82">
        <f t="shared" si="0"/>
        <v>1.4147106052612917</v>
      </c>
      <c r="X9" s="82">
        <f>F9/W9/3600</f>
        <v>9.8174770424681049E-2</v>
      </c>
      <c r="Y9" s="58">
        <f t="shared" si="2"/>
        <v>1.6333333333333333</v>
      </c>
      <c r="Z9" s="83"/>
      <c r="AA9" s="83">
        <f t="shared" si="3"/>
        <v>5.6520000000000019</v>
      </c>
      <c r="AB9" s="83">
        <f t="shared" si="4"/>
        <v>56.52000000000001</v>
      </c>
      <c r="AD9" s="78">
        <v>30</v>
      </c>
    </row>
    <row r="10" spans="3:31" s="84" customFormat="1" ht="14" x14ac:dyDescent="0.3">
      <c r="C10" s="77" t="s">
        <v>142</v>
      </c>
      <c r="D10" s="78">
        <v>3</v>
      </c>
      <c r="E10" s="78">
        <v>7</v>
      </c>
      <c r="F10" s="78">
        <v>350</v>
      </c>
      <c r="G10" s="78">
        <v>0.1</v>
      </c>
      <c r="H10" s="78">
        <v>5.0000000000000001E-4</v>
      </c>
      <c r="I10" s="79">
        <v>3.5E-4</v>
      </c>
      <c r="J10" s="62">
        <v>0.2</v>
      </c>
      <c r="K10" s="62">
        <v>2</v>
      </c>
      <c r="L10" s="62">
        <v>80</v>
      </c>
      <c r="M10" s="62">
        <v>90</v>
      </c>
      <c r="N10" s="62">
        <v>40</v>
      </c>
      <c r="O10" s="62">
        <v>70</v>
      </c>
      <c r="P10" s="78">
        <v>40</v>
      </c>
      <c r="Q10" s="62">
        <v>85</v>
      </c>
      <c r="R10" s="78">
        <v>50</v>
      </c>
      <c r="S10" s="80">
        <v>0</v>
      </c>
      <c r="T10" s="80">
        <v>1</v>
      </c>
      <c r="U10" s="81">
        <v>1</v>
      </c>
      <c r="V10" s="81"/>
      <c r="W10" s="82">
        <f t="shared" si="0"/>
        <v>1.4147106052612917</v>
      </c>
      <c r="X10" s="82">
        <f>F10/W10/3600</f>
        <v>6.8722339297276738E-2</v>
      </c>
      <c r="Y10" s="58">
        <f t="shared" si="2"/>
        <v>1.6333333333333333</v>
      </c>
      <c r="Z10" s="83"/>
      <c r="AA10" s="83">
        <f t="shared" si="3"/>
        <v>5.6520000000000019</v>
      </c>
      <c r="AB10" s="83">
        <f t="shared" si="4"/>
        <v>56.52000000000001</v>
      </c>
      <c r="AD10" s="78">
        <v>30</v>
      </c>
    </row>
    <row r="11" spans="3:31" s="84" customFormat="1" ht="14" x14ac:dyDescent="0.3">
      <c r="C11" s="85" t="s">
        <v>143</v>
      </c>
      <c r="D11" s="85">
        <v>4</v>
      </c>
      <c r="E11" s="85">
        <v>8</v>
      </c>
      <c r="F11" s="85">
        <v>400</v>
      </c>
      <c r="G11" s="85">
        <v>0.1</v>
      </c>
      <c r="H11" s="86">
        <v>5.0000000000000001E-4</v>
      </c>
      <c r="I11" s="87">
        <v>3.5E-4</v>
      </c>
      <c r="J11" s="62">
        <v>0.2</v>
      </c>
      <c r="K11" s="62">
        <v>2</v>
      </c>
      <c r="L11" s="62">
        <v>80</v>
      </c>
      <c r="M11" s="62">
        <v>90</v>
      </c>
      <c r="N11" s="62">
        <v>40</v>
      </c>
      <c r="O11" s="62">
        <v>70</v>
      </c>
      <c r="P11" s="78">
        <v>40</v>
      </c>
      <c r="Q11" s="62">
        <v>85</v>
      </c>
      <c r="R11" s="86">
        <v>50</v>
      </c>
      <c r="S11" s="85">
        <v>0</v>
      </c>
      <c r="T11" s="85">
        <v>1</v>
      </c>
      <c r="U11" s="85">
        <v>1</v>
      </c>
      <c r="W11" s="82">
        <f t="shared" si="0"/>
        <v>1.4147106052612917</v>
      </c>
      <c r="X11" s="82">
        <f t="shared" ref="X11" si="5">F11/W11/3600</f>
        <v>7.8539816339744842E-2</v>
      </c>
      <c r="Y11" s="58">
        <f t="shared" si="2"/>
        <v>1.6333333333333333</v>
      </c>
      <c r="AA11" s="83">
        <f t="shared" si="3"/>
        <v>5.6520000000000019</v>
      </c>
      <c r="AB11" s="83">
        <f t="shared" si="4"/>
        <v>56.52000000000001</v>
      </c>
      <c r="AD11" s="85">
        <v>30</v>
      </c>
    </row>
    <row r="12" spans="3:31" x14ac:dyDescent="0.3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9CDE-54FD-4E81-8B0C-CACE2448C4AD}">
  <dimension ref="B3:L60"/>
  <sheetViews>
    <sheetView zoomScale="70" zoomScaleNormal="70" workbookViewId="0">
      <selection activeCell="J17" sqref="J17"/>
    </sheetView>
  </sheetViews>
  <sheetFormatPr defaultColWidth="8.58203125" defaultRowHeight="13" x14ac:dyDescent="0.3"/>
  <cols>
    <col min="1" max="2" width="8.58203125" style="5"/>
    <col min="3" max="3" width="11.5" style="5" customWidth="1"/>
    <col min="4" max="4" width="15" style="5" customWidth="1"/>
    <col min="5" max="16384" width="8.58203125" style="5"/>
  </cols>
  <sheetData>
    <row r="3" spans="3:11" x14ac:dyDescent="0.3">
      <c r="C3" s="1" t="s">
        <v>40</v>
      </c>
      <c r="D3" s="1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J3" s="3" t="s">
        <v>47</v>
      </c>
      <c r="K3" s="4" t="s">
        <v>48</v>
      </c>
    </row>
    <row r="4" spans="3:11" x14ac:dyDescent="0.3">
      <c r="C4" s="6">
        <v>1</v>
      </c>
      <c r="D4" s="6">
        <v>0</v>
      </c>
      <c r="E4" s="62">
        <v>70</v>
      </c>
      <c r="F4" s="62">
        <v>100</v>
      </c>
      <c r="G4" s="62">
        <v>30</v>
      </c>
      <c r="H4" s="62">
        <v>60</v>
      </c>
      <c r="I4" s="63" t="s">
        <v>133</v>
      </c>
      <c r="J4" s="63" t="s">
        <v>33</v>
      </c>
      <c r="K4" s="62">
        <v>50000</v>
      </c>
    </row>
    <row r="5" spans="3:11" x14ac:dyDescent="0.3">
      <c r="C5" s="6">
        <v>2</v>
      </c>
      <c r="D5" s="6">
        <v>1</v>
      </c>
      <c r="E5" s="62">
        <v>70</v>
      </c>
      <c r="F5" s="62">
        <v>100</v>
      </c>
      <c r="G5" s="62">
        <v>30</v>
      </c>
      <c r="H5" s="62">
        <v>60</v>
      </c>
      <c r="I5" s="63" t="s">
        <v>133</v>
      </c>
      <c r="J5" s="63" t="s">
        <v>33</v>
      </c>
      <c r="K5" s="62">
        <v>50000</v>
      </c>
    </row>
    <row r="6" spans="3:11" x14ac:dyDescent="0.3">
      <c r="C6" s="6">
        <v>3</v>
      </c>
      <c r="D6" s="6">
        <v>1</v>
      </c>
      <c r="E6" s="62">
        <v>70</v>
      </c>
      <c r="F6" s="62">
        <v>100</v>
      </c>
      <c r="G6" s="62">
        <v>30</v>
      </c>
      <c r="H6" s="62">
        <v>60</v>
      </c>
      <c r="I6" s="63" t="s">
        <v>133</v>
      </c>
      <c r="J6" s="63" t="s">
        <v>33</v>
      </c>
      <c r="K6" s="62">
        <v>50000</v>
      </c>
    </row>
    <row r="7" spans="3:11" x14ac:dyDescent="0.3">
      <c r="C7" s="6">
        <v>4</v>
      </c>
      <c r="D7" s="6">
        <v>1</v>
      </c>
      <c r="E7" s="62">
        <v>70</v>
      </c>
      <c r="F7" s="62">
        <v>100</v>
      </c>
      <c r="G7" s="62">
        <v>30</v>
      </c>
      <c r="H7" s="62">
        <v>60</v>
      </c>
      <c r="I7" s="63" t="s">
        <v>133</v>
      </c>
      <c r="J7" s="63" t="s">
        <v>33</v>
      </c>
      <c r="K7" s="62">
        <v>50000</v>
      </c>
    </row>
    <row r="8" spans="3:11" x14ac:dyDescent="0.3">
      <c r="C8" s="6">
        <v>5</v>
      </c>
      <c r="D8" s="6">
        <v>2</v>
      </c>
      <c r="E8" s="62">
        <v>70</v>
      </c>
      <c r="F8" s="62">
        <v>100</v>
      </c>
      <c r="G8" s="62">
        <v>30</v>
      </c>
      <c r="H8" s="62">
        <v>60</v>
      </c>
      <c r="I8" s="63" t="s">
        <v>133</v>
      </c>
      <c r="J8" s="63" t="s">
        <v>33</v>
      </c>
      <c r="K8" s="62">
        <v>50000</v>
      </c>
    </row>
    <row r="9" spans="3:11" x14ac:dyDescent="0.3">
      <c r="C9" s="6">
        <v>6</v>
      </c>
      <c r="D9" s="6">
        <v>2</v>
      </c>
      <c r="E9" s="62">
        <v>70</v>
      </c>
      <c r="F9" s="62">
        <v>100</v>
      </c>
      <c r="G9" s="62">
        <v>30</v>
      </c>
      <c r="H9" s="62">
        <v>60</v>
      </c>
      <c r="I9" s="63" t="s">
        <v>133</v>
      </c>
      <c r="J9" s="63" t="s">
        <v>33</v>
      </c>
      <c r="K9" s="62">
        <v>50000</v>
      </c>
    </row>
    <row r="10" spans="3:11" x14ac:dyDescent="0.3">
      <c r="C10" s="6">
        <v>7</v>
      </c>
      <c r="D10" s="6">
        <v>2</v>
      </c>
      <c r="E10" s="62">
        <v>70</v>
      </c>
      <c r="F10" s="62">
        <v>100</v>
      </c>
      <c r="G10" s="62">
        <v>30</v>
      </c>
      <c r="H10" s="62">
        <v>60</v>
      </c>
      <c r="I10" s="63" t="s">
        <v>133</v>
      </c>
      <c r="J10" s="63" t="s">
        <v>33</v>
      </c>
      <c r="K10" s="62">
        <v>50000</v>
      </c>
    </row>
    <row r="11" spans="3:11" x14ac:dyDescent="0.3">
      <c r="C11" s="11">
        <v>8</v>
      </c>
      <c r="D11" s="11">
        <v>2</v>
      </c>
      <c r="E11" s="59">
        <v>70</v>
      </c>
      <c r="F11" s="59">
        <v>100</v>
      </c>
      <c r="G11" s="59">
        <v>30</v>
      </c>
      <c r="H11" s="59">
        <v>60</v>
      </c>
      <c r="I11" s="60" t="s">
        <v>133</v>
      </c>
      <c r="J11" s="60" t="s">
        <v>33</v>
      </c>
      <c r="K11" s="59">
        <v>50000</v>
      </c>
    </row>
    <row r="12" spans="3:11" x14ac:dyDescent="0.3">
      <c r="C12" s="6"/>
      <c r="D12" s="6"/>
      <c r="E12" s="7"/>
      <c r="F12" s="7"/>
      <c r="G12" s="7"/>
      <c r="H12" s="7"/>
      <c r="I12" s="8"/>
      <c r="J12" s="9"/>
      <c r="K12" s="10"/>
    </row>
    <row r="13" spans="3:11" x14ac:dyDescent="0.3">
      <c r="C13" s="6"/>
      <c r="D13" s="6"/>
      <c r="E13" s="7"/>
      <c r="F13" s="7"/>
      <c r="G13" s="7"/>
      <c r="H13" s="7"/>
      <c r="I13" s="8"/>
      <c r="J13" s="9"/>
      <c r="K13" s="10"/>
    </row>
    <row r="14" spans="3:11" x14ac:dyDescent="0.3">
      <c r="C14" s="6"/>
      <c r="D14" s="6"/>
      <c r="E14" s="7"/>
      <c r="F14" s="7"/>
      <c r="G14" s="7"/>
      <c r="H14" s="7"/>
      <c r="I14" s="8"/>
      <c r="J14" s="9"/>
      <c r="K14" s="10"/>
    </row>
    <row r="15" spans="3:11" x14ac:dyDescent="0.3">
      <c r="C15" s="6"/>
      <c r="D15" s="6"/>
      <c r="E15" s="7"/>
      <c r="F15" s="7"/>
      <c r="G15" s="7"/>
      <c r="H15" s="7"/>
      <c r="I15" s="8"/>
      <c r="J15" s="9"/>
      <c r="K15" s="10"/>
    </row>
    <row r="16" spans="3:11" x14ac:dyDescent="0.3">
      <c r="C16" s="6"/>
      <c r="D16" s="6"/>
      <c r="E16" s="7"/>
      <c r="F16" s="7"/>
      <c r="G16" s="7"/>
      <c r="H16" s="7"/>
      <c r="I16" s="8"/>
      <c r="J16" s="9"/>
      <c r="K16" s="10"/>
    </row>
    <row r="17" spans="3:11" x14ac:dyDescent="0.3">
      <c r="C17" s="6"/>
      <c r="D17" s="6"/>
      <c r="E17" s="7"/>
      <c r="F17" s="7"/>
      <c r="G17" s="7"/>
      <c r="H17" s="7"/>
      <c r="I17" s="8"/>
      <c r="J17" s="9"/>
      <c r="K17" s="10"/>
    </row>
    <row r="18" spans="3:11" x14ac:dyDescent="0.3">
      <c r="C18" s="6"/>
      <c r="D18" s="6"/>
      <c r="E18" s="7"/>
      <c r="F18" s="7"/>
      <c r="G18" s="7"/>
      <c r="H18" s="7"/>
      <c r="I18" s="8"/>
      <c r="J18" s="9"/>
      <c r="K18" s="10"/>
    </row>
    <row r="19" spans="3:11" x14ac:dyDescent="0.3">
      <c r="C19" s="6"/>
      <c r="D19" s="6"/>
      <c r="E19" s="7"/>
      <c r="F19" s="7"/>
      <c r="G19" s="7"/>
      <c r="H19" s="7"/>
      <c r="I19" s="8"/>
      <c r="J19" s="9"/>
      <c r="K19" s="10"/>
    </row>
    <row r="20" spans="3:11" x14ac:dyDescent="0.3">
      <c r="C20" s="6"/>
      <c r="D20" s="6"/>
      <c r="E20" s="7"/>
      <c r="F20" s="7"/>
      <c r="G20" s="7"/>
      <c r="H20" s="7"/>
      <c r="I20" s="8"/>
      <c r="J20" s="9"/>
      <c r="K20" s="10"/>
    </row>
    <row r="21" spans="3:11" x14ac:dyDescent="0.3">
      <c r="C21" s="6"/>
      <c r="D21" s="6"/>
      <c r="E21" s="7"/>
      <c r="F21" s="7"/>
      <c r="G21" s="7"/>
      <c r="H21" s="7"/>
      <c r="I21" s="8"/>
      <c r="J21" s="9"/>
      <c r="K21" s="10"/>
    </row>
    <row r="22" spans="3:11" x14ac:dyDescent="0.3">
      <c r="C22" s="6"/>
      <c r="D22" s="6"/>
      <c r="E22" s="7"/>
      <c r="F22" s="7"/>
      <c r="G22" s="7"/>
      <c r="H22" s="7"/>
      <c r="I22" s="8"/>
      <c r="J22" s="9"/>
      <c r="K22" s="10"/>
    </row>
    <row r="23" spans="3:11" x14ac:dyDescent="0.3">
      <c r="C23" s="6"/>
      <c r="D23" s="6"/>
      <c r="E23" s="7"/>
      <c r="F23" s="7"/>
      <c r="G23" s="7"/>
      <c r="H23" s="7"/>
      <c r="I23" s="8"/>
      <c r="J23" s="9"/>
      <c r="K23" s="10"/>
    </row>
    <row r="24" spans="3:11" x14ac:dyDescent="0.3">
      <c r="C24" s="6"/>
      <c r="D24" s="6"/>
      <c r="E24" s="7"/>
      <c r="F24" s="7"/>
      <c r="G24" s="7"/>
      <c r="H24" s="7"/>
      <c r="I24" s="8"/>
      <c r="J24" s="9"/>
      <c r="K24" s="10"/>
    </row>
    <row r="25" spans="3:11" x14ac:dyDescent="0.3">
      <c r="C25" s="6"/>
      <c r="D25" s="6"/>
      <c r="E25" s="7"/>
      <c r="F25" s="7"/>
      <c r="G25" s="7"/>
      <c r="H25" s="7"/>
      <c r="I25" s="8"/>
      <c r="J25" s="9"/>
      <c r="K25" s="10"/>
    </row>
    <row r="26" spans="3:11" x14ac:dyDescent="0.3">
      <c r="C26" s="6"/>
      <c r="D26" s="6"/>
      <c r="E26" s="7"/>
      <c r="F26" s="7"/>
      <c r="G26" s="7"/>
      <c r="H26" s="7"/>
      <c r="I26" s="8"/>
      <c r="J26" s="9"/>
      <c r="K26" s="10"/>
    </row>
    <row r="27" spans="3:11" x14ac:dyDescent="0.3">
      <c r="C27" s="6"/>
      <c r="D27" s="6"/>
      <c r="E27" s="7"/>
      <c r="F27" s="7"/>
      <c r="G27" s="7"/>
      <c r="H27" s="7"/>
      <c r="I27" s="8"/>
      <c r="J27" s="9"/>
      <c r="K27" s="10"/>
    </row>
    <row r="28" spans="3:11" x14ac:dyDescent="0.3">
      <c r="C28" s="6"/>
      <c r="D28" s="6"/>
      <c r="E28" s="7"/>
      <c r="F28" s="7"/>
      <c r="G28" s="7"/>
      <c r="H28" s="7"/>
      <c r="I28" s="8"/>
      <c r="J28" s="9"/>
      <c r="K28" s="10"/>
    </row>
    <row r="29" spans="3:11" x14ac:dyDescent="0.3">
      <c r="C29" s="6"/>
      <c r="D29" s="6"/>
      <c r="E29" s="7"/>
      <c r="F29" s="7"/>
      <c r="G29" s="7"/>
      <c r="H29" s="7"/>
      <c r="I29" s="8"/>
      <c r="J29" s="9"/>
      <c r="K29" s="10"/>
    </row>
    <row r="30" spans="3:11" x14ac:dyDescent="0.3">
      <c r="C30" s="6"/>
      <c r="D30" s="6"/>
      <c r="E30" s="7"/>
      <c r="F30" s="7"/>
      <c r="G30" s="7"/>
      <c r="H30" s="7"/>
      <c r="I30" s="8"/>
      <c r="J30" s="9"/>
      <c r="K30" s="10"/>
    </row>
    <row r="31" spans="3:11" x14ac:dyDescent="0.3">
      <c r="C31" s="6"/>
      <c r="D31" s="6"/>
      <c r="E31" s="7"/>
      <c r="F31" s="7"/>
      <c r="G31" s="7"/>
      <c r="H31" s="7"/>
      <c r="I31" s="8"/>
      <c r="J31" s="9"/>
      <c r="K31" s="10"/>
    </row>
    <row r="32" spans="3:11" x14ac:dyDescent="0.3">
      <c r="C32" s="6"/>
      <c r="D32" s="6"/>
      <c r="E32" s="7"/>
      <c r="F32" s="7"/>
      <c r="G32" s="7"/>
      <c r="H32" s="7"/>
      <c r="I32" s="8"/>
      <c r="J32" s="9"/>
      <c r="K32" s="10"/>
    </row>
    <row r="33" spans="3:11" x14ac:dyDescent="0.3">
      <c r="C33" s="6"/>
      <c r="D33" s="6"/>
      <c r="E33" s="7"/>
      <c r="F33" s="7"/>
      <c r="G33" s="7"/>
      <c r="H33" s="7"/>
      <c r="I33" s="8"/>
      <c r="J33" s="9"/>
      <c r="K33" s="10"/>
    </row>
    <row r="34" spans="3:11" x14ac:dyDescent="0.3">
      <c r="C34" s="6"/>
      <c r="D34" s="6"/>
      <c r="E34" s="7"/>
      <c r="F34" s="7"/>
      <c r="G34" s="7"/>
      <c r="H34" s="7"/>
      <c r="I34" s="8"/>
      <c r="J34" s="9"/>
      <c r="K34" s="10"/>
    </row>
    <row r="35" spans="3:11" x14ac:dyDescent="0.3">
      <c r="C35" s="6"/>
      <c r="D35" s="6"/>
      <c r="E35" s="7"/>
      <c r="F35" s="7"/>
      <c r="G35" s="7"/>
      <c r="H35" s="7"/>
      <c r="I35" s="8"/>
      <c r="J35" s="9"/>
      <c r="K35" s="10"/>
    </row>
    <row r="36" spans="3:11" x14ac:dyDescent="0.3">
      <c r="C36" s="6"/>
      <c r="D36" s="6"/>
      <c r="E36" s="7"/>
      <c r="F36" s="7"/>
      <c r="G36" s="7"/>
      <c r="H36" s="7"/>
      <c r="I36" s="8"/>
      <c r="J36" s="9"/>
      <c r="K36" s="10"/>
    </row>
    <row r="37" spans="3:11" x14ac:dyDescent="0.3">
      <c r="C37" s="6"/>
      <c r="D37" s="6"/>
      <c r="E37" s="7"/>
      <c r="F37" s="7"/>
      <c r="G37" s="7"/>
      <c r="H37" s="7"/>
      <c r="I37" s="8"/>
      <c r="J37" s="9"/>
      <c r="K37" s="10"/>
    </row>
    <row r="38" spans="3:11" x14ac:dyDescent="0.3">
      <c r="C38" s="6"/>
      <c r="D38" s="6"/>
      <c r="E38" s="7"/>
      <c r="F38" s="7"/>
      <c r="G38" s="7"/>
      <c r="H38" s="7"/>
      <c r="I38" s="8"/>
      <c r="J38" s="9"/>
      <c r="K38" s="10"/>
    </row>
    <row r="39" spans="3:11" x14ac:dyDescent="0.3">
      <c r="C39" s="6"/>
      <c r="D39" s="6"/>
      <c r="E39" s="7"/>
      <c r="F39" s="7"/>
      <c r="G39" s="7"/>
      <c r="H39" s="7"/>
      <c r="I39" s="8"/>
      <c r="J39" s="9"/>
      <c r="K39" s="10"/>
    </row>
    <row r="40" spans="3:11" x14ac:dyDescent="0.3">
      <c r="C40" s="6"/>
      <c r="D40" s="6"/>
      <c r="E40" s="7"/>
      <c r="F40" s="7"/>
      <c r="G40" s="7"/>
      <c r="H40" s="7"/>
      <c r="I40" s="8"/>
      <c r="J40" s="9"/>
      <c r="K40" s="10"/>
    </row>
    <row r="41" spans="3:11" x14ac:dyDescent="0.3">
      <c r="C41" s="6"/>
      <c r="D41" s="6"/>
      <c r="E41" s="7"/>
      <c r="F41" s="7"/>
      <c r="G41" s="7"/>
      <c r="H41" s="7"/>
      <c r="I41" s="8"/>
      <c r="J41" s="9"/>
      <c r="K41" s="10"/>
    </row>
    <row r="42" spans="3:11" x14ac:dyDescent="0.3">
      <c r="C42" s="6"/>
      <c r="D42" s="6"/>
      <c r="E42" s="7"/>
      <c r="F42" s="7"/>
      <c r="G42" s="7"/>
      <c r="H42" s="7"/>
      <c r="I42" s="8"/>
      <c r="J42" s="9"/>
      <c r="K42" s="10"/>
    </row>
    <row r="43" spans="3:11" x14ac:dyDescent="0.3">
      <c r="C43" s="6"/>
      <c r="D43" s="6"/>
      <c r="E43" s="7"/>
      <c r="F43" s="7"/>
      <c r="G43" s="7"/>
      <c r="H43" s="7"/>
      <c r="I43" s="8"/>
      <c r="J43" s="9"/>
      <c r="K43" s="10"/>
    </row>
    <row r="44" spans="3:11" x14ac:dyDescent="0.3">
      <c r="C44" s="6"/>
      <c r="D44" s="6"/>
      <c r="E44" s="7"/>
      <c r="F44" s="7"/>
      <c r="G44" s="7"/>
      <c r="H44" s="7"/>
      <c r="I44" s="8"/>
      <c r="J44" s="9"/>
      <c r="K44" s="10"/>
    </row>
    <row r="45" spans="3:11" x14ac:dyDescent="0.3">
      <c r="C45" s="6"/>
      <c r="D45" s="6"/>
      <c r="E45" s="7"/>
      <c r="F45" s="7"/>
      <c r="G45" s="7"/>
      <c r="H45" s="7"/>
      <c r="I45" s="8"/>
      <c r="J45" s="9"/>
      <c r="K45" s="10"/>
    </row>
    <row r="46" spans="3:11" x14ac:dyDescent="0.3">
      <c r="C46" s="6"/>
      <c r="D46" s="6"/>
      <c r="E46" s="7"/>
      <c r="F46" s="7"/>
      <c r="G46" s="7"/>
      <c r="H46" s="7"/>
      <c r="I46" s="8"/>
      <c r="J46" s="9"/>
      <c r="K46" s="10"/>
    </row>
    <row r="47" spans="3:11" x14ac:dyDescent="0.3">
      <c r="C47" s="6"/>
      <c r="D47" s="6"/>
      <c r="E47" s="7"/>
      <c r="F47" s="7"/>
      <c r="G47" s="7"/>
      <c r="H47" s="7"/>
      <c r="I47" s="8"/>
      <c r="J47" s="9"/>
      <c r="K47" s="10"/>
    </row>
    <row r="48" spans="3:11" x14ac:dyDescent="0.3">
      <c r="C48" s="6"/>
      <c r="D48" s="6"/>
      <c r="E48" s="7"/>
      <c r="F48" s="7"/>
      <c r="G48" s="7"/>
      <c r="H48" s="7"/>
      <c r="I48" s="8"/>
      <c r="J48" s="9"/>
      <c r="K48" s="10"/>
    </row>
    <row r="49" spans="2:12" x14ac:dyDescent="0.3">
      <c r="C49" s="6"/>
      <c r="D49" s="6"/>
      <c r="E49" s="7"/>
      <c r="F49" s="7"/>
      <c r="G49" s="7"/>
      <c r="H49" s="7"/>
      <c r="I49" s="8"/>
      <c r="J49" s="9"/>
      <c r="K49" s="10"/>
    </row>
    <row r="50" spans="2:12" x14ac:dyDescent="0.3">
      <c r="B50" s="75"/>
      <c r="C50" s="6"/>
      <c r="D50" s="6"/>
      <c r="E50" s="7"/>
      <c r="F50" s="7"/>
      <c r="G50" s="7"/>
      <c r="H50" s="7"/>
      <c r="I50" s="8"/>
      <c r="J50" s="9"/>
      <c r="K50" s="10"/>
      <c r="L50" s="75"/>
    </row>
    <row r="51" spans="2:12" x14ac:dyDescent="0.3">
      <c r="B51" s="75"/>
      <c r="C51" s="6"/>
      <c r="D51" s="6"/>
      <c r="E51" s="7"/>
      <c r="F51" s="7"/>
      <c r="G51" s="7"/>
      <c r="H51" s="7"/>
      <c r="I51" s="8"/>
      <c r="J51" s="9"/>
      <c r="K51" s="10"/>
      <c r="L51" s="75"/>
    </row>
    <row r="52" spans="2:12" x14ac:dyDescent="0.3">
      <c r="B52" s="75"/>
      <c r="C52" s="6"/>
      <c r="D52" s="6"/>
      <c r="E52" s="7"/>
      <c r="F52" s="7"/>
      <c r="G52" s="7"/>
      <c r="H52" s="7"/>
      <c r="I52" s="8"/>
      <c r="J52" s="9"/>
      <c r="K52" s="10"/>
      <c r="L52" s="75"/>
    </row>
    <row r="53" spans="2:12" x14ac:dyDescent="0.3">
      <c r="B53" s="75"/>
      <c r="C53" s="6"/>
      <c r="D53" s="6"/>
      <c r="E53" s="7"/>
      <c r="F53" s="7"/>
      <c r="G53" s="7"/>
      <c r="H53" s="7"/>
      <c r="I53" s="8"/>
      <c r="J53" s="9"/>
      <c r="K53" s="10"/>
      <c r="L53" s="75"/>
    </row>
    <row r="54" spans="2:12" x14ac:dyDescent="0.3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</row>
    <row r="55" spans="2:12" x14ac:dyDescent="0.3"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</row>
    <row r="56" spans="2:12" x14ac:dyDescent="0.3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</row>
    <row r="57" spans="2:12" x14ac:dyDescent="0.3"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</row>
    <row r="58" spans="2:12" x14ac:dyDescent="0.3"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</row>
    <row r="59" spans="2:12" x14ac:dyDescent="0.3"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</row>
    <row r="60" spans="2:12" x14ac:dyDescent="0.3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EC14-3037-4A65-B6CA-89077CF062A2}">
  <dimension ref="C3:K36"/>
  <sheetViews>
    <sheetView zoomScale="85" zoomScaleNormal="85" workbookViewId="0">
      <selection activeCell="K19" sqref="K19"/>
    </sheetView>
  </sheetViews>
  <sheetFormatPr defaultColWidth="8.58203125" defaultRowHeight="13" x14ac:dyDescent="0.3"/>
  <cols>
    <col min="1" max="9" width="8.58203125" style="14"/>
    <col min="10" max="10" width="10.5" style="14" customWidth="1"/>
    <col min="11" max="16384" width="8.58203125" style="14"/>
  </cols>
  <sheetData>
    <row r="3" spans="3:10" x14ac:dyDescent="0.3">
      <c r="C3" s="21" t="s">
        <v>49</v>
      </c>
      <c r="D3" s="21" t="s">
        <v>50</v>
      </c>
      <c r="E3" s="2" t="s">
        <v>51</v>
      </c>
      <c r="F3" s="2" t="s">
        <v>52</v>
      </c>
      <c r="G3" s="2" t="s">
        <v>53</v>
      </c>
      <c r="I3" s="7" t="s">
        <v>134</v>
      </c>
      <c r="J3" s="14" t="s">
        <v>135</v>
      </c>
    </row>
    <row r="4" spans="3:10" x14ac:dyDescent="0.3">
      <c r="C4" s="76">
        <v>1</v>
      </c>
      <c r="D4" s="76">
        <v>5</v>
      </c>
      <c r="E4" s="76">
        <v>0.25</v>
      </c>
      <c r="F4" s="76">
        <v>5.5</v>
      </c>
      <c r="G4" s="14">
        <v>150</v>
      </c>
      <c r="I4" s="14">
        <f>G4*(21+15)/F4</f>
        <v>981.81818181818187</v>
      </c>
      <c r="J4" s="14">
        <f>SUM(I4:I7)/1000</f>
        <v>4.018741258741259</v>
      </c>
    </row>
    <row r="5" spans="3:10" x14ac:dyDescent="0.3">
      <c r="C5" s="76">
        <v>2</v>
      </c>
      <c r="D5" s="76">
        <v>6</v>
      </c>
      <c r="E5" s="76">
        <v>0.35</v>
      </c>
      <c r="F5" s="76">
        <v>6</v>
      </c>
      <c r="G5" s="14">
        <v>160</v>
      </c>
      <c r="I5" s="14">
        <f t="shared" ref="I5:I7" si="0">G5*(21+15)/F5</f>
        <v>960</v>
      </c>
    </row>
    <row r="6" spans="3:10" x14ac:dyDescent="0.3">
      <c r="C6" s="76">
        <v>3</v>
      </c>
      <c r="D6" s="76">
        <v>7</v>
      </c>
      <c r="E6" s="76">
        <v>0.35</v>
      </c>
      <c r="F6" s="76">
        <v>6.5</v>
      </c>
      <c r="G6" s="14">
        <v>180</v>
      </c>
      <c r="I6" s="14">
        <f t="shared" si="0"/>
        <v>996.92307692307691</v>
      </c>
    </row>
    <row r="7" spans="3:10" x14ac:dyDescent="0.3">
      <c r="C7" s="65">
        <v>4</v>
      </c>
      <c r="D7" s="65">
        <v>8</v>
      </c>
      <c r="E7" s="65">
        <v>0.3</v>
      </c>
      <c r="F7" s="65">
        <v>4</v>
      </c>
      <c r="G7" s="14">
        <v>120</v>
      </c>
      <c r="I7" s="14">
        <f t="shared" si="0"/>
        <v>1080</v>
      </c>
    </row>
    <row r="8" spans="3:10" x14ac:dyDescent="0.3">
      <c r="C8" s="22"/>
      <c r="D8" s="22"/>
      <c r="E8" s="22"/>
      <c r="F8" s="22"/>
      <c r="G8" s="22"/>
    </row>
    <row r="9" spans="3:10" x14ac:dyDescent="0.3">
      <c r="C9" s="22"/>
      <c r="D9" s="22"/>
      <c r="E9" s="22"/>
      <c r="F9" s="22"/>
      <c r="G9" s="22"/>
    </row>
    <row r="10" spans="3:10" x14ac:dyDescent="0.3">
      <c r="C10" s="22"/>
      <c r="D10" s="22"/>
      <c r="E10" s="22"/>
      <c r="F10" s="22"/>
      <c r="G10" s="22"/>
    </row>
    <row r="11" spans="3:10" x14ac:dyDescent="0.3">
      <c r="C11" s="22"/>
      <c r="D11" s="22"/>
      <c r="E11" s="22"/>
      <c r="F11" s="22"/>
      <c r="G11" s="22"/>
    </row>
    <row r="12" spans="3:10" x14ac:dyDescent="0.3">
      <c r="C12" s="22"/>
      <c r="D12" s="22"/>
      <c r="E12" s="22"/>
      <c r="F12" s="22"/>
      <c r="G12" s="22"/>
    </row>
    <row r="13" spans="3:10" x14ac:dyDescent="0.3">
      <c r="C13" s="22"/>
      <c r="D13" s="22"/>
      <c r="E13" s="22"/>
      <c r="F13" s="22"/>
      <c r="G13" s="22"/>
    </row>
    <row r="14" spans="3:10" x14ac:dyDescent="0.3">
      <c r="C14" s="22"/>
      <c r="D14" s="22"/>
      <c r="E14" s="22"/>
      <c r="F14" s="22"/>
      <c r="G14" s="22"/>
    </row>
    <row r="15" spans="3:10" x14ac:dyDescent="0.3">
      <c r="C15" s="22"/>
      <c r="D15" s="22"/>
      <c r="E15" s="7"/>
      <c r="F15" s="7"/>
      <c r="G15" s="7"/>
    </row>
    <row r="16" spans="3:10" x14ac:dyDescent="0.3">
      <c r="C16" s="22"/>
      <c r="D16" s="22"/>
      <c r="E16" s="7"/>
      <c r="F16" s="7"/>
      <c r="G16" s="7"/>
    </row>
    <row r="17" spans="3:11" x14ac:dyDescent="0.3">
      <c r="C17" s="22"/>
      <c r="D17" s="22"/>
      <c r="E17" s="22"/>
      <c r="F17" s="22"/>
      <c r="G17" s="22"/>
    </row>
    <row r="18" spans="3:11" x14ac:dyDescent="0.3">
      <c r="C18" s="22"/>
      <c r="D18" s="22"/>
      <c r="E18" s="22"/>
      <c r="F18" s="22"/>
      <c r="G18" s="22"/>
    </row>
    <row r="19" spans="3:11" x14ac:dyDescent="0.3">
      <c r="C19" s="22"/>
      <c r="D19" s="22"/>
      <c r="E19" s="22"/>
      <c r="F19" s="22"/>
      <c r="G19" s="22"/>
      <c r="H19" s="16"/>
      <c r="I19" s="16"/>
      <c r="J19" s="16"/>
      <c r="K19" s="16"/>
    </row>
    <row r="20" spans="3:11" x14ac:dyDescent="0.3">
      <c r="C20" s="22"/>
      <c r="D20" s="22"/>
      <c r="E20" s="22"/>
      <c r="F20" s="22"/>
      <c r="G20" s="22"/>
      <c r="H20" s="16"/>
      <c r="I20" s="16"/>
      <c r="J20" s="16"/>
      <c r="K20" s="16"/>
    </row>
    <row r="21" spans="3:11" x14ac:dyDescent="0.3">
      <c r="C21" s="22"/>
      <c r="D21" s="22"/>
      <c r="E21" s="22"/>
      <c r="F21" s="22"/>
      <c r="G21" s="22"/>
      <c r="H21" s="16"/>
      <c r="I21" s="16"/>
      <c r="J21" s="16"/>
      <c r="K21" s="16"/>
    </row>
    <row r="22" spans="3:11" x14ac:dyDescent="0.3">
      <c r="C22" s="22"/>
      <c r="D22" s="22"/>
      <c r="E22" s="22"/>
      <c r="F22" s="22"/>
      <c r="G22" s="22"/>
      <c r="H22" s="16"/>
      <c r="I22" s="16"/>
      <c r="J22" s="16"/>
      <c r="K22" s="16"/>
    </row>
    <row r="23" spans="3:11" x14ac:dyDescent="0.3">
      <c r="C23" s="22"/>
      <c r="D23" s="22"/>
      <c r="E23" s="22"/>
      <c r="F23" s="22"/>
      <c r="G23" s="22"/>
      <c r="H23" s="16"/>
      <c r="I23" s="16"/>
      <c r="J23" s="16"/>
      <c r="K23" s="16"/>
    </row>
    <row r="24" spans="3:11" x14ac:dyDescent="0.3">
      <c r="C24" s="22"/>
      <c r="D24" s="22"/>
      <c r="E24" s="22"/>
      <c r="F24" s="22"/>
      <c r="G24" s="22"/>
      <c r="H24" s="16"/>
      <c r="I24" s="16"/>
      <c r="J24" s="16"/>
      <c r="K24" s="16"/>
    </row>
    <row r="25" spans="3:11" x14ac:dyDescent="0.3">
      <c r="C25" s="22"/>
      <c r="D25" s="22"/>
      <c r="E25" s="22"/>
      <c r="F25" s="22"/>
      <c r="G25" s="22"/>
      <c r="H25" s="16"/>
      <c r="I25" s="16"/>
      <c r="J25" s="16"/>
      <c r="K25" s="16"/>
    </row>
    <row r="26" spans="3:11" x14ac:dyDescent="0.3">
      <c r="C26" s="22"/>
      <c r="D26" s="22"/>
      <c r="E26" s="22"/>
      <c r="F26" s="22"/>
      <c r="G26" s="22"/>
      <c r="H26" s="16"/>
      <c r="I26" s="16"/>
      <c r="J26" s="16"/>
      <c r="K26" s="16"/>
    </row>
    <row r="27" spans="3:11" x14ac:dyDescent="0.3">
      <c r="C27" s="22"/>
      <c r="D27" s="22"/>
      <c r="E27" s="22"/>
      <c r="F27" s="22"/>
      <c r="G27" s="22"/>
      <c r="H27" s="16"/>
      <c r="I27" s="16"/>
      <c r="J27" s="16"/>
      <c r="K27" s="16"/>
    </row>
    <row r="28" spans="3:11" x14ac:dyDescent="0.3">
      <c r="C28" s="22"/>
      <c r="D28" s="22"/>
      <c r="E28" s="22"/>
      <c r="F28" s="22"/>
      <c r="G28" s="22"/>
      <c r="H28" s="16"/>
      <c r="I28" s="16"/>
      <c r="J28" s="16"/>
      <c r="K28" s="16"/>
    </row>
    <row r="29" spans="3:11" x14ac:dyDescent="0.3">
      <c r="C29" s="22"/>
      <c r="D29" s="22"/>
      <c r="E29" s="22"/>
      <c r="F29" s="22"/>
      <c r="G29" s="22"/>
      <c r="H29" s="16"/>
      <c r="I29" s="16"/>
      <c r="J29" s="16"/>
      <c r="K29" s="16"/>
    </row>
    <row r="30" spans="3:11" x14ac:dyDescent="0.3">
      <c r="C30" s="22"/>
      <c r="D30" s="22"/>
      <c r="E30" s="22"/>
      <c r="F30" s="22"/>
      <c r="G30" s="22"/>
      <c r="H30" s="16"/>
      <c r="I30" s="16"/>
      <c r="J30" s="16"/>
      <c r="K30" s="16"/>
    </row>
    <row r="31" spans="3:11" x14ac:dyDescent="0.3">
      <c r="C31" s="16"/>
      <c r="D31" s="16"/>
      <c r="E31" s="16"/>
      <c r="F31" s="16"/>
      <c r="G31" s="16"/>
      <c r="H31" s="16"/>
      <c r="I31" s="16"/>
      <c r="J31" s="16"/>
      <c r="K31" s="16"/>
    </row>
    <row r="32" spans="3:11" x14ac:dyDescent="0.3">
      <c r="C32" s="16"/>
      <c r="D32" s="16"/>
      <c r="E32" s="16"/>
      <c r="F32" s="16"/>
      <c r="G32" s="16"/>
      <c r="H32" s="16"/>
      <c r="I32" s="16"/>
      <c r="J32" s="16"/>
      <c r="K32" s="16"/>
    </row>
    <row r="33" spans="3:11" x14ac:dyDescent="0.3">
      <c r="C33" s="16"/>
      <c r="D33" s="16"/>
      <c r="E33" s="16"/>
      <c r="F33" s="16"/>
      <c r="G33" s="16"/>
      <c r="H33" s="16"/>
      <c r="I33" s="16"/>
      <c r="J33" s="16"/>
      <c r="K33" s="16"/>
    </row>
    <row r="34" spans="3:11" x14ac:dyDescent="0.3">
      <c r="C34" s="16"/>
      <c r="D34" s="16"/>
      <c r="E34" s="16"/>
      <c r="F34" s="16"/>
      <c r="G34" s="16"/>
      <c r="H34" s="16"/>
      <c r="I34" s="16"/>
      <c r="J34" s="16"/>
      <c r="K34" s="16"/>
    </row>
    <row r="35" spans="3:11" x14ac:dyDescent="0.3">
      <c r="C35" s="16"/>
      <c r="D35" s="16"/>
      <c r="E35" s="16"/>
      <c r="F35" s="16"/>
      <c r="G35" s="16"/>
      <c r="H35" s="16"/>
      <c r="I35" s="16"/>
      <c r="J35" s="16"/>
      <c r="K35" s="16"/>
    </row>
    <row r="36" spans="3:11" x14ac:dyDescent="0.3">
      <c r="C36" s="16"/>
      <c r="D36" s="16"/>
      <c r="E36" s="16"/>
      <c r="F36" s="16"/>
      <c r="G36" s="16"/>
      <c r="H36" s="16"/>
      <c r="I36" s="16"/>
      <c r="J36" s="16"/>
      <c r="K36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B16-E136-4441-83DB-BDCBF2337810}">
  <dimension ref="B2:AK48"/>
  <sheetViews>
    <sheetView topLeftCell="D15" zoomScale="55" zoomScaleNormal="55" workbookViewId="0">
      <selection activeCell="S47" sqref="S47"/>
    </sheetView>
  </sheetViews>
  <sheetFormatPr defaultRowHeight="14" x14ac:dyDescent="0.3"/>
  <cols>
    <col min="5" max="5" width="20.33203125" customWidth="1"/>
  </cols>
  <sheetData>
    <row r="2" spans="2:37" x14ac:dyDescent="0.3">
      <c r="B2" s="23"/>
      <c r="C2" s="23"/>
      <c r="D2" s="23" t="s">
        <v>137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2:37" ht="16.5" x14ac:dyDescent="0.45">
      <c r="B3" s="24"/>
      <c r="C3" s="25" t="s">
        <v>54</v>
      </c>
      <c r="D3" s="25" t="s">
        <v>55</v>
      </c>
      <c r="E3" s="25" t="s">
        <v>80</v>
      </c>
      <c r="F3" s="25" t="s">
        <v>56</v>
      </c>
      <c r="G3" s="25" t="s">
        <v>57</v>
      </c>
      <c r="H3" s="25" t="s">
        <v>58</v>
      </c>
      <c r="I3" s="25" t="s">
        <v>59</v>
      </c>
      <c r="J3" s="25" t="s">
        <v>60</v>
      </c>
      <c r="K3" s="25" t="s">
        <v>61</v>
      </c>
      <c r="L3" s="25" t="s">
        <v>62</v>
      </c>
      <c r="M3" s="25" t="s">
        <v>63</v>
      </c>
      <c r="N3" s="25" t="s">
        <v>64</v>
      </c>
      <c r="O3" s="25" t="s">
        <v>65</v>
      </c>
      <c r="P3" s="25" t="s">
        <v>66</v>
      </c>
      <c r="Q3" s="25" t="s">
        <v>67</v>
      </c>
      <c r="R3" s="25" t="s">
        <v>68</v>
      </c>
      <c r="S3" s="25" t="s">
        <v>69</v>
      </c>
      <c r="T3" s="25" t="s">
        <v>70</v>
      </c>
      <c r="U3" s="25" t="s">
        <v>71</v>
      </c>
      <c r="V3" s="25" t="s">
        <v>72</v>
      </c>
      <c r="W3" s="25" t="s">
        <v>73</v>
      </c>
      <c r="X3" s="25" t="s">
        <v>74</v>
      </c>
      <c r="Y3" s="25" t="s">
        <v>75</v>
      </c>
      <c r="Z3" s="25" t="s">
        <v>76</v>
      </c>
      <c r="AA3" s="25" t="s">
        <v>77</v>
      </c>
      <c r="AB3" s="25" t="s">
        <v>78</v>
      </c>
      <c r="AC3" s="25" t="s">
        <v>79</v>
      </c>
    </row>
    <row r="4" spans="2:37" s="30" customFormat="1" x14ac:dyDescent="0.3">
      <c r="B4" s="29">
        <v>1</v>
      </c>
      <c r="C4" s="29">
        <v>1</v>
      </c>
      <c r="D4" s="29">
        <v>1</v>
      </c>
      <c r="E4" s="29">
        <v>368</v>
      </c>
      <c r="F4" s="29">
        <v>0.56038329370446605</v>
      </c>
      <c r="G4" s="29">
        <v>0.54682089368221898</v>
      </c>
      <c r="H4" s="29">
        <v>0.53181618894746696</v>
      </c>
      <c r="I4" s="29">
        <v>0.51061687570286596</v>
      </c>
      <c r="J4" s="29">
        <v>0.50133176972146398</v>
      </c>
      <c r="K4" s="29">
        <v>0.539512049049926</v>
      </c>
      <c r="L4" s="29">
        <v>0.624774680013362</v>
      </c>
      <c r="M4" s="29">
        <v>0.72790991438075903</v>
      </c>
      <c r="N4" s="29">
        <v>0.81244104550049401</v>
      </c>
      <c r="O4" s="29">
        <v>0.869785629967603</v>
      </c>
      <c r="P4" s="29">
        <v>0.89627717133186002</v>
      </c>
      <c r="Q4" s="29">
        <v>0.90450566597495097</v>
      </c>
      <c r="R4" s="29">
        <v>0.90188240643591</v>
      </c>
      <c r="S4" s="29">
        <v>0.89756522374553305</v>
      </c>
      <c r="T4" s="29">
        <v>0.89882286593736405</v>
      </c>
      <c r="U4" s="29">
        <v>0.91365056978594805</v>
      </c>
      <c r="V4" s="29">
        <v>0.94768149155316195</v>
      </c>
      <c r="W4" s="29">
        <v>0.98895581554209799</v>
      </c>
      <c r="X4" s="29">
        <v>1</v>
      </c>
      <c r="Y4" s="29">
        <v>0.959024533823849</v>
      </c>
      <c r="Z4" s="29">
        <v>0.86589626399548203</v>
      </c>
      <c r="AA4" s="29">
        <v>0.75521946370243698</v>
      </c>
      <c r="AB4" s="29">
        <v>0.66895120589082202</v>
      </c>
      <c r="AC4" s="29">
        <v>0.61338422051776598</v>
      </c>
      <c r="AK4" s="30" t="str">
        <f>FIXED( E4*0.8,0)</f>
        <v>294</v>
      </c>
    </row>
    <row r="5" spans="2:37" s="30" customFormat="1" x14ac:dyDescent="0.3">
      <c r="B5" s="29">
        <v>2</v>
      </c>
      <c r="C5" s="29">
        <v>2</v>
      </c>
      <c r="D5" s="29">
        <v>1</v>
      </c>
      <c r="E5" s="29">
        <v>196</v>
      </c>
      <c r="F5" s="29">
        <v>0.53229617213967095</v>
      </c>
      <c r="G5" s="29">
        <v>0.49406784401875498</v>
      </c>
      <c r="H5" s="29">
        <v>0.46250375033847602</v>
      </c>
      <c r="I5" s="29">
        <v>0.45507683855838799</v>
      </c>
      <c r="J5" s="29">
        <v>0.47518997429436899</v>
      </c>
      <c r="K5" s="29">
        <v>0.52890565451678795</v>
      </c>
      <c r="L5" s="29">
        <v>0.61625023103736398</v>
      </c>
      <c r="M5" s="29">
        <v>0.72275550377008702</v>
      </c>
      <c r="N5" s="29">
        <v>0.81181580529387998</v>
      </c>
      <c r="O5" s="29">
        <v>0.85626618646633101</v>
      </c>
      <c r="P5" s="29">
        <v>0.86070979692806604</v>
      </c>
      <c r="Q5" s="29">
        <v>0.84744297675997804</v>
      </c>
      <c r="R5" s="29">
        <v>0.832582299140458</v>
      </c>
      <c r="S5" s="29">
        <v>0.82538764186656199</v>
      </c>
      <c r="T5" s="29">
        <v>0.82597432426211503</v>
      </c>
      <c r="U5" s="29">
        <v>0.85707735318073897</v>
      </c>
      <c r="V5" s="29">
        <v>0.91162488363780303</v>
      </c>
      <c r="W5" s="29">
        <v>0.97246299469031305</v>
      </c>
      <c r="X5" s="29">
        <v>1</v>
      </c>
      <c r="Y5" s="29">
        <v>0.96515042085465097</v>
      </c>
      <c r="Z5" s="29">
        <v>0.87760228873221302</v>
      </c>
      <c r="AA5" s="29">
        <v>0.76770543942570801</v>
      </c>
      <c r="AB5" s="29">
        <v>0.68316033234608697</v>
      </c>
      <c r="AC5" s="29">
        <v>0.62578715532502105</v>
      </c>
      <c r="AK5" s="30" t="str">
        <f t="shared" ref="AK5:AK12" si="0">FIXED( E5*0.8,0)</f>
        <v>157</v>
      </c>
    </row>
    <row r="6" spans="2:37" s="30" customFormat="1" x14ac:dyDescent="0.3">
      <c r="B6" s="29">
        <v>3</v>
      </c>
      <c r="C6" s="29">
        <v>3</v>
      </c>
      <c r="D6" s="29">
        <v>1</v>
      </c>
      <c r="E6" s="29">
        <v>358</v>
      </c>
      <c r="F6" s="29">
        <v>0.52907942659081197</v>
      </c>
      <c r="G6" s="29">
        <v>0.52704348199605999</v>
      </c>
      <c r="H6" s="29">
        <v>0.51668291186374105</v>
      </c>
      <c r="I6" s="29">
        <v>0.50883876966290598</v>
      </c>
      <c r="J6" s="29">
        <v>0.51611622787455302</v>
      </c>
      <c r="K6" s="29">
        <v>0.56559969417653599</v>
      </c>
      <c r="L6" s="29">
        <v>0.65255853238212802</v>
      </c>
      <c r="M6" s="29">
        <v>0.75262254413946095</v>
      </c>
      <c r="N6" s="29">
        <v>0.82290992376321503</v>
      </c>
      <c r="O6" s="29">
        <v>0.84907743938288704</v>
      </c>
      <c r="P6" s="29">
        <v>0.84133207365415097</v>
      </c>
      <c r="Q6" s="29">
        <v>0.83529057735977796</v>
      </c>
      <c r="R6" s="29">
        <v>0.83801755007657697</v>
      </c>
      <c r="S6" s="29">
        <v>0.84231998279200804</v>
      </c>
      <c r="T6" s="29">
        <v>0.85195381964141603</v>
      </c>
      <c r="U6" s="29">
        <v>0.87946660444531199</v>
      </c>
      <c r="V6" s="29">
        <v>0.91481564257115799</v>
      </c>
      <c r="W6" s="29">
        <v>0.951375944538146</v>
      </c>
      <c r="X6" s="29">
        <v>0.99032117784654305</v>
      </c>
      <c r="Y6" s="29">
        <v>1</v>
      </c>
      <c r="Z6" s="29">
        <v>0.93423013440234803</v>
      </c>
      <c r="AA6" s="29">
        <v>0.80151046711978502</v>
      </c>
      <c r="AB6" s="29">
        <v>0.67675403311195403</v>
      </c>
      <c r="AC6" s="29">
        <v>0.58981212019696305</v>
      </c>
      <c r="AK6" s="30" t="str">
        <f t="shared" si="0"/>
        <v>286</v>
      </c>
    </row>
    <row r="7" spans="2:37" s="30" customFormat="1" x14ac:dyDescent="0.3">
      <c r="B7" s="29">
        <v>4</v>
      </c>
      <c r="C7" s="29">
        <v>4</v>
      </c>
      <c r="D7" s="29">
        <v>1</v>
      </c>
      <c r="E7" s="29">
        <v>320</v>
      </c>
      <c r="F7" s="29">
        <v>0.56338541771023498</v>
      </c>
      <c r="G7" s="29">
        <v>0.53643894750158105</v>
      </c>
      <c r="H7" s="29">
        <v>0.507503072920515</v>
      </c>
      <c r="I7" s="29">
        <v>0.49474385778226798</v>
      </c>
      <c r="J7" s="29">
        <v>0.50789069570582102</v>
      </c>
      <c r="K7" s="29">
        <v>0.555328007866008</v>
      </c>
      <c r="L7" s="29">
        <v>0.64120985683879905</v>
      </c>
      <c r="M7" s="29">
        <v>0.74697261368395995</v>
      </c>
      <c r="N7" s="29">
        <v>0.84172105192934399</v>
      </c>
      <c r="O7" s="29">
        <v>0.89917129388111705</v>
      </c>
      <c r="P7" s="29">
        <v>0.920720443676046</v>
      </c>
      <c r="Q7" s="29">
        <v>0.91015042242831501</v>
      </c>
      <c r="R7" s="29">
        <v>0.88794185202370601</v>
      </c>
      <c r="S7" s="29">
        <v>0.87926938941432498</v>
      </c>
      <c r="T7" s="29">
        <v>0.87319970005765801</v>
      </c>
      <c r="U7" s="29">
        <v>0.87892746777479103</v>
      </c>
      <c r="V7" s="29">
        <v>0.91217267947913205</v>
      </c>
      <c r="W7" s="29">
        <v>0.96544336470756298</v>
      </c>
      <c r="X7" s="29">
        <v>1</v>
      </c>
      <c r="Y7" s="29">
        <v>0.99199070281305801</v>
      </c>
      <c r="Z7" s="29">
        <v>0.920804176006774</v>
      </c>
      <c r="AA7" s="29">
        <v>0.79359385446777997</v>
      </c>
      <c r="AB7" s="29">
        <v>0.67755038821344904</v>
      </c>
      <c r="AC7" s="29">
        <v>0.60131678370156205</v>
      </c>
      <c r="AK7" s="30" t="str">
        <f t="shared" si="0"/>
        <v>256</v>
      </c>
    </row>
    <row r="8" spans="2:37" s="30" customFormat="1" x14ac:dyDescent="0.3">
      <c r="B8" s="29">
        <v>5</v>
      </c>
      <c r="C8" s="29">
        <v>5</v>
      </c>
      <c r="D8" s="29">
        <v>1</v>
      </c>
      <c r="E8" s="29">
        <v>322</v>
      </c>
      <c r="F8" s="29">
        <v>0.56738337480808798</v>
      </c>
      <c r="G8" s="29">
        <v>0.56410439386832301</v>
      </c>
      <c r="H8" s="29">
        <v>0.56110666126814002</v>
      </c>
      <c r="I8" s="29">
        <v>0.54900441159727098</v>
      </c>
      <c r="J8" s="29">
        <v>0.54401100667152102</v>
      </c>
      <c r="K8" s="29">
        <v>0.57052246601433698</v>
      </c>
      <c r="L8" s="29">
        <v>0.635407554642622</v>
      </c>
      <c r="M8" s="29">
        <v>0.72206192380714396</v>
      </c>
      <c r="N8" s="29">
        <v>0.81249970043255504</v>
      </c>
      <c r="O8" s="29">
        <v>0.89759668088940403</v>
      </c>
      <c r="P8" s="29">
        <v>0.94697840543008804</v>
      </c>
      <c r="Q8" s="29">
        <v>0.95839315047833296</v>
      </c>
      <c r="R8" s="29">
        <v>0.93634707298486397</v>
      </c>
      <c r="S8" s="29">
        <v>0.91605278942516499</v>
      </c>
      <c r="T8" s="29">
        <v>0.91549091973141405</v>
      </c>
      <c r="U8" s="29">
        <v>0.939020299705429</v>
      </c>
      <c r="V8" s="29">
        <v>0.97506298905712896</v>
      </c>
      <c r="W8" s="29">
        <v>1</v>
      </c>
      <c r="X8" s="29">
        <v>0.99810682779792004</v>
      </c>
      <c r="Y8" s="29">
        <v>0.96372536944292897</v>
      </c>
      <c r="Z8" s="29">
        <v>0.89707954362162501</v>
      </c>
      <c r="AA8" s="29">
        <v>0.80753096599321095</v>
      </c>
      <c r="AB8" s="29">
        <v>0.72478017864008704</v>
      </c>
      <c r="AC8" s="29">
        <v>0.66257272908767395</v>
      </c>
      <c r="AK8" s="30" t="str">
        <f t="shared" si="0"/>
        <v>258</v>
      </c>
    </row>
    <row r="9" spans="2:37" s="30" customFormat="1" x14ac:dyDescent="0.3">
      <c r="B9" s="29">
        <v>6</v>
      </c>
      <c r="C9" s="29">
        <v>6</v>
      </c>
      <c r="D9" s="29">
        <v>1</v>
      </c>
      <c r="E9" s="29">
        <v>156</v>
      </c>
      <c r="F9" s="29">
        <v>0.53508610765958597</v>
      </c>
      <c r="G9" s="29">
        <v>0.53714127875752005</v>
      </c>
      <c r="H9" s="29">
        <v>0.523651869385099</v>
      </c>
      <c r="I9" s="29">
        <v>0.50651923701375801</v>
      </c>
      <c r="J9" s="29">
        <v>0.50617059688835198</v>
      </c>
      <c r="K9" s="29">
        <v>0.53709302445667195</v>
      </c>
      <c r="L9" s="29">
        <v>0.61650391221219902</v>
      </c>
      <c r="M9" s="29">
        <v>0.72488549911453704</v>
      </c>
      <c r="N9" s="29">
        <v>0.80972825347572597</v>
      </c>
      <c r="O9" s="29">
        <v>0.84204334322145202</v>
      </c>
      <c r="P9" s="29">
        <v>0.83720724624092102</v>
      </c>
      <c r="Q9" s="29">
        <v>0.82591448825873603</v>
      </c>
      <c r="R9" s="29">
        <v>0.83061952612781098</v>
      </c>
      <c r="S9" s="29">
        <v>0.85828142318818001</v>
      </c>
      <c r="T9" s="29">
        <v>0.89775368859699201</v>
      </c>
      <c r="U9" s="29">
        <v>0.939782253371926</v>
      </c>
      <c r="V9" s="29">
        <v>0.97852940494448903</v>
      </c>
      <c r="W9" s="29">
        <v>1</v>
      </c>
      <c r="X9" s="29">
        <v>0.98294471481174095</v>
      </c>
      <c r="Y9" s="29">
        <v>0.93994680987026102</v>
      </c>
      <c r="Z9" s="29">
        <v>0.85479215772325301</v>
      </c>
      <c r="AA9" s="29">
        <v>0.74155304921426102</v>
      </c>
      <c r="AB9" s="29">
        <v>0.64884899812276398</v>
      </c>
      <c r="AC9" s="29">
        <v>0.594441591903063</v>
      </c>
      <c r="AK9" s="30" t="str">
        <f t="shared" si="0"/>
        <v>125</v>
      </c>
    </row>
    <row r="10" spans="2:37" s="30" customFormat="1" x14ac:dyDescent="0.3">
      <c r="B10" s="29">
        <v>7</v>
      </c>
      <c r="C10" s="29">
        <v>7</v>
      </c>
      <c r="D10" s="29">
        <v>1</v>
      </c>
      <c r="E10" s="29">
        <v>230</v>
      </c>
      <c r="F10" s="29">
        <v>0.51791433713880097</v>
      </c>
      <c r="G10" s="29">
        <v>0.517943513384306</v>
      </c>
      <c r="H10" s="29">
        <v>0.52124447274144103</v>
      </c>
      <c r="I10" s="29">
        <v>0.514340888737436</v>
      </c>
      <c r="J10" s="29">
        <v>0.50106553506408702</v>
      </c>
      <c r="K10" s="29">
        <v>0.51238160575390801</v>
      </c>
      <c r="L10" s="29">
        <v>0.57397078358245002</v>
      </c>
      <c r="M10" s="29">
        <v>0.67275631125344304</v>
      </c>
      <c r="N10" s="29">
        <v>0.76318066139338003</v>
      </c>
      <c r="O10" s="29">
        <v>0.82555889007557903</v>
      </c>
      <c r="P10" s="29">
        <v>0.86887757054606596</v>
      </c>
      <c r="Q10" s="29">
        <v>0.897254401789643</v>
      </c>
      <c r="R10" s="29">
        <v>0.89529230995455</v>
      </c>
      <c r="S10" s="29">
        <v>0.86946542082135503</v>
      </c>
      <c r="T10" s="29">
        <v>0.85467704879842099</v>
      </c>
      <c r="U10" s="29">
        <v>0.87613191775098198</v>
      </c>
      <c r="V10" s="29">
        <v>0.93218616848456903</v>
      </c>
      <c r="W10" s="29">
        <v>0.98318466571329699</v>
      </c>
      <c r="X10" s="29">
        <v>1</v>
      </c>
      <c r="Y10" s="29">
        <v>0.97501050917729604</v>
      </c>
      <c r="Z10" s="29">
        <v>0.90877198095966505</v>
      </c>
      <c r="AA10" s="29">
        <v>0.80731500372561504</v>
      </c>
      <c r="AB10" s="29">
        <v>0.70110305904343395</v>
      </c>
      <c r="AC10" s="29">
        <v>0.618991814342019</v>
      </c>
      <c r="AK10" s="30" t="str">
        <f t="shared" si="0"/>
        <v>184</v>
      </c>
    </row>
    <row r="11" spans="2:37" s="30" customFormat="1" x14ac:dyDescent="0.3">
      <c r="B11" s="29">
        <v>8</v>
      </c>
      <c r="C11" s="29">
        <v>8</v>
      </c>
      <c r="D11" s="29">
        <v>1</v>
      </c>
      <c r="E11" s="29">
        <v>196</v>
      </c>
      <c r="F11" s="29">
        <v>0.56504478330873997</v>
      </c>
      <c r="G11" s="29">
        <v>0.54545509349071397</v>
      </c>
      <c r="H11" s="29">
        <v>0.51949909201953903</v>
      </c>
      <c r="I11" s="29">
        <v>0.50243184515921602</v>
      </c>
      <c r="J11" s="29">
        <v>0.50985863028871603</v>
      </c>
      <c r="K11" s="29">
        <v>0.55584903799451102</v>
      </c>
      <c r="L11" s="29">
        <v>0.64596997283725799</v>
      </c>
      <c r="M11" s="29">
        <v>0.76585426345567698</v>
      </c>
      <c r="N11" s="29">
        <v>0.866527693533376</v>
      </c>
      <c r="O11" s="29">
        <v>0.90570895237051896</v>
      </c>
      <c r="P11" s="29">
        <v>0.89765033106632897</v>
      </c>
      <c r="Q11" s="29">
        <v>0.88921048629618604</v>
      </c>
      <c r="R11" s="29">
        <v>0.89100333409204402</v>
      </c>
      <c r="S11" s="29">
        <v>0.89876723297804695</v>
      </c>
      <c r="T11" s="29">
        <v>0.91861265670121695</v>
      </c>
      <c r="U11" s="29">
        <v>0.95001044615800001</v>
      </c>
      <c r="V11" s="29">
        <v>0.98293529124270296</v>
      </c>
      <c r="W11" s="29">
        <v>1</v>
      </c>
      <c r="X11" s="29">
        <v>0.98980603625623798</v>
      </c>
      <c r="Y11" s="29">
        <v>0.94736768260315796</v>
      </c>
      <c r="Z11" s="29">
        <v>0.88361835413740497</v>
      </c>
      <c r="AA11" s="29">
        <v>0.78726596723048303</v>
      </c>
      <c r="AB11" s="29">
        <v>0.68846798870082304</v>
      </c>
      <c r="AC11" s="29">
        <v>0.60993736760307604</v>
      </c>
      <c r="AK11" s="30" t="str">
        <f t="shared" si="0"/>
        <v>157</v>
      </c>
    </row>
    <row r="12" spans="2:37" s="30" customFormat="1" x14ac:dyDescent="0.3">
      <c r="B12" s="29">
        <v>9</v>
      </c>
      <c r="C12" s="29">
        <v>9</v>
      </c>
      <c r="D12" s="29">
        <v>1</v>
      </c>
      <c r="E12" s="29">
        <v>328</v>
      </c>
      <c r="F12" s="29">
        <v>0.59771767600814096</v>
      </c>
      <c r="G12" s="29">
        <v>0.58373727186975699</v>
      </c>
      <c r="H12" s="29">
        <v>0.57156737141344505</v>
      </c>
      <c r="I12" s="29">
        <v>0.55733776594161499</v>
      </c>
      <c r="J12" s="29">
        <v>0.55247229362739603</v>
      </c>
      <c r="K12" s="29">
        <v>0.58537034650978803</v>
      </c>
      <c r="L12" s="29">
        <v>0.67797219086414295</v>
      </c>
      <c r="M12" s="29">
        <v>0.79430733915031104</v>
      </c>
      <c r="N12" s="29">
        <v>0.88283727275636503</v>
      </c>
      <c r="O12" s="29">
        <v>0.91639792178653101</v>
      </c>
      <c r="P12" s="29">
        <v>0.91773661296391795</v>
      </c>
      <c r="Q12" s="29">
        <v>0.92233391681882704</v>
      </c>
      <c r="R12" s="29">
        <v>0.931968296926177</v>
      </c>
      <c r="S12" s="29">
        <v>0.92298583244021104</v>
      </c>
      <c r="T12" s="29">
        <v>0.90210890867636195</v>
      </c>
      <c r="U12" s="29">
        <v>0.89878754266777905</v>
      </c>
      <c r="V12" s="29">
        <v>0.93518105310199295</v>
      </c>
      <c r="W12" s="29">
        <v>0.97827587899651203</v>
      </c>
      <c r="X12" s="29">
        <v>1</v>
      </c>
      <c r="Y12" s="29">
        <v>0.979279707208353</v>
      </c>
      <c r="Z12" s="29">
        <v>0.92430974100271301</v>
      </c>
      <c r="AA12" s="29">
        <v>0.83690509293720605</v>
      </c>
      <c r="AB12" s="29">
        <v>0.74436932988628501</v>
      </c>
      <c r="AC12" s="29">
        <v>0.68244314632343905</v>
      </c>
      <c r="AK12" s="30" t="str">
        <f t="shared" si="0"/>
        <v>262</v>
      </c>
    </row>
    <row r="13" spans="2:37" s="67" customFormat="1" x14ac:dyDescent="0.3">
      <c r="B13" s="66">
        <v>1</v>
      </c>
      <c r="C13" s="66">
        <v>1</v>
      </c>
      <c r="D13" s="66">
        <v>2</v>
      </c>
      <c r="E13" s="69">
        <v>92</v>
      </c>
      <c r="F13" s="66">
        <v>0.56038329370446605</v>
      </c>
      <c r="G13" s="66">
        <v>0.54682089368221898</v>
      </c>
      <c r="H13" s="66">
        <v>0.53181618894746696</v>
      </c>
      <c r="I13" s="66">
        <v>0.51061687570286596</v>
      </c>
      <c r="J13" s="66">
        <v>0.50133176972146398</v>
      </c>
      <c r="K13" s="66">
        <v>0.539512049049926</v>
      </c>
      <c r="L13" s="66">
        <v>0.624774680013362</v>
      </c>
      <c r="M13" s="66">
        <v>0.72790991438075903</v>
      </c>
      <c r="N13" s="66">
        <v>0.81244104550049401</v>
      </c>
      <c r="O13" s="66">
        <v>0.869785629967603</v>
      </c>
      <c r="P13" s="66">
        <v>0.89627717133186002</v>
      </c>
      <c r="Q13" s="66">
        <v>0.90450566597495097</v>
      </c>
      <c r="R13" s="66">
        <v>0.90188240643591</v>
      </c>
      <c r="S13" s="66">
        <v>0.89756522374553305</v>
      </c>
      <c r="T13" s="66">
        <v>0.89882286593736405</v>
      </c>
      <c r="U13" s="66">
        <v>0.91365056978594805</v>
      </c>
      <c r="V13" s="66">
        <v>0.94768149155316195</v>
      </c>
      <c r="W13" s="66">
        <v>0.98895581554209799</v>
      </c>
      <c r="X13" s="66">
        <v>1</v>
      </c>
      <c r="Y13" s="66">
        <v>0.959024533823849</v>
      </c>
      <c r="Z13" s="66">
        <v>0.86589626399548203</v>
      </c>
      <c r="AA13" s="66">
        <v>0.75521946370243698</v>
      </c>
      <c r="AB13" s="66">
        <v>0.66895120589082202</v>
      </c>
      <c r="AC13" s="66">
        <v>0.61338422051776598</v>
      </c>
      <c r="AK13" s="67" t="str">
        <f>FIXED( E13*0.8,0)</f>
        <v>74</v>
      </c>
    </row>
    <row r="14" spans="2:37" s="67" customFormat="1" x14ac:dyDescent="0.3">
      <c r="B14" s="66">
        <v>2</v>
      </c>
      <c r="C14" s="66">
        <v>2</v>
      </c>
      <c r="D14" s="66">
        <v>2</v>
      </c>
      <c r="E14" s="69">
        <v>68</v>
      </c>
      <c r="F14" s="66">
        <v>0.53229617213967095</v>
      </c>
      <c r="G14" s="66">
        <v>0.49406784401875498</v>
      </c>
      <c r="H14" s="66">
        <v>0.46250375033847602</v>
      </c>
      <c r="I14" s="66">
        <v>0.45507683855838799</v>
      </c>
      <c r="J14" s="66">
        <v>0.47518997429436899</v>
      </c>
      <c r="K14" s="66">
        <v>0.52890565451678795</v>
      </c>
      <c r="L14" s="66">
        <v>0.61625023103736398</v>
      </c>
      <c r="M14" s="66">
        <v>0.72275550377008702</v>
      </c>
      <c r="N14" s="66">
        <v>0.81181580529387998</v>
      </c>
      <c r="O14" s="66">
        <v>0.85626618646633101</v>
      </c>
      <c r="P14" s="66">
        <v>0.86070979692806604</v>
      </c>
      <c r="Q14" s="66">
        <v>0.84744297675997804</v>
      </c>
      <c r="R14" s="66">
        <v>0.832582299140458</v>
      </c>
      <c r="S14" s="66">
        <v>0.82538764186656199</v>
      </c>
      <c r="T14" s="66">
        <v>0.82597432426211503</v>
      </c>
      <c r="U14" s="66">
        <v>0.85707735318073897</v>
      </c>
      <c r="V14" s="66">
        <v>0.91162488363780303</v>
      </c>
      <c r="W14" s="66">
        <v>0.97246299469031305</v>
      </c>
      <c r="X14" s="66">
        <v>1</v>
      </c>
      <c r="Y14" s="66">
        <v>0.96515042085465097</v>
      </c>
      <c r="Z14" s="66">
        <v>0.87760228873221302</v>
      </c>
      <c r="AA14" s="66">
        <v>0.76770543942570801</v>
      </c>
      <c r="AB14" s="66">
        <v>0.68316033234608697</v>
      </c>
      <c r="AC14" s="66">
        <v>0.62578715532502105</v>
      </c>
      <c r="AK14" s="67" t="str">
        <f t="shared" ref="AK14:AK21" si="1">FIXED( E14*0.8,0)</f>
        <v>54</v>
      </c>
    </row>
    <row r="15" spans="2:37" s="67" customFormat="1" x14ac:dyDescent="0.3">
      <c r="B15" s="66">
        <v>3</v>
      </c>
      <c r="C15" s="66">
        <v>3</v>
      </c>
      <c r="D15" s="66">
        <v>2</v>
      </c>
      <c r="E15" s="69">
        <v>89</v>
      </c>
      <c r="F15" s="66">
        <v>0.52907942659081197</v>
      </c>
      <c r="G15" s="66">
        <v>0.52704348199605999</v>
      </c>
      <c r="H15" s="66">
        <v>0.51668291186374105</v>
      </c>
      <c r="I15" s="66">
        <v>0.50883876966290598</v>
      </c>
      <c r="J15" s="66">
        <v>0.51611622787455302</v>
      </c>
      <c r="K15" s="66">
        <v>0.56559969417653599</v>
      </c>
      <c r="L15" s="66">
        <v>0.65255853238212802</v>
      </c>
      <c r="M15" s="66">
        <v>0.75262254413946095</v>
      </c>
      <c r="N15" s="66">
        <v>0.82290992376321503</v>
      </c>
      <c r="O15" s="66">
        <v>0.84907743938288704</v>
      </c>
      <c r="P15" s="66">
        <v>0.84133207365415097</v>
      </c>
      <c r="Q15" s="66">
        <v>0.83529057735977796</v>
      </c>
      <c r="R15" s="66">
        <v>0.83801755007657697</v>
      </c>
      <c r="S15" s="66">
        <v>0.84231998279200804</v>
      </c>
      <c r="T15" s="66">
        <v>0.85195381964141603</v>
      </c>
      <c r="U15" s="66">
        <v>0.87946660444531199</v>
      </c>
      <c r="V15" s="66">
        <v>0.91481564257115799</v>
      </c>
      <c r="W15" s="66">
        <v>0.951375944538146</v>
      </c>
      <c r="X15" s="66">
        <v>0.99032117784654305</v>
      </c>
      <c r="Y15" s="66">
        <v>1</v>
      </c>
      <c r="Z15" s="66">
        <v>0.93423013440234803</v>
      </c>
      <c r="AA15" s="66">
        <v>0.80151046711978502</v>
      </c>
      <c r="AB15" s="66">
        <v>0.67675403311195403</v>
      </c>
      <c r="AC15" s="66">
        <v>0.58981212019696305</v>
      </c>
      <c r="AK15" s="67" t="str">
        <f t="shared" si="1"/>
        <v>71</v>
      </c>
    </row>
    <row r="16" spans="2:37" s="67" customFormat="1" x14ac:dyDescent="0.3">
      <c r="B16" s="66">
        <v>4</v>
      </c>
      <c r="C16" s="66">
        <v>4</v>
      </c>
      <c r="D16" s="66">
        <v>2</v>
      </c>
      <c r="E16" s="69">
        <v>368</v>
      </c>
      <c r="F16" s="66">
        <v>0.56338541771023498</v>
      </c>
      <c r="G16" s="66">
        <v>0.53643894750158105</v>
      </c>
      <c r="H16" s="66">
        <v>0.507503072920515</v>
      </c>
      <c r="I16" s="66">
        <v>0.49474385778226798</v>
      </c>
      <c r="J16" s="66">
        <v>0.50789069570582102</v>
      </c>
      <c r="K16" s="66">
        <v>0.555328007866008</v>
      </c>
      <c r="L16" s="66">
        <v>0.64120985683879905</v>
      </c>
      <c r="M16" s="66">
        <v>0.74697261368395995</v>
      </c>
      <c r="N16" s="66">
        <v>0.84172105192934399</v>
      </c>
      <c r="O16" s="66">
        <v>0.89917129388111705</v>
      </c>
      <c r="P16" s="66">
        <v>0.920720443676046</v>
      </c>
      <c r="Q16" s="66">
        <v>0.91015042242831501</v>
      </c>
      <c r="R16" s="66">
        <v>0.88794185202370601</v>
      </c>
      <c r="S16" s="66">
        <v>0.87926938941432498</v>
      </c>
      <c r="T16" s="66">
        <v>0.87319970005765801</v>
      </c>
      <c r="U16" s="66">
        <v>0.87892746777479103</v>
      </c>
      <c r="V16" s="66">
        <v>0.91217267947913205</v>
      </c>
      <c r="W16" s="66">
        <v>0.96544336470756298</v>
      </c>
      <c r="X16" s="66">
        <v>1</v>
      </c>
      <c r="Y16" s="66">
        <v>0.99199070281305801</v>
      </c>
      <c r="Z16" s="66">
        <v>0.920804176006774</v>
      </c>
      <c r="AA16" s="66">
        <v>0.79359385446777997</v>
      </c>
      <c r="AB16" s="66">
        <v>0.67755038821344904</v>
      </c>
      <c r="AC16" s="66">
        <v>0.60131678370156205</v>
      </c>
      <c r="AK16" s="67" t="str">
        <f t="shared" si="1"/>
        <v>294</v>
      </c>
    </row>
    <row r="17" spans="2:37" s="67" customFormat="1" x14ac:dyDescent="0.3">
      <c r="B17" s="66">
        <v>5</v>
      </c>
      <c r="C17" s="66">
        <v>5</v>
      </c>
      <c r="D17" s="66">
        <v>2</v>
      </c>
      <c r="E17" s="69">
        <v>120</v>
      </c>
      <c r="F17" s="66">
        <v>0.56738337480808798</v>
      </c>
      <c r="G17" s="66">
        <v>0.56410439386832301</v>
      </c>
      <c r="H17" s="66">
        <v>0.56110666126814002</v>
      </c>
      <c r="I17" s="66">
        <v>0.54900441159727098</v>
      </c>
      <c r="J17" s="66">
        <v>0.54401100667152102</v>
      </c>
      <c r="K17" s="66">
        <v>0.57052246601433698</v>
      </c>
      <c r="L17" s="66">
        <v>0.635407554642622</v>
      </c>
      <c r="M17" s="66">
        <v>0.72206192380714396</v>
      </c>
      <c r="N17" s="66">
        <v>0.81249970043255504</v>
      </c>
      <c r="O17" s="66">
        <v>0.89759668088940403</v>
      </c>
      <c r="P17" s="66">
        <v>0.94697840543008804</v>
      </c>
      <c r="Q17" s="66">
        <v>0.95839315047833296</v>
      </c>
      <c r="R17" s="66">
        <v>0.93634707298486397</v>
      </c>
      <c r="S17" s="66">
        <v>0.91605278942516499</v>
      </c>
      <c r="T17" s="66">
        <v>0.91549091973141405</v>
      </c>
      <c r="U17" s="66">
        <v>0.939020299705429</v>
      </c>
      <c r="V17" s="66">
        <v>0.97506298905712896</v>
      </c>
      <c r="W17" s="66">
        <v>1</v>
      </c>
      <c r="X17" s="66">
        <v>0.99810682779792004</v>
      </c>
      <c r="Y17" s="66">
        <v>0.96372536944292897</v>
      </c>
      <c r="Z17" s="66">
        <v>0.89707954362162501</v>
      </c>
      <c r="AA17" s="66">
        <v>0.80753096599321095</v>
      </c>
      <c r="AB17" s="66">
        <v>0.72478017864008704</v>
      </c>
      <c r="AC17" s="66">
        <v>0.66257272908767395</v>
      </c>
      <c r="AK17" s="67" t="str">
        <f t="shared" si="1"/>
        <v>96</v>
      </c>
    </row>
    <row r="18" spans="2:37" s="67" customFormat="1" x14ac:dyDescent="0.3">
      <c r="B18" s="66">
        <v>6</v>
      </c>
      <c r="C18" s="66">
        <v>6</v>
      </c>
      <c r="D18" s="66">
        <v>2</v>
      </c>
      <c r="E18" s="69">
        <v>22</v>
      </c>
      <c r="F18" s="66">
        <v>0.53508610765958597</v>
      </c>
      <c r="G18" s="66">
        <v>0.53714127875752005</v>
      </c>
      <c r="H18" s="66">
        <v>0.523651869385099</v>
      </c>
      <c r="I18" s="66">
        <v>0.50651923701375801</v>
      </c>
      <c r="J18" s="66">
        <v>0.50617059688835198</v>
      </c>
      <c r="K18" s="66">
        <v>0.53709302445667195</v>
      </c>
      <c r="L18" s="66">
        <v>0.61650391221219902</v>
      </c>
      <c r="M18" s="66">
        <v>0.72488549911453704</v>
      </c>
      <c r="N18" s="66">
        <v>0.80972825347572597</v>
      </c>
      <c r="O18" s="66">
        <v>0.84204334322145202</v>
      </c>
      <c r="P18" s="66">
        <v>0.83720724624092102</v>
      </c>
      <c r="Q18" s="66">
        <v>0.82591448825873603</v>
      </c>
      <c r="R18" s="66">
        <v>0.83061952612781098</v>
      </c>
      <c r="S18" s="66">
        <v>0.85828142318818001</v>
      </c>
      <c r="T18" s="66">
        <v>0.89775368859699201</v>
      </c>
      <c r="U18" s="66">
        <v>0.939782253371926</v>
      </c>
      <c r="V18" s="66">
        <v>0.97852940494448903</v>
      </c>
      <c r="W18" s="66">
        <v>1</v>
      </c>
      <c r="X18" s="66">
        <v>0.98294471481174095</v>
      </c>
      <c r="Y18" s="66">
        <v>0.93994680987026102</v>
      </c>
      <c r="Z18" s="66">
        <v>0.85479215772325301</v>
      </c>
      <c r="AA18" s="66">
        <v>0.74155304921426102</v>
      </c>
      <c r="AB18" s="66">
        <v>0.64884899812276398</v>
      </c>
      <c r="AC18" s="66">
        <v>0.594441591903063</v>
      </c>
      <c r="AK18" s="67" t="str">
        <f t="shared" si="1"/>
        <v>18</v>
      </c>
    </row>
    <row r="19" spans="2:37" s="67" customFormat="1" x14ac:dyDescent="0.3">
      <c r="B19" s="66">
        <v>7</v>
      </c>
      <c r="C19" s="66">
        <v>7</v>
      </c>
      <c r="D19" s="66">
        <v>2</v>
      </c>
      <c r="E19" s="69">
        <v>12</v>
      </c>
      <c r="F19" s="66">
        <v>0.51791433713880097</v>
      </c>
      <c r="G19" s="66">
        <v>0.517943513384306</v>
      </c>
      <c r="H19" s="66">
        <v>0.52124447274144103</v>
      </c>
      <c r="I19" s="66">
        <v>0.514340888737436</v>
      </c>
      <c r="J19" s="66">
        <v>0.50106553506408702</v>
      </c>
      <c r="K19" s="66">
        <v>0.51238160575390801</v>
      </c>
      <c r="L19" s="66">
        <v>0.57397078358245002</v>
      </c>
      <c r="M19" s="66">
        <v>0.67275631125344304</v>
      </c>
      <c r="N19" s="66">
        <v>0.76318066139338003</v>
      </c>
      <c r="O19" s="66">
        <v>0.82555889007557903</v>
      </c>
      <c r="P19" s="66">
        <v>0.86887757054606596</v>
      </c>
      <c r="Q19" s="66">
        <v>0.897254401789643</v>
      </c>
      <c r="R19" s="66">
        <v>0.89529230995455</v>
      </c>
      <c r="S19" s="66">
        <v>0.86946542082135503</v>
      </c>
      <c r="T19" s="66">
        <v>0.85467704879842099</v>
      </c>
      <c r="U19" s="66">
        <v>0.87613191775098198</v>
      </c>
      <c r="V19" s="66">
        <v>0.93218616848456903</v>
      </c>
      <c r="W19" s="66">
        <v>0.98318466571329699</v>
      </c>
      <c r="X19" s="66">
        <v>1</v>
      </c>
      <c r="Y19" s="66">
        <v>0.97501050917729604</v>
      </c>
      <c r="Z19" s="66">
        <v>0.90877198095966505</v>
      </c>
      <c r="AA19" s="66">
        <v>0.80731500372561504</v>
      </c>
      <c r="AB19" s="66">
        <v>0.70110305904343395</v>
      </c>
      <c r="AC19" s="66">
        <v>0.618991814342019</v>
      </c>
      <c r="AK19" s="67" t="str">
        <f t="shared" si="1"/>
        <v>10</v>
      </c>
    </row>
    <row r="20" spans="2:37" s="67" customFormat="1" x14ac:dyDescent="0.3">
      <c r="B20" s="66">
        <v>8</v>
      </c>
      <c r="C20" s="66">
        <v>8</v>
      </c>
      <c r="D20" s="66">
        <v>2</v>
      </c>
      <c r="E20" s="69">
        <v>26</v>
      </c>
      <c r="F20" s="66">
        <v>0.56504478330873997</v>
      </c>
      <c r="G20" s="66">
        <v>0.54545509349071397</v>
      </c>
      <c r="H20" s="66">
        <v>0.51949909201953903</v>
      </c>
      <c r="I20" s="66">
        <v>0.50243184515921602</v>
      </c>
      <c r="J20" s="66">
        <v>0.50985863028871603</v>
      </c>
      <c r="K20" s="66">
        <v>0.55584903799451102</v>
      </c>
      <c r="L20" s="66">
        <v>0.64596997283725799</v>
      </c>
      <c r="M20" s="66">
        <v>0.76585426345567698</v>
      </c>
      <c r="N20" s="66">
        <v>0.866527693533376</v>
      </c>
      <c r="O20" s="66">
        <v>0.90570895237051896</v>
      </c>
      <c r="P20" s="66">
        <v>0.89765033106632897</v>
      </c>
      <c r="Q20" s="66">
        <v>0.88921048629618604</v>
      </c>
      <c r="R20" s="66">
        <v>0.89100333409204402</v>
      </c>
      <c r="S20" s="66">
        <v>0.89876723297804695</v>
      </c>
      <c r="T20" s="66">
        <v>0.91861265670121695</v>
      </c>
      <c r="U20" s="66">
        <v>0.95001044615800001</v>
      </c>
      <c r="V20" s="66">
        <v>0.98293529124270296</v>
      </c>
      <c r="W20" s="66">
        <v>1</v>
      </c>
      <c r="X20" s="66">
        <v>0.98980603625623798</v>
      </c>
      <c r="Y20" s="66">
        <v>0.94736768260315796</v>
      </c>
      <c r="Z20" s="66">
        <v>0.88361835413740497</v>
      </c>
      <c r="AA20" s="66">
        <v>0.78726596723048303</v>
      </c>
      <c r="AB20" s="66">
        <v>0.68846798870082304</v>
      </c>
      <c r="AC20" s="66">
        <v>0.60993736760307604</v>
      </c>
      <c r="AK20" s="67" t="str">
        <f t="shared" si="1"/>
        <v>21</v>
      </c>
    </row>
    <row r="21" spans="2:37" s="67" customFormat="1" x14ac:dyDescent="0.3">
      <c r="B21" s="66">
        <v>9</v>
      </c>
      <c r="C21" s="66">
        <v>9</v>
      </c>
      <c r="D21" s="66">
        <v>2</v>
      </c>
      <c r="E21" s="69">
        <v>4</v>
      </c>
      <c r="F21" s="66">
        <v>0.59771767600814096</v>
      </c>
      <c r="G21" s="66">
        <v>0.58373727186975699</v>
      </c>
      <c r="H21" s="66">
        <v>0.57156737141344505</v>
      </c>
      <c r="I21" s="66">
        <v>0.55733776594161499</v>
      </c>
      <c r="J21" s="66">
        <v>0.55247229362739603</v>
      </c>
      <c r="K21" s="66">
        <v>0.58537034650978803</v>
      </c>
      <c r="L21" s="66">
        <v>0.67797219086414295</v>
      </c>
      <c r="M21" s="66">
        <v>0.79430733915031104</v>
      </c>
      <c r="N21" s="66">
        <v>0.88283727275636503</v>
      </c>
      <c r="O21" s="66">
        <v>0.91639792178653101</v>
      </c>
      <c r="P21" s="66">
        <v>0.91773661296391795</v>
      </c>
      <c r="Q21" s="66">
        <v>0.92233391681882704</v>
      </c>
      <c r="R21" s="66">
        <v>0.931968296926177</v>
      </c>
      <c r="S21" s="66">
        <v>0.92298583244021104</v>
      </c>
      <c r="T21" s="66">
        <v>0.90210890867636195</v>
      </c>
      <c r="U21" s="66">
        <v>0.89878754266777905</v>
      </c>
      <c r="V21" s="66">
        <v>0.93518105310199295</v>
      </c>
      <c r="W21" s="66">
        <v>0.97827587899651203</v>
      </c>
      <c r="X21" s="66">
        <v>1</v>
      </c>
      <c r="Y21" s="66">
        <v>0.979279707208353</v>
      </c>
      <c r="Z21" s="66">
        <v>0.92430974100271301</v>
      </c>
      <c r="AA21" s="66">
        <v>0.83690509293720605</v>
      </c>
      <c r="AB21" s="66">
        <v>0.74436932988628501</v>
      </c>
      <c r="AC21" s="66">
        <v>0.68244314632343905</v>
      </c>
      <c r="AK21" s="67" t="str">
        <f t="shared" si="1"/>
        <v>3</v>
      </c>
    </row>
    <row r="22" spans="2:37" s="32" customFormat="1" x14ac:dyDescent="0.3">
      <c r="B22" s="31">
        <v>10</v>
      </c>
      <c r="C22" s="31">
        <v>6</v>
      </c>
      <c r="D22" s="31">
        <v>3</v>
      </c>
      <c r="E22" s="31">
        <v>950</v>
      </c>
      <c r="F22" s="31">
        <v>1</v>
      </c>
      <c r="G22" s="31">
        <v>0.97987971551958697</v>
      </c>
      <c r="H22" s="31">
        <v>0.94416270825966198</v>
      </c>
      <c r="I22" s="31">
        <v>0.90291143297307797</v>
      </c>
      <c r="J22" s="31">
        <v>0.86719426741613204</v>
      </c>
      <c r="K22" s="31">
        <v>0.83840082123764603</v>
      </c>
      <c r="L22" s="31">
        <v>0.81279012136253204</v>
      </c>
      <c r="M22" s="31">
        <v>0.789185996401644</v>
      </c>
      <c r="N22" s="31">
        <v>0.77341955267360696</v>
      </c>
      <c r="O22" s="31">
        <v>0.77069877593210501</v>
      </c>
      <c r="P22" s="31">
        <v>0.76970916437640402</v>
      </c>
      <c r="Q22" s="31">
        <v>0.75409410141399102</v>
      </c>
      <c r="R22" s="31">
        <v>0.717923438561478</v>
      </c>
      <c r="S22" s="31">
        <v>0.65124359590570102</v>
      </c>
      <c r="T22" s="31">
        <v>0.54389749713598301</v>
      </c>
      <c r="U22" s="31">
        <v>0.41770241483333398</v>
      </c>
      <c r="V22" s="31">
        <v>0.32479542263731798</v>
      </c>
      <c r="W22" s="31">
        <v>0.293290101984504</v>
      </c>
      <c r="X22" s="31">
        <v>0.321251783323039</v>
      </c>
      <c r="Y22" s="31">
        <v>0.40522947486554101</v>
      </c>
      <c r="Z22" s="31">
        <v>0.52286838415010195</v>
      </c>
      <c r="AA22" s="31">
        <v>0.63185950180255301</v>
      </c>
      <c r="AB22" s="31">
        <v>0.69297039814769101</v>
      </c>
      <c r="AC22" s="31">
        <v>0.71680106087108497</v>
      </c>
    </row>
    <row r="23" spans="2:37" s="28" customFormat="1" x14ac:dyDescent="0.3">
      <c r="B23" s="26">
        <v>11</v>
      </c>
      <c r="C23" s="27">
        <v>99</v>
      </c>
      <c r="D23" s="27">
        <v>4</v>
      </c>
      <c r="E23" s="27">
        <v>-20</v>
      </c>
      <c r="F23" s="27">
        <v>0.71402923600000001</v>
      </c>
      <c r="G23" s="27">
        <v>0.76509912199999996</v>
      </c>
      <c r="H23" s="27">
        <v>0.82461711599999998</v>
      </c>
      <c r="I23" s="27">
        <v>0.88845710200000005</v>
      </c>
      <c r="J23" s="27">
        <v>0.93139815800000003</v>
      </c>
      <c r="K23" s="27">
        <v>0.94326290199999996</v>
      </c>
      <c r="L23" s="27">
        <v>0.94787491000000001</v>
      </c>
      <c r="M23" s="27">
        <v>0.92209582199999995</v>
      </c>
      <c r="N23" s="27">
        <v>0.80421467000000002</v>
      </c>
      <c r="O23" s="27">
        <v>0.62095582800000004</v>
      </c>
      <c r="P23" s="27">
        <v>0.464981492</v>
      </c>
      <c r="Q23" s="27">
        <v>0.36998614200000002</v>
      </c>
      <c r="R23" s="27">
        <v>0.304821022</v>
      </c>
      <c r="S23" s="27">
        <v>0.26132112000000002</v>
      </c>
      <c r="T23" s="27">
        <v>0.26467824000000001</v>
      </c>
      <c r="U23" s="27">
        <v>0.301337348</v>
      </c>
      <c r="V23" s="27">
        <v>0.37671836199999997</v>
      </c>
      <c r="W23" s="27">
        <v>0.46461925599999998</v>
      </c>
      <c r="X23" s="27">
        <v>0.52625961799999998</v>
      </c>
      <c r="Y23" s="27">
        <v>0.56603209600000004</v>
      </c>
      <c r="Z23" s="27">
        <v>0.609051648</v>
      </c>
      <c r="AA23" s="27">
        <v>0.63267861000000003</v>
      </c>
      <c r="AB23" s="27">
        <v>0.625450226</v>
      </c>
      <c r="AC23" s="27">
        <v>0.60948745599999998</v>
      </c>
    </row>
    <row r="24" spans="2:37" x14ac:dyDescent="0.3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7" spans="2:37" x14ac:dyDescent="0.3">
      <c r="J27" s="68"/>
      <c r="K27" s="68"/>
    </row>
    <row r="28" spans="2:37" x14ac:dyDescent="0.3">
      <c r="F28">
        <f>$E4*F4</f>
        <v>206.22105208324351</v>
      </c>
      <c r="G28">
        <f t="shared" ref="G28:AC28" si="2">$E4*G4</f>
        <v>201.23008887505659</v>
      </c>
      <c r="H28">
        <f t="shared" si="2"/>
        <v>195.70835753266783</v>
      </c>
      <c r="I28">
        <f t="shared" si="2"/>
        <v>187.90701025865468</v>
      </c>
      <c r="J28">
        <f t="shared" si="2"/>
        <v>184.49009125749873</v>
      </c>
      <c r="K28">
        <f t="shared" si="2"/>
        <v>198.54043405037277</v>
      </c>
      <c r="L28">
        <f t="shared" si="2"/>
        <v>229.91708224491722</v>
      </c>
      <c r="M28">
        <f t="shared" si="2"/>
        <v>267.87084849211931</v>
      </c>
      <c r="N28">
        <f t="shared" si="2"/>
        <v>298.9783047441818</v>
      </c>
      <c r="O28">
        <f t="shared" si="2"/>
        <v>320.08111182807789</v>
      </c>
      <c r="P28">
        <f t="shared" si="2"/>
        <v>329.82999905012451</v>
      </c>
      <c r="Q28">
        <f t="shared" si="2"/>
        <v>332.85808507878198</v>
      </c>
      <c r="R28">
        <f t="shared" si="2"/>
        <v>331.8927255684149</v>
      </c>
      <c r="S28">
        <f t="shared" si="2"/>
        <v>330.30400233835616</v>
      </c>
      <c r="T28">
        <f t="shared" si="2"/>
        <v>330.76681466494995</v>
      </c>
      <c r="U28">
        <f t="shared" si="2"/>
        <v>336.22340968122887</v>
      </c>
      <c r="V28">
        <f t="shared" si="2"/>
        <v>348.7467888915636</v>
      </c>
      <c r="W28">
        <f t="shared" si="2"/>
        <v>363.93574011949204</v>
      </c>
      <c r="X28">
        <f t="shared" si="2"/>
        <v>368</v>
      </c>
      <c r="Y28">
        <f t="shared" si="2"/>
        <v>352.92102844717641</v>
      </c>
      <c r="Z28">
        <f t="shared" si="2"/>
        <v>318.64982515033739</v>
      </c>
      <c r="AA28">
        <f t="shared" si="2"/>
        <v>277.92076264249681</v>
      </c>
      <c r="AB28">
        <f t="shared" si="2"/>
        <v>246.1740437678225</v>
      </c>
      <c r="AC28">
        <f t="shared" si="2"/>
        <v>225.72539315053788</v>
      </c>
    </row>
    <row r="29" spans="2:37" x14ac:dyDescent="0.3">
      <c r="F29">
        <f t="shared" ref="F29:AC29" si="3">$E5*F5</f>
        <v>104.33004973937551</v>
      </c>
      <c r="G29">
        <f t="shared" si="3"/>
        <v>96.837297427675978</v>
      </c>
      <c r="H29">
        <f t="shared" si="3"/>
        <v>90.650735066341298</v>
      </c>
      <c r="I29">
        <f t="shared" si="3"/>
        <v>89.195060357444049</v>
      </c>
      <c r="J29">
        <f t="shared" si="3"/>
        <v>93.137234961696322</v>
      </c>
      <c r="K29">
        <f t="shared" si="3"/>
        <v>103.66550828529044</v>
      </c>
      <c r="L29">
        <f t="shared" si="3"/>
        <v>120.78504528332334</v>
      </c>
      <c r="M29">
        <f t="shared" si="3"/>
        <v>141.66007873893705</v>
      </c>
      <c r="N29">
        <f t="shared" si="3"/>
        <v>159.11589783760047</v>
      </c>
      <c r="O29">
        <f t="shared" si="3"/>
        <v>167.82817254740087</v>
      </c>
      <c r="P29">
        <f t="shared" si="3"/>
        <v>168.69912019790095</v>
      </c>
      <c r="Q29">
        <f t="shared" si="3"/>
        <v>166.09882344495568</v>
      </c>
      <c r="R29">
        <f t="shared" si="3"/>
        <v>163.18613063152978</v>
      </c>
      <c r="S29">
        <f t="shared" si="3"/>
        <v>161.77597780584614</v>
      </c>
      <c r="T29">
        <f t="shared" si="3"/>
        <v>161.89096755537454</v>
      </c>
      <c r="U29">
        <f t="shared" si="3"/>
        <v>167.98716122342483</v>
      </c>
      <c r="V29">
        <f t="shared" si="3"/>
        <v>178.6784771930094</v>
      </c>
      <c r="W29">
        <f t="shared" si="3"/>
        <v>190.60274695930136</v>
      </c>
      <c r="X29">
        <f t="shared" si="3"/>
        <v>196</v>
      </c>
      <c r="Y29">
        <f t="shared" si="3"/>
        <v>189.1694824875116</v>
      </c>
      <c r="Z29">
        <f t="shared" si="3"/>
        <v>172.01004859151377</v>
      </c>
      <c r="AA29">
        <f t="shared" si="3"/>
        <v>150.47026612743878</v>
      </c>
      <c r="AB29">
        <f t="shared" si="3"/>
        <v>133.89942513983306</v>
      </c>
      <c r="AC29">
        <f t="shared" si="3"/>
        <v>122.65428244370412</v>
      </c>
    </row>
    <row r="30" spans="2:37" x14ac:dyDescent="0.3">
      <c r="F30">
        <f t="shared" ref="F30:AC30" si="4">$E6*F6</f>
        <v>189.41043471951068</v>
      </c>
      <c r="G30">
        <f t="shared" si="4"/>
        <v>188.68156655458947</v>
      </c>
      <c r="H30">
        <f t="shared" si="4"/>
        <v>184.97248244721931</v>
      </c>
      <c r="I30">
        <f t="shared" si="4"/>
        <v>182.16427953932035</v>
      </c>
      <c r="J30">
        <f t="shared" si="4"/>
        <v>184.76960957908997</v>
      </c>
      <c r="K30">
        <f t="shared" si="4"/>
        <v>202.48469051519987</v>
      </c>
      <c r="L30">
        <f t="shared" si="4"/>
        <v>233.61595459280184</v>
      </c>
      <c r="M30">
        <f t="shared" si="4"/>
        <v>269.43887080192701</v>
      </c>
      <c r="N30">
        <f t="shared" si="4"/>
        <v>294.60175270723096</v>
      </c>
      <c r="O30">
        <f t="shared" si="4"/>
        <v>303.96972329907356</v>
      </c>
      <c r="P30">
        <f t="shared" si="4"/>
        <v>301.19688236818604</v>
      </c>
      <c r="Q30">
        <f t="shared" si="4"/>
        <v>299.0340266948005</v>
      </c>
      <c r="R30">
        <f t="shared" si="4"/>
        <v>300.01028292741455</v>
      </c>
      <c r="S30">
        <f t="shared" si="4"/>
        <v>301.55055383953885</v>
      </c>
      <c r="T30">
        <f t="shared" si="4"/>
        <v>304.99946743162695</v>
      </c>
      <c r="U30">
        <f t="shared" si="4"/>
        <v>314.84904439142167</v>
      </c>
      <c r="V30">
        <f t="shared" si="4"/>
        <v>327.50400004047458</v>
      </c>
      <c r="W30">
        <f t="shared" si="4"/>
        <v>340.59258814465625</v>
      </c>
      <c r="X30">
        <f t="shared" si="4"/>
        <v>354.5349816690624</v>
      </c>
      <c r="Y30">
        <f t="shared" si="4"/>
        <v>358</v>
      </c>
      <c r="Z30">
        <f t="shared" si="4"/>
        <v>334.4543881160406</v>
      </c>
      <c r="AA30">
        <f t="shared" si="4"/>
        <v>286.94074722888303</v>
      </c>
      <c r="AB30">
        <f t="shared" si="4"/>
        <v>242.27794385407955</v>
      </c>
      <c r="AC30">
        <f t="shared" si="4"/>
        <v>211.15273903051278</v>
      </c>
    </row>
    <row r="31" spans="2:37" x14ac:dyDescent="0.3">
      <c r="F31">
        <f t="shared" ref="F31:AC31" si="5">$E7*F7</f>
        <v>180.2833336672752</v>
      </c>
      <c r="G31">
        <f t="shared" si="5"/>
        <v>171.66046320050594</v>
      </c>
      <c r="H31">
        <f t="shared" si="5"/>
        <v>162.40098333456478</v>
      </c>
      <c r="I31">
        <f t="shared" si="5"/>
        <v>158.31803449032574</v>
      </c>
      <c r="J31">
        <f t="shared" si="5"/>
        <v>162.52502262586273</v>
      </c>
      <c r="K31">
        <f t="shared" si="5"/>
        <v>177.70496251712257</v>
      </c>
      <c r="L31">
        <f t="shared" si="5"/>
        <v>205.18715418841569</v>
      </c>
      <c r="M31">
        <f t="shared" si="5"/>
        <v>239.03123637886719</v>
      </c>
      <c r="N31">
        <f t="shared" si="5"/>
        <v>269.35073661739006</v>
      </c>
      <c r="O31">
        <f t="shared" si="5"/>
        <v>287.73481404195746</v>
      </c>
      <c r="P31">
        <f t="shared" si="5"/>
        <v>294.63054197633471</v>
      </c>
      <c r="Q31">
        <f t="shared" si="5"/>
        <v>291.24813517706082</v>
      </c>
      <c r="R31">
        <f t="shared" si="5"/>
        <v>284.14139264758592</v>
      </c>
      <c r="S31">
        <f t="shared" si="5"/>
        <v>281.366204612584</v>
      </c>
      <c r="T31">
        <f t="shared" si="5"/>
        <v>279.42390401845057</v>
      </c>
      <c r="U31">
        <f t="shared" si="5"/>
        <v>281.25678968793312</v>
      </c>
      <c r="V31">
        <f t="shared" si="5"/>
        <v>291.89525743332229</v>
      </c>
      <c r="W31">
        <f t="shared" si="5"/>
        <v>308.94187670642015</v>
      </c>
      <c r="X31">
        <f t="shared" si="5"/>
        <v>320</v>
      </c>
      <c r="Y31">
        <f t="shared" si="5"/>
        <v>317.43702490017859</v>
      </c>
      <c r="Z31">
        <f t="shared" si="5"/>
        <v>294.65733632216768</v>
      </c>
      <c r="AA31">
        <f t="shared" si="5"/>
        <v>253.9500334296896</v>
      </c>
      <c r="AB31">
        <f t="shared" si="5"/>
        <v>216.81612422830369</v>
      </c>
      <c r="AC31">
        <f t="shared" si="5"/>
        <v>192.42137078449986</v>
      </c>
    </row>
    <row r="32" spans="2:37" x14ac:dyDescent="0.3">
      <c r="F32">
        <f t="shared" ref="F32:AC32" si="6">$E8*F8</f>
        <v>182.69744668820434</v>
      </c>
      <c r="G32">
        <f t="shared" si="6"/>
        <v>181.64161482560002</v>
      </c>
      <c r="H32">
        <f t="shared" si="6"/>
        <v>180.67634492834108</v>
      </c>
      <c r="I32">
        <f t="shared" si="6"/>
        <v>176.77942053432125</v>
      </c>
      <c r="J32">
        <f t="shared" si="6"/>
        <v>175.17154414822977</v>
      </c>
      <c r="K32">
        <f t="shared" si="6"/>
        <v>183.7082340566165</v>
      </c>
      <c r="L32">
        <f t="shared" si="6"/>
        <v>204.60123259492428</v>
      </c>
      <c r="M32">
        <f t="shared" si="6"/>
        <v>232.50393946590034</v>
      </c>
      <c r="N32">
        <f t="shared" si="6"/>
        <v>261.62490353928274</v>
      </c>
      <c r="O32">
        <f t="shared" si="6"/>
        <v>289.0261312463881</v>
      </c>
      <c r="P32">
        <f t="shared" si="6"/>
        <v>304.92704654848836</v>
      </c>
      <c r="Q32">
        <f t="shared" si="6"/>
        <v>308.60259445402323</v>
      </c>
      <c r="R32">
        <f t="shared" si="6"/>
        <v>301.50375750112619</v>
      </c>
      <c r="S32">
        <f t="shared" si="6"/>
        <v>294.96899819490312</v>
      </c>
      <c r="T32">
        <f t="shared" si="6"/>
        <v>294.78807615351531</v>
      </c>
      <c r="U32">
        <f t="shared" si="6"/>
        <v>302.36453650514812</v>
      </c>
      <c r="V32">
        <f t="shared" si="6"/>
        <v>313.97028247639554</v>
      </c>
      <c r="W32">
        <f t="shared" si="6"/>
        <v>322</v>
      </c>
      <c r="X32">
        <f t="shared" si="6"/>
        <v>321.39039855093023</v>
      </c>
      <c r="Y32">
        <f t="shared" si="6"/>
        <v>310.31956896062314</v>
      </c>
      <c r="Z32">
        <f t="shared" si="6"/>
        <v>288.85961304616325</v>
      </c>
      <c r="AA32">
        <f t="shared" si="6"/>
        <v>260.02497104981393</v>
      </c>
      <c r="AB32">
        <f t="shared" si="6"/>
        <v>233.37921752210804</v>
      </c>
      <c r="AC32">
        <f t="shared" si="6"/>
        <v>213.34841876623102</v>
      </c>
    </row>
    <row r="33" spans="6:29" x14ac:dyDescent="0.3">
      <c r="F33">
        <f t="shared" ref="F33:AC33" si="7">$E9*F9</f>
        <v>83.473432794895416</v>
      </c>
      <c r="G33">
        <f t="shared" si="7"/>
        <v>83.794039486173133</v>
      </c>
      <c r="H33">
        <f t="shared" si="7"/>
        <v>81.689691624075451</v>
      </c>
      <c r="I33">
        <f t="shared" si="7"/>
        <v>79.017000974146242</v>
      </c>
      <c r="J33">
        <f t="shared" si="7"/>
        <v>78.962613114582908</v>
      </c>
      <c r="K33">
        <f t="shared" si="7"/>
        <v>83.786511815240829</v>
      </c>
      <c r="L33">
        <f t="shared" si="7"/>
        <v>96.174610305103045</v>
      </c>
      <c r="M33">
        <f t="shared" si="7"/>
        <v>113.08213786186778</v>
      </c>
      <c r="N33">
        <f t="shared" si="7"/>
        <v>126.31760754221325</v>
      </c>
      <c r="O33">
        <f t="shared" si="7"/>
        <v>131.35876154254652</v>
      </c>
      <c r="P33">
        <f t="shared" si="7"/>
        <v>130.60433041358368</v>
      </c>
      <c r="Q33">
        <f t="shared" si="7"/>
        <v>128.84266016836281</v>
      </c>
      <c r="R33">
        <f t="shared" si="7"/>
        <v>129.57664607593853</v>
      </c>
      <c r="S33">
        <f t="shared" si="7"/>
        <v>133.89190201735607</v>
      </c>
      <c r="T33">
        <f t="shared" si="7"/>
        <v>140.04957542113075</v>
      </c>
      <c r="U33">
        <f t="shared" si="7"/>
        <v>146.60603152602044</v>
      </c>
      <c r="V33">
        <f t="shared" si="7"/>
        <v>152.65058717134028</v>
      </c>
      <c r="W33">
        <f t="shared" si="7"/>
        <v>156</v>
      </c>
      <c r="X33">
        <f t="shared" si="7"/>
        <v>153.33937551063158</v>
      </c>
      <c r="Y33">
        <f t="shared" si="7"/>
        <v>146.63170233976072</v>
      </c>
      <c r="Z33">
        <f t="shared" si="7"/>
        <v>133.34757660482748</v>
      </c>
      <c r="AA33">
        <f t="shared" si="7"/>
        <v>115.68227567742471</v>
      </c>
      <c r="AB33">
        <f t="shared" si="7"/>
        <v>101.22044370715118</v>
      </c>
      <c r="AC33">
        <f t="shared" si="7"/>
        <v>92.732888336877835</v>
      </c>
    </row>
    <row r="34" spans="6:29" x14ac:dyDescent="0.3">
      <c r="F34">
        <f t="shared" ref="F34:AC34" si="8">$E10*F10</f>
        <v>119.12029754192423</v>
      </c>
      <c r="G34">
        <f t="shared" si="8"/>
        <v>119.12700807839038</v>
      </c>
      <c r="H34">
        <f t="shared" si="8"/>
        <v>119.88622873053144</v>
      </c>
      <c r="I34">
        <f t="shared" si="8"/>
        <v>118.29840440961028</v>
      </c>
      <c r="J34">
        <f t="shared" si="8"/>
        <v>115.24507306474001</v>
      </c>
      <c r="K34">
        <f t="shared" si="8"/>
        <v>117.84776932339884</v>
      </c>
      <c r="L34">
        <f t="shared" si="8"/>
        <v>132.01328022396351</v>
      </c>
      <c r="M34">
        <f t="shared" si="8"/>
        <v>154.73395158829189</v>
      </c>
      <c r="N34">
        <f t="shared" si="8"/>
        <v>175.53155212047741</v>
      </c>
      <c r="O34">
        <f t="shared" si="8"/>
        <v>189.87854471738316</v>
      </c>
      <c r="P34">
        <f t="shared" si="8"/>
        <v>199.84184122559518</v>
      </c>
      <c r="Q34">
        <f t="shared" si="8"/>
        <v>206.3685124116179</v>
      </c>
      <c r="R34">
        <f t="shared" si="8"/>
        <v>205.91723128954649</v>
      </c>
      <c r="S34">
        <f t="shared" si="8"/>
        <v>199.97704678891165</v>
      </c>
      <c r="T34">
        <f t="shared" si="8"/>
        <v>196.57572122363683</v>
      </c>
      <c r="U34">
        <f t="shared" si="8"/>
        <v>201.51034108272586</v>
      </c>
      <c r="V34">
        <f t="shared" si="8"/>
        <v>214.40281875145087</v>
      </c>
      <c r="W34">
        <f t="shared" si="8"/>
        <v>226.13247311405831</v>
      </c>
      <c r="X34">
        <f t="shared" si="8"/>
        <v>230</v>
      </c>
      <c r="Y34">
        <f t="shared" si="8"/>
        <v>224.25241711077808</v>
      </c>
      <c r="Z34">
        <f t="shared" si="8"/>
        <v>209.01755562072296</v>
      </c>
      <c r="AA34">
        <f t="shared" si="8"/>
        <v>185.68245085689145</v>
      </c>
      <c r="AB34">
        <f t="shared" si="8"/>
        <v>161.2537035799898</v>
      </c>
      <c r="AC34">
        <f t="shared" si="8"/>
        <v>142.36811729866437</v>
      </c>
    </row>
    <row r="35" spans="6:29" x14ac:dyDescent="0.3">
      <c r="F35">
        <f t="shared" ref="F35:AC35" si="9">$E11*F11</f>
        <v>110.74877752851303</v>
      </c>
      <c r="G35">
        <f t="shared" si="9"/>
        <v>106.90919832417994</v>
      </c>
      <c r="H35">
        <f t="shared" si="9"/>
        <v>101.82182203582965</v>
      </c>
      <c r="I35">
        <f t="shared" si="9"/>
        <v>98.476641651206336</v>
      </c>
      <c r="J35">
        <f t="shared" si="9"/>
        <v>99.932291536588338</v>
      </c>
      <c r="K35">
        <f t="shared" si="9"/>
        <v>108.94641144692416</v>
      </c>
      <c r="L35">
        <f t="shared" si="9"/>
        <v>126.61011467610257</v>
      </c>
      <c r="M35">
        <f t="shared" si="9"/>
        <v>150.10743563731268</v>
      </c>
      <c r="N35">
        <f t="shared" si="9"/>
        <v>169.8394279325417</v>
      </c>
      <c r="O35">
        <f t="shared" si="9"/>
        <v>177.5189546646217</v>
      </c>
      <c r="P35">
        <f t="shared" si="9"/>
        <v>175.93946488900048</v>
      </c>
      <c r="Q35">
        <f t="shared" si="9"/>
        <v>174.28525531405248</v>
      </c>
      <c r="R35">
        <f t="shared" si="9"/>
        <v>174.63665348204063</v>
      </c>
      <c r="S35">
        <f t="shared" si="9"/>
        <v>176.15837766369719</v>
      </c>
      <c r="T35">
        <f t="shared" si="9"/>
        <v>180.04808071343851</v>
      </c>
      <c r="U35">
        <f t="shared" si="9"/>
        <v>186.20204744696801</v>
      </c>
      <c r="V35">
        <f t="shared" si="9"/>
        <v>192.65531708356977</v>
      </c>
      <c r="W35">
        <f t="shared" si="9"/>
        <v>196</v>
      </c>
      <c r="X35">
        <f t="shared" si="9"/>
        <v>194.00198310622264</v>
      </c>
      <c r="Y35">
        <f t="shared" si="9"/>
        <v>185.68406579021897</v>
      </c>
      <c r="Z35">
        <f t="shared" si="9"/>
        <v>173.18919741093137</v>
      </c>
      <c r="AA35">
        <f t="shared" si="9"/>
        <v>154.30412957717468</v>
      </c>
      <c r="AB35">
        <f t="shared" si="9"/>
        <v>134.9397257853613</v>
      </c>
      <c r="AC35">
        <f t="shared" si="9"/>
        <v>119.5477240502029</v>
      </c>
    </row>
    <row r="36" spans="6:29" x14ac:dyDescent="0.3">
      <c r="F36">
        <f t="shared" ref="F36:AC36" si="10">$E12*F12</f>
        <v>196.05139773067023</v>
      </c>
      <c r="G36">
        <f t="shared" si="10"/>
        <v>191.46582517328028</v>
      </c>
      <c r="H36">
        <f t="shared" si="10"/>
        <v>187.47409782360998</v>
      </c>
      <c r="I36">
        <f t="shared" si="10"/>
        <v>182.80678722884971</v>
      </c>
      <c r="J36">
        <f t="shared" si="10"/>
        <v>181.2109123097859</v>
      </c>
      <c r="K36">
        <f t="shared" si="10"/>
        <v>192.00147365521048</v>
      </c>
      <c r="L36">
        <f t="shared" si="10"/>
        <v>222.3748786034389</v>
      </c>
      <c r="M36">
        <f t="shared" si="10"/>
        <v>260.53280724130201</v>
      </c>
      <c r="N36">
        <f t="shared" si="10"/>
        <v>289.57062546408775</v>
      </c>
      <c r="O36">
        <f t="shared" si="10"/>
        <v>300.57851834598216</v>
      </c>
      <c r="P36">
        <f t="shared" si="10"/>
        <v>301.01760905216508</v>
      </c>
      <c r="Q36">
        <f t="shared" si="10"/>
        <v>302.52552471657526</v>
      </c>
      <c r="R36">
        <f t="shared" si="10"/>
        <v>305.68560139178607</v>
      </c>
      <c r="S36">
        <f t="shared" si="10"/>
        <v>302.73935304038923</v>
      </c>
      <c r="T36">
        <f t="shared" si="10"/>
        <v>295.89172204584673</v>
      </c>
      <c r="U36">
        <f t="shared" si="10"/>
        <v>294.80231399503151</v>
      </c>
      <c r="V36">
        <f t="shared" si="10"/>
        <v>306.73938541745366</v>
      </c>
      <c r="W36">
        <f t="shared" si="10"/>
        <v>320.87448831085595</v>
      </c>
      <c r="X36">
        <f t="shared" si="10"/>
        <v>328</v>
      </c>
      <c r="Y36">
        <f t="shared" si="10"/>
        <v>321.20374396433976</v>
      </c>
      <c r="Z36">
        <f t="shared" si="10"/>
        <v>303.17359504888987</v>
      </c>
      <c r="AA36">
        <f t="shared" si="10"/>
        <v>274.50487048340358</v>
      </c>
      <c r="AB36">
        <f t="shared" si="10"/>
        <v>244.15314020270148</v>
      </c>
      <c r="AC36">
        <f t="shared" si="10"/>
        <v>223.841351994088</v>
      </c>
    </row>
    <row r="37" spans="6:29" x14ac:dyDescent="0.3">
      <c r="F37">
        <f t="shared" ref="F37:AC37" si="11">$E13*F13</f>
        <v>51.555263020810877</v>
      </c>
      <c r="G37">
        <f t="shared" si="11"/>
        <v>50.307522218764149</v>
      </c>
      <c r="H37">
        <f t="shared" si="11"/>
        <v>48.927089383166958</v>
      </c>
      <c r="I37">
        <f t="shared" si="11"/>
        <v>46.97675256466367</v>
      </c>
      <c r="J37">
        <f t="shared" si="11"/>
        <v>46.122522814374683</v>
      </c>
      <c r="K37">
        <f t="shared" si="11"/>
        <v>49.635108512593192</v>
      </c>
      <c r="L37">
        <f t="shared" si="11"/>
        <v>57.479270561229306</v>
      </c>
      <c r="M37">
        <f t="shared" si="11"/>
        <v>66.967712123029827</v>
      </c>
      <c r="N37">
        <f t="shared" si="11"/>
        <v>74.74457618604545</v>
      </c>
      <c r="O37">
        <f t="shared" si="11"/>
        <v>80.020277957019474</v>
      </c>
      <c r="P37">
        <f t="shared" si="11"/>
        <v>82.457499762531128</v>
      </c>
      <c r="Q37">
        <f t="shared" si="11"/>
        <v>83.214521269695496</v>
      </c>
      <c r="R37">
        <f t="shared" si="11"/>
        <v>82.973181392103726</v>
      </c>
      <c r="S37">
        <f t="shared" si="11"/>
        <v>82.576000584589039</v>
      </c>
      <c r="T37">
        <f t="shared" si="11"/>
        <v>82.691703666237487</v>
      </c>
      <c r="U37">
        <f t="shared" si="11"/>
        <v>84.055852420307218</v>
      </c>
      <c r="V37">
        <f t="shared" si="11"/>
        <v>87.186697222890899</v>
      </c>
      <c r="W37">
        <f t="shared" si="11"/>
        <v>90.98393502987301</v>
      </c>
      <c r="X37">
        <f t="shared" si="11"/>
        <v>92</v>
      </c>
      <c r="Y37">
        <f t="shared" si="11"/>
        <v>88.230257111794103</v>
      </c>
      <c r="Z37">
        <f t="shared" si="11"/>
        <v>79.662456287584348</v>
      </c>
      <c r="AA37">
        <f t="shared" si="11"/>
        <v>69.480190660624203</v>
      </c>
      <c r="AB37">
        <f t="shared" si="11"/>
        <v>61.543510941955624</v>
      </c>
      <c r="AC37">
        <f t="shared" si="11"/>
        <v>56.431348287634471</v>
      </c>
    </row>
    <row r="38" spans="6:29" x14ac:dyDescent="0.3">
      <c r="F38">
        <f t="shared" ref="F38:AC38" si="12">$E14*F14</f>
        <v>36.196139705497622</v>
      </c>
      <c r="G38">
        <f t="shared" si="12"/>
        <v>33.596613393275341</v>
      </c>
      <c r="H38">
        <f t="shared" si="12"/>
        <v>31.450255023016368</v>
      </c>
      <c r="I38">
        <f t="shared" si="12"/>
        <v>30.945225021970383</v>
      </c>
      <c r="J38">
        <f t="shared" si="12"/>
        <v>32.312918252017091</v>
      </c>
      <c r="K38">
        <f t="shared" si="12"/>
        <v>35.965584507141578</v>
      </c>
      <c r="L38">
        <f t="shared" si="12"/>
        <v>41.905015710540752</v>
      </c>
      <c r="M38">
        <f t="shared" si="12"/>
        <v>49.147374256365914</v>
      </c>
      <c r="N38">
        <f t="shared" si="12"/>
        <v>55.203474759983841</v>
      </c>
      <c r="O38">
        <f t="shared" si="12"/>
        <v>58.226100679710513</v>
      </c>
      <c r="P38">
        <f t="shared" si="12"/>
        <v>58.528266191108493</v>
      </c>
      <c r="Q38">
        <f t="shared" si="12"/>
        <v>57.626122419678509</v>
      </c>
      <c r="R38">
        <f t="shared" si="12"/>
        <v>56.615596341551147</v>
      </c>
      <c r="S38">
        <f t="shared" si="12"/>
        <v>56.126359646926218</v>
      </c>
      <c r="T38">
        <f t="shared" si="12"/>
        <v>56.16625404982382</v>
      </c>
      <c r="U38">
        <f t="shared" si="12"/>
        <v>58.281260016290247</v>
      </c>
      <c r="V38">
        <f t="shared" si="12"/>
        <v>61.990492087370605</v>
      </c>
      <c r="W38">
        <f t="shared" si="12"/>
        <v>66.127483638941285</v>
      </c>
      <c r="X38">
        <f t="shared" si="12"/>
        <v>68</v>
      </c>
      <c r="Y38">
        <f t="shared" si="12"/>
        <v>65.630228618116263</v>
      </c>
      <c r="Z38">
        <f t="shared" si="12"/>
        <v>59.676955633790485</v>
      </c>
      <c r="AA38">
        <f t="shared" si="12"/>
        <v>52.203969880948144</v>
      </c>
      <c r="AB38">
        <f t="shared" si="12"/>
        <v>46.454902599533916</v>
      </c>
      <c r="AC38">
        <f t="shared" si="12"/>
        <v>42.553526562101432</v>
      </c>
    </row>
    <row r="39" spans="6:29" x14ac:dyDescent="0.3">
      <c r="F39">
        <f t="shared" ref="F39:AC39" si="13">$E15*F15</f>
        <v>47.088068966582263</v>
      </c>
      <c r="G39">
        <f t="shared" si="13"/>
        <v>46.906869897649337</v>
      </c>
      <c r="H39">
        <f t="shared" si="13"/>
        <v>45.98477915587295</v>
      </c>
      <c r="I39">
        <f t="shared" si="13"/>
        <v>45.286650499998629</v>
      </c>
      <c r="J39">
        <f t="shared" si="13"/>
        <v>45.934344280835219</v>
      </c>
      <c r="K39">
        <f t="shared" si="13"/>
        <v>50.338372781711705</v>
      </c>
      <c r="L39">
        <f t="shared" si="13"/>
        <v>58.077709382009395</v>
      </c>
      <c r="M39">
        <f t="shared" si="13"/>
        <v>66.983406428412025</v>
      </c>
      <c r="N39">
        <f t="shared" si="13"/>
        <v>73.238983214926137</v>
      </c>
      <c r="O39">
        <f t="shared" si="13"/>
        <v>75.56789210507695</v>
      </c>
      <c r="P39">
        <f t="shared" si="13"/>
        <v>74.878554555219438</v>
      </c>
      <c r="Q39">
        <f t="shared" si="13"/>
        <v>74.340861385020233</v>
      </c>
      <c r="R39">
        <f t="shared" si="13"/>
        <v>74.583561956815345</v>
      </c>
      <c r="S39">
        <f t="shared" si="13"/>
        <v>74.966478468488717</v>
      </c>
      <c r="T39">
        <f t="shared" si="13"/>
        <v>75.82388994808602</v>
      </c>
      <c r="U39">
        <f t="shared" si="13"/>
        <v>78.272527795632769</v>
      </c>
      <c r="V39">
        <f t="shared" si="13"/>
        <v>81.41859218883306</v>
      </c>
      <c r="W39">
        <f t="shared" si="13"/>
        <v>84.672459063894991</v>
      </c>
      <c r="X39">
        <f t="shared" si="13"/>
        <v>88.138584828342331</v>
      </c>
      <c r="Y39">
        <f t="shared" si="13"/>
        <v>89</v>
      </c>
      <c r="Z39">
        <f t="shared" si="13"/>
        <v>83.146481961808973</v>
      </c>
      <c r="AA39">
        <f t="shared" si="13"/>
        <v>71.334431573660865</v>
      </c>
      <c r="AB39">
        <f t="shared" si="13"/>
        <v>60.231108946963907</v>
      </c>
      <c r="AC39">
        <f t="shared" si="13"/>
        <v>52.493278697529711</v>
      </c>
    </row>
    <row r="40" spans="6:29" x14ac:dyDescent="0.3">
      <c r="F40">
        <f t="shared" ref="F40:AC40" si="14">$E16*F16</f>
        <v>207.32583371736646</v>
      </c>
      <c r="G40">
        <f t="shared" si="14"/>
        <v>197.40953268058183</v>
      </c>
      <c r="H40">
        <f t="shared" si="14"/>
        <v>186.76113083474951</v>
      </c>
      <c r="I40">
        <f t="shared" si="14"/>
        <v>182.06573966387461</v>
      </c>
      <c r="J40">
        <f t="shared" si="14"/>
        <v>186.90377601974214</v>
      </c>
      <c r="K40">
        <f t="shared" si="14"/>
        <v>204.36070689469094</v>
      </c>
      <c r="L40">
        <f t="shared" si="14"/>
        <v>235.96522731667804</v>
      </c>
      <c r="M40">
        <f t="shared" si="14"/>
        <v>274.88592183569727</v>
      </c>
      <c r="N40">
        <f t="shared" si="14"/>
        <v>309.75334710999857</v>
      </c>
      <c r="O40">
        <f t="shared" si="14"/>
        <v>330.89503614825105</v>
      </c>
      <c r="P40">
        <f t="shared" si="14"/>
        <v>338.82512327278494</v>
      </c>
      <c r="Q40">
        <f t="shared" si="14"/>
        <v>334.93535545361993</v>
      </c>
      <c r="R40">
        <f t="shared" si="14"/>
        <v>326.76260154472379</v>
      </c>
      <c r="S40">
        <f t="shared" si="14"/>
        <v>323.57113530447157</v>
      </c>
      <c r="T40">
        <f t="shared" si="14"/>
        <v>321.33748962121814</v>
      </c>
      <c r="U40">
        <f t="shared" si="14"/>
        <v>323.44530814112312</v>
      </c>
      <c r="V40">
        <f t="shared" si="14"/>
        <v>335.67954604832062</v>
      </c>
      <c r="W40">
        <f t="shared" si="14"/>
        <v>355.28315821238317</v>
      </c>
      <c r="X40">
        <f t="shared" si="14"/>
        <v>368</v>
      </c>
      <c r="Y40">
        <f t="shared" si="14"/>
        <v>365.05257863520535</v>
      </c>
      <c r="Z40">
        <f t="shared" si="14"/>
        <v>338.8559367704928</v>
      </c>
      <c r="AA40">
        <f t="shared" si="14"/>
        <v>292.04253844414302</v>
      </c>
      <c r="AB40">
        <f t="shared" si="14"/>
        <v>249.33854286254925</v>
      </c>
      <c r="AC40">
        <f t="shared" si="14"/>
        <v>221.28457640217482</v>
      </c>
    </row>
    <row r="41" spans="6:29" x14ac:dyDescent="0.3">
      <c r="F41">
        <f t="shared" ref="F41:AC41" si="15">$E17*F17</f>
        <v>68.086004976970557</v>
      </c>
      <c r="G41">
        <f t="shared" si="15"/>
        <v>67.692527264198759</v>
      </c>
      <c r="H41">
        <f t="shared" si="15"/>
        <v>67.332799352176806</v>
      </c>
      <c r="I41">
        <f t="shared" si="15"/>
        <v>65.880529391672525</v>
      </c>
      <c r="J41">
        <f t="shared" si="15"/>
        <v>65.28132080058252</v>
      </c>
      <c r="K41">
        <f t="shared" si="15"/>
        <v>68.462695921720439</v>
      </c>
      <c r="L41">
        <f t="shared" si="15"/>
        <v>76.248906557114637</v>
      </c>
      <c r="M41">
        <f t="shared" si="15"/>
        <v>86.64743085685727</v>
      </c>
      <c r="N41">
        <f t="shared" si="15"/>
        <v>97.499964051906602</v>
      </c>
      <c r="O41">
        <f t="shared" si="15"/>
        <v>107.71160170672849</v>
      </c>
      <c r="P41">
        <f t="shared" si="15"/>
        <v>113.63740865161057</v>
      </c>
      <c r="Q41">
        <f t="shared" si="15"/>
        <v>115.00717805739995</v>
      </c>
      <c r="R41">
        <f t="shared" si="15"/>
        <v>112.36164875818368</v>
      </c>
      <c r="S41">
        <f t="shared" si="15"/>
        <v>109.92633473101979</v>
      </c>
      <c r="T41">
        <f t="shared" si="15"/>
        <v>109.85891036776968</v>
      </c>
      <c r="U41">
        <f t="shared" si="15"/>
        <v>112.68243596465148</v>
      </c>
      <c r="V41">
        <f t="shared" si="15"/>
        <v>117.00755868685548</v>
      </c>
      <c r="W41">
        <f t="shared" si="15"/>
        <v>120</v>
      </c>
      <c r="X41">
        <f t="shared" si="15"/>
        <v>119.7728193357504</v>
      </c>
      <c r="Y41">
        <f t="shared" si="15"/>
        <v>115.64704433315147</v>
      </c>
      <c r="Z41">
        <f t="shared" si="15"/>
        <v>107.649545234595</v>
      </c>
      <c r="AA41">
        <f t="shared" si="15"/>
        <v>96.903715919185316</v>
      </c>
      <c r="AB41">
        <f t="shared" si="15"/>
        <v>86.973621436810447</v>
      </c>
      <c r="AC41">
        <f t="shared" si="15"/>
        <v>79.508727490520869</v>
      </c>
    </row>
    <row r="42" spans="6:29" x14ac:dyDescent="0.3">
      <c r="F42">
        <f t="shared" ref="F42:AC42" si="16">$E18*F18</f>
        <v>11.771894368510891</v>
      </c>
      <c r="G42">
        <f t="shared" si="16"/>
        <v>11.817108132665441</v>
      </c>
      <c r="H42">
        <f t="shared" si="16"/>
        <v>11.520341126472179</v>
      </c>
      <c r="I42">
        <f t="shared" si="16"/>
        <v>11.143423214302675</v>
      </c>
      <c r="J42">
        <f t="shared" si="16"/>
        <v>11.135753131543744</v>
      </c>
      <c r="K42">
        <f t="shared" si="16"/>
        <v>11.816046538046782</v>
      </c>
      <c r="L42">
        <f t="shared" si="16"/>
        <v>13.563086068668378</v>
      </c>
      <c r="M42">
        <f t="shared" si="16"/>
        <v>15.947480980519815</v>
      </c>
      <c r="N42">
        <f t="shared" si="16"/>
        <v>17.814021576465972</v>
      </c>
      <c r="O42">
        <f t="shared" si="16"/>
        <v>18.524953550871945</v>
      </c>
      <c r="P42">
        <f t="shared" si="16"/>
        <v>18.418559417300262</v>
      </c>
      <c r="Q42">
        <f t="shared" si="16"/>
        <v>18.170118741692193</v>
      </c>
      <c r="R42">
        <f t="shared" si="16"/>
        <v>18.273629574811842</v>
      </c>
      <c r="S42">
        <f t="shared" si="16"/>
        <v>18.882191310139959</v>
      </c>
      <c r="T42">
        <f t="shared" si="16"/>
        <v>19.750581149133826</v>
      </c>
      <c r="U42">
        <f t="shared" si="16"/>
        <v>20.675209574182372</v>
      </c>
      <c r="V42">
        <f t="shared" si="16"/>
        <v>21.52764690877876</v>
      </c>
      <c r="W42">
        <f t="shared" si="16"/>
        <v>22</v>
      </c>
      <c r="X42">
        <f t="shared" si="16"/>
        <v>21.6247837258583</v>
      </c>
      <c r="Y42">
        <f t="shared" si="16"/>
        <v>20.678829817145743</v>
      </c>
      <c r="Z42">
        <f t="shared" si="16"/>
        <v>18.805427469911567</v>
      </c>
      <c r="AA42">
        <f t="shared" si="16"/>
        <v>16.314167082713741</v>
      </c>
      <c r="AB42">
        <f t="shared" si="16"/>
        <v>14.274677958700808</v>
      </c>
      <c r="AC42">
        <f t="shared" si="16"/>
        <v>13.077715021867386</v>
      </c>
    </row>
    <row r="43" spans="6:29" x14ac:dyDescent="0.3">
      <c r="F43">
        <f t="shared" ref="F43:AC43" si="17">$E19*F19</f>
        <v>6.2149720456656112</v>
      </c>
      <c r="G43">
        <f t="shared" si="17"/>
        <v>6.215322160611672</v>
      </c>
      <c r="H43">
        <f t="shared" si="17"/>
        <v>6.2549336728972929</v>
      </c>
      <c r="I43">
        <f t="shared" si="17"/>
        <v>6.1720906648492324</v>
      </c>
      <c r="J43">
        <f t="shared" si="17"/>
        <v>6.0127864207690447</v>
      </c>
      <c r="K43">
        <f t="shared" si="17"/>
        <v>6.1485792690468966</v>
      </c>
      <c r="L43">
        <f t="shared" si="17"/>
        <v>6.8876494029893998</v>
      </c>
      <c r="M43">
        <f t="shared" si="17"/>
        <v>8.073075735041316</v>
      </c>
      <c r="N43">
        <f t="shared" si="17"/>
        <v>9.1581679367205595</v>
      </c>
      <c r="O43">
        <f t="shared" si="17"/>
        <v>9.9067066809069484</v>
      </c>
      <c r="P43">
        <f t="shared" si="17"/>
        <v>10.426530846552792</v>
      </c>
      <c r="Q43">
        <f t="shared" si="17"/>
        <v>10.767052821475716</v>
      </c>
      <c r="R43">
        <f t="shared" si="17"/>
        <v>10.7435077194546</v>
      </c>
      <c r="S43">
        <f t="shared" si="17"/>
        <v>10.43358504985626</v>
      </c>
      <c r="T43">
        <f t="shared" si="17"/>
        <v>10.256124585581052</v>
      </c>
      <c r="U43">
        <f t="shared" si="17"/>
        <v>10.513583013011784</v>
      </c>
      <c r="V43">
        <f t="shared" si="17"/>
        <v>11.186234021814828</v>
      </c>
      <c r="W43">
        <f t="shared" si="17"/>
        <v>11.798215988559564</v>
      </c>
      <c r="X43">
        <f t="shared" si="17"/>
        <v>12</v>
      </c>
      <c r="Y43">
        <f t="shared" si="17"/>
        <v>11.700126110127552</v>
      </c>
      <c r="Z43">
        <f t="shared" si="17"/>
        <v>10.90526377151598</v>
      </c>
      <c r="AA43">
        <f t="shared" si="17"/>
        <v>9.687780044707381</v>
      </c>
      <c r="AB43">
        <f t="shared" si="17"/>
        <v>8.4132367085212074</v>
      </c>
      <c r="AC43">
        <f t="shared" si="17"/>
        <v>7.427901772104228</v>
      </c>
    </row>
    <row r="44" spans="6:29" x14ac:dyDescent="0.3">
      <c r="F44">
        <f t="shared" ref="F44:AC44" si="18">$E20*F20</f>
        <v>14.691164366027239</v>
      </c>
      <c r="G44">
        <f t="shared" si="18"/>
        <v>14.181832430758563</v>
      </c>
      <c r="H44">
        <f t="shared" si="18"/>
        <v>13.506976392508015</v>
      </c>
      <c r="I44">
        <f t="shared" si="18"/>
        <v>13.063227974139616</v>
      </c>
      <c r="J44">
        <f t="shared" si="18"/>
        <v>13.256324387506616</v>
      </c>
      <c r="K44">
        <f t="shared" si="18"/>
        <v>14.452074987857287</v>
      </c>
      <c r="L44">
        <f t="shared" si="18"/>
        <v>16.795219293768707</v>
      </c>
      <c r="M44">
        <f t="shared" si="18"/>
        <v>19.9122108498476</v>
      </c>
      <c r="N44">
        <f t="shared" si="18"/>
        <v>22.529720031867775</v>
      </c>
      <c r="O44">
        <f t="shared" si="18"/>
        <v>23.548432761633492</v>
      </c>
      <c r="P44">
        <f t="shared" si="18"/>
        <v>23.338908607724552</v>
      </c>
      <c r="Q44">
        <f t="shared" si="18"/>
        <v>23.119472643700838</v>
      </c>
      <c r="R44">
        <f t="shared" si="18"/>
        <v>23.166086686393143</v>
      </c>
      <c r="S44">
        <f t="shared" si="18"/>
        <v>23.367948057429221</v>
      </c>
      <c r="T44">
        <f t="shared" si="18"/>
        <v>23.883929074231641</v>
      </c>
      <c r="U44">
        <f t="shared" si="18"/>
        <v>24.700271600108</v>
      </c>
      <c r="V44">
        <f t="shared" si="18"/>
        <v>25.556317572310277</v>
      </c>
      <c r="W44">
        <f t="shared" si="18"/>
        <v>26</v>
      </c>
      <c r="X44">
        <f t="shared" si="18"/>
        <v>25.734956942662187</v>
      </c>
      <c r="Y44">
        <f t="shared" si="18"/>
        <v>24.631559747682108</v>
      </c>
      <c r="Z44">
        <f t="shared" si="18"/>
        <v>22.974077207572527</v>
      </c>
      <c r="AA44">
        <f t="shared" si="18"/>
        <v>20.468915147992558</v>
      </c>
      <c r="AB44">
        <f t="shared" si="18"/>
        <v>17.900167706221399</v>
      </c>
      <c r="AC44">
        <f t="shared" si="18"/>
        <v>15.858371557679977</v>
      </c>
    </row>
    <row r="45" spans="6:29" x14ac:dyDescent="0.3">
      <c r="F45">
        <f t="shared" ref="F45:AC45" si="19">$E21*F21</f>
        <v>2.3908707040325639</v>
      </c>
      <c r="G45">
        <f t="shared" si="19"/>
        <v>2.334949087479028</v>
      </c>
      <c r="H45">
        <f t="shared" si="19"/>
        <v>2.2862694856537802</v>
      </c>
      <c r="I45">
        <f t="shared" si="19"/>
        <v>2.22935106376646</v>
      </c>
      <c r="J45">
        <f t="shared" si="19"/>
        <v>2.2098891745095841</v>
      </c>
      <c r="K45">
        <f t="shared" si="19"/>
        <v>2.3414813860391521</v>
      </c>
      <c r="L45">
        <f t="shared" si="19"/>
        <v>2.7118887634565718</v>
      </c>
      <c r="M45">
        <f t="shared" si="19"/>
        <v>3.1772293566012442</v>
      </c>
      <c r="N45">
        <f t="shared" si="19"/>
        <v>3.5313490910254601</v>
      </c>
      <c r="O45">
        <f t="shared" si="19"/>
        <v>3.665591687146124</v>
      </c>
      <c r="P45">
        <f t="shared" si="19"/>
        <v>3.6709464518556718</v>
      </c>
      <c r="Q45">
        <f t="shared" si="19"/>
        <v>3.6893356672753082</v>
      </c>
      <c r="R45">
        <f t="shared" si="19"/>
        <v>3.727873187704708</v>
      </c>
      <c r="S45">
        <f t="shared" si="19"/>
        <v>3.6919433297608442</v>
      </c>
      <c r="T45">
        <f t="shared" si="19"/>
        <v>3.6084356347054478</v>
      </c>
      <c r="U45">
        <f t="shared" si="19"/>
        <v>3.5951501706711162</v>
      </c>
      <c r="V45">
        <f t="shared" si="19"/>
        <v>3.7407242124079718</v>
      </c>
      <c r="W45">
        <f t="shared" si="19"/>
        <v>3.9131035159860481</v>
      </c>
      <c r="X45">
        <f t="shared" si="19"/>
        <v>4</v>
      </c>
      <c r="Y45">
        <f t="shared" si="19"/>
        <v>3.917118828833412</v>
      </c>
      <c r="Z45">
        <f t="shared" si="19"/>
        <v>3.6972389640108521</v>
      </c>
      <c r="AA45">
        <f t="shared" si="19"/>
        <v>3.3476203717488242</v>
      </c>
      <c r="AB45">
        <f t="shared" si="19"/>
        <v>2.9774773195451401</v>
      </c>
      <c r="AC45">
        <f t="shared" si="19"/>
        <v>2.7297725852937562</v>
      </c>
    </row>
    <row r="46" spans="6:29" x14ac:dyDescent="0.3">
      <c r="F46">
        <f t="shared" ref="F46:F47" si="20">$E22*F22</f>
        <v>950</v>
      </c>
      <c r="G46">
        <f t="shared" ref="G46:AC46" si="21">$E22*G22</f>
        <v>930.88572974360761</v>
      </c>
      <c r="H46">
        <f t="shared" si="21"/>
        <v>896.95457284667884</v>
      </c>
      <c r="I46">
        <f t="shared" si="21"/>
        <v>857.76586132442412</v>
      </c>
      <c r="J46">
        <f t="shared" si="21"/>
        <v>823.83455404532549</v>
      </c>
      <c r="K46">
        <f t="shared" si="21"/>
        <v>796.4807801757637</v>
      </c>
      <c r="L46">
        <f t="shared" si="21"/>
        <v>772.15061529440538</v>
      </c>
      <c r="M46">
        <f t="shared" si="21"/>
        <v>749.72669658156178</v>
      </c>
      <c r="N46">
        <f t="shared" si="21"/>
        <v>734.74857503992666</v>
      </c>
      <c r="O46">
        <f t="shared" si="21"/>
        <v>732.16383713549976</v>
      </c>
      <c r="P46">
        <f t="shared" si="21"/>
        <v>731.22370615758382</v>
      </c>
      <c r="Q46">
        <f t="shared" si="21"/>
        <v>716.38939634329142</v>
      </c>
      <c r="R46">
        <f t="shared" si="21"/>
        <v>682.02726663340411</v>
      </c>
      <c r="S46">
        <f t="shared" si="21"/>
        <v>618.68141611041597</v>
      </c>
      <c r="T46">
        <f t="shared" si="21"/>
        <v>516.70262227918386</v>
      </c>
      <c r="U46">
        <f t="shared" si="21"/>
        <v>396.81729409166729</v>
      </c>
      <c r="V46">
        <f t="shared" si="21"/>
        <v>308.55565150545209</v>
      </c>
      <c r="W46">
        <f t="shared" si="21"/>
        <v>278.62559688527881</v>
      </c>
      <c r="X46">
        <f t="shared" si="21"/>
        <v>305.18919415688703</v>
      </c>
      <c r="Y46">
        <f t="shared" si="21"/>
        <v>384.96800112226396</v>
      </c>
      <c r="Z46">
        <f t="shared" si="21"/>
        <v>496.72496494259684</v>
      </c>
      <c r="AA46">
        <f t="shared" si="21"/>
        <v>600.26652671242539</v>
      </c>
      <c r="AB46">
        <f t="shared" si="21"/>
        <v>658.32187824030643</v>
      </c>
      <c r="AC46">
        <f t="shared" si="21"/>
        <v>680.96100782753069</v>
      </c>
    </row>
    <row r="47" spans="6:29" x14ac:dyDescent="0.3">
      <c r="F47">
        <f t="shared" si="20"/>
        <v>-14.28058472</v>
      </c>
      <c r="G47">
        <f t="shared" ref="G47:AC47" si="22">$E23*G23</f>
        <v>-15.30198244</v>
      </c>
      <c r="H47">
        <f t="shared" si="22"/>
        <v>-16.492342319999999</v>
      </c>
      <c r="I47">
        <f t="shared" si="22"/>
        <v>-17.769142040000002</v>
      </c>
      <c r="J47">
        <f t="shared" si="22"/>
        <v>-18.62796316</v>
      </c>
      <c r="K47">
        <f t="shared" si="22"/>
        <v>-18.865258040000001</v>
      </c>
      <c r="L47">
        <f t="shared" si="22"/>
        <v>-18.9574982</v>
      </c>
      <c r="M47">
        <f t="shared" si="22"/>
        <v>-18.44191644</v>
      </c>
      <c r="N47">
        <f t="shared" si="22"/>
        <v>-16.0842934</v>
      </c>
      <c r="O47">
        <f t="shared" si="22"/>
        <v>-12.419116560000001</v>
      </c>
      <c r="P47">
        <f t="shared" si="22"/>
        <v>-9.2996298399999997</v>
      </c>
      <c r="Q47">
        <f t="shared" si="22"/>
        <v>-7.3997228400000008</v>
      </c>
      <c r="R47">
        <f t="shared" si="22"/>
        <v>-6.0964204400000002</v>
      </c>
      <c r="S47">
        <f t="shared" si="22"/>
        <v>-5.2264224000000006</v>
      </c>
      <c r="T47">
        <f t="shared" si="22"/>
        <v>-5.2935648000000004</v>
      </c>
      <c r="U47">
        <f t="shared" si="22"/>
        <v>-6.0267469600000005</v>
      </c>
      <c r="V47">
        <f t="shared" si="22"/>
        <v>-7.5343672399999999</v>
      </c>
      <c r="W47">
        <f t="shared" si="22"/>
        <v>-9.2923851199999987</v>
      </c>
      <c r="X47">
        <f t="shared" si="22"/>
        <v>-10.52519236</v>
      </c>
      <c r="Y47">
        <f t="shared" si="22"/>
        <v>-11.32064192</v>
      </c>
      <c r="Z47">
        <f t="shared" si="22"/>
        <v>-12.18103296</v>
      </c>
      <c r="AA47">
        <f t="shared" si="22"/>
        <v>-12.653572200000001</v>
      </c>
      <c r="AB47">
        <f t="shared" si="22"/>
        <v>-12.50900452</v>
      </c>
      <c r="AC47">
        <f t="shared" si="22"/>
        <v>-12.18974912</v>
      </c>
    </row>
    <row r="48" spans="6:29" x14ac:dyDescent="0.3">
      <c r="F48">
        <f>SUM(F28:F45)-F46</f>
        <v>867.65643436507662</v>
      </c>
      <c r="G48">
        <f t="shared" ref="G48:AC48" si="23">SUM(G28:G45)-G46</f>
        <v>840.92364946782857</v>
      </c>
      <c r="H48">
        <f t="shared" si="23"/>
        <v>822.35074510301604</v>
      </c>
      <c r="I48">
        <f t="shared" si="23"/>
        <v>818.95976817869246</v>
      </c>
      <c r="J48">
        <f t="shared" si="23"/>
        <v>860.77947383462958</v>
      </c>
      <c r="K48">
        <f t="shared" si="23"/>
        <v>1015.7258662884607</v>
      </c>
      <c r="L48">
        <f t="shared" si="23"/>
        <v>1308.76271047504</v>
      </c>
      <c r="M48">
        <f t="shared" si="23"/>
        <v>1670.9764520473357</v>
      </c>
      <c r="N48">
        <f t="shared" si="23"/>
        <v>1973.6558374240196</v>
      </c>
      <c r="O48">
        <f t="shared" si="23"/>
        <v>2143.8774883752772</v>
      </c>
      <c r="P48">
        <f t="shared" si="23"/>
        <v>2199.644927320483</v>
      </c>
      <c r="Q48">
        <f t="shared" si="23"/>
        <v>2214.3442395764973</v>
      </c>
      <c r="R48">
        <f t="shared" si="23"/>
        <v>2223.7308420437207</v>
      </c>
      <c r="S48">
        <f t="shared" si="23"/>
        <v>2267.5929766738482</v>
      </c>
      <c r="T48">
        <f t="shared" si="23"/>
        <v>2371.1090250455732</v>
      </c>
      <c r="U48">
        <f t="shared" si="23"/>
        <v>2551.2059801442128</v>
      </c>
      <c r="V48">
        <f t="shared" si="23"/>
        <v>2763.9810719027114</v>
      </c>
      <c r="W48">
        <f t="shared" si="23"/>
        <v>2927.2326719191433</v>
      </c>
      <c r="X48">
        <f t="shared" si="23"/>
        <v>2959.3486895125729</v>
      </c>
      <c r="Y48">
        <f t="shared" si="23"/>
        <v>2805.13877608038</v>
      </c>
      <c r="Z48">
        <f t="shared" si="23"/>
        <v>2456.0075542702803</v>
      </c>
      <c r="AA48">
        <f t="shared" si="23"/>
        <v>1990.997309486515</v>
      </c>
      <c r="AB48">
        <f t="shared" si="23"/>
        <v>1603.899136027846</v>
      </c>
      <c r="AC48">
        <f t="shared" si="23"/>
        <v>1354.1964964046945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mpc.bus</vt:lpstr>
      <vt:lpstr>mpc.branch</vt:lpstr>
      <vt:lpstr>mpc.device </vt:lpstr>
      <vt:lpstr>mpc.cost</vt:lpstr>
      <vt:lpstr>heatingnet.pipe</vt:lpstr>
      <vt:lpstr>heatingnet.node</vt:lpstr>
      <vt:lpstr>buildings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2020-02-04T11:14:39Z</dcterms:modified>
</cp:coreProperties>
</file>