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customXml/itemProps1.xml" ContentType="application/vnd.openxmlformats-officedocument.customXmlProperties+xml"/>
  <Override PartName="/xl/worksheets/sheet2.xml" ContentType="application/vnd.openxmlformats-officedocument.spreadsheetml.worksheet+xml"/>
  <Override PartName="/xl/sharedStrings.xml" ContentType="application/vnd.openxmlformats-officedocument.spreadsheetml.sharedString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docProps/custom.xml" ContentType="application/vnd.openxmlformats-officedocument.custom-properties+xml"/>
  <Override PartName="/xl/worksheets/sheet9.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worksheets/sheet7.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4" Type="http://schemas.openxmlformats.org/officeDocument/2006/relationships/officeDocument" Target="xl/workbook.xml"/><Relationship  Id="rId3" Type="http://schemas.openxmlformats.org/officeDocument/2006/relationships/custom-properties" Target="docProps/custom.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6"/>
  </bookViews>
  <sheets>
    <sheet name="修改记录" sheetId="1" state="visible" r:id="rId2"/>
    <sheet name="01系统功能接口任务清单" sheetId="2" state="visible" r:id="rId3"/>
    <sheet name="02系统版本清单" sheetId="3" state="visible" r:id="rId4"/>
    <sheet name="03系统版本优先级进度" sheetId="4" state="visible" r:id="rId5"/>
    <sheet name="04开发工作清单" sheetId="5" state="visible" r:id="rId6"/>
    <sheet name="05周开发工作量" sheetId="6" state="visible" r:id="rId7"/>
    <sheet name="06周计划总结" sheetId="7" state="visible" r:id="rId8"/>
    <sheet name="11待确认清单" sheetId="8" state="visible" r:id="rId9"/>
    <sheet name="21方案功能清单" sheetId="9" state="visible" r:id="rId10"/>
  </sheets>
  <definedNames>
    <definedName name="_xlnm._FilterDatabase" localSheetId="1" hidden="1">'01系统功能接口任务清单'!$A$2:$AE$136</definedName>
  </definedNames>
  <calcPr/>
</workbook>
</file>

<file path=xl/sharedStrings.xml><?xml version="1.0" encoding="utf-8"?>
<sst xmlns="http://schemas.openxmlformats.org/spreadsheetml/2006/main" count="311" uniqueCount="311">
  <si>
    <t>序号</t>
  </si>
  <si>
    <t>修改日期</t>
  </si>
  <si>
    <t>修改内容</t>
  </si>
  <si>
    <t>修改人</t>
  </si>
  <si>
    <t>新增V0.1版本工功能清单</t>
  </si>
  <si>
    <t>曾纪康</t>
  </si>
  <si>
    <t xml:space="preserve">整体说明：
1、列表有修改时，需要在《修改记录》的记录本次修改内容，同时将之前的文本颜色全部设置为黑色， 本次新增设置为红色；
2、后端/前端/测试状态均按照百分制填写，工作量单位均为人天</t>
  </si>
  <si>
    <t>后端开发</t>
  </si>
  <si>
    <t>前端开发</t>
  </si>
  <si>
    <t>测试信息</t>
  </si>
  <si>
    <t>一级模块</t>
  </si>
  <si>
    <t>二级模块</t>
  </si>
  <si>
    <t>三级模块</t>
  </si>
  <si>
    <t>自动补全一级模块名称</t>
  </si>
  <si>
    <t>功能版本</t>
  </si>
  <si>
    <t>优先级</t>
  </si>
  <si>
    <t>功能点</t>
  </si>
  <si>
    <t>功能说明</t>
  </si>
  <si>
    <t>请求类型</t>
  </si>
  <si>
    <t>接口地址</t>
  </si>
  <si>
    <t>工作量</t>
  </si>
  <si>
    <t>开发人员</t>
  </si>
  <si>
    <t>进度比例</t>
  </si>
  <si>
    <t>完成量</t>
  </si>
  <si>
    <t>周数</t>
  </si>
  <si>
    <t>开始时间</t>
  </si>
  <si>
    <t>结束时间</t>
  </si>
  <si>
    <t>是否发布</t>
  </si>
  <si>
    <t>测试人员</t>
  </si>
  <si>
    <t>测试进度</t>
  </si>
  <si>
    <t>备注</t>
  </si>
  <si>
    <t>违法查询审核</t>
  </si>
  <si>
    <t>预警事件管理</t>
  </si>
  <si>
    <t>预警列表</t>
  </si>
  <si>
    <t>V1.0</t>
  </si>
  <si>
    <t>预警列表展示</t>
  </si>
  <si>
    <t>预警信息图文列表展示</t>
  </si>
  <si>
    <t>-</t>
  </si>
  <si>
    <t>纪爱妹</t>
  </si>
  <si>
    <t>否</t>
  </si>
  <si>
    <t>点位树</t>
  </si>
  <si>
    <t>构建并展示点位树列表</t>
  </si>
  <si>
    <t>GET</t>
  </si>
  <si>
    <t>下拉字典</t>
  </si>
  <si>
    <t>展示相关下拉字典，包括：违法类型、车辆类型、设备类型、人员类型、公司平台、相似度类型、性别</t>
  </si>
  <si>
    <t>镇街下拉框</t>
  </si>
  <si>
    <t>展示镇街相关下拉框，包括：点位镇街、驾驶人户籍镇街</t>
  </si>
  <si>
    <t>作废列表展示</t>
  </si>
  <si>
    <t>作废信息列表展示</t>
  </si>
  <si>
    <t>查看大图</t>
  </si>
  <si>
    <t>查看预警详情</t>
  </si>
  <si>
    <t>查看预警事件详情信息</t>
  </si>
  <si>
    <t>查看作废详情</t>
  </si>
  <si>
    <t>查看作废事件详情信息</t>
  </si>
  <si>
    <t>人工审核</t>
  </si>
  <si>
    <t>作废</t>
  </si>
  <si>
    <t>作废预警事件</t>
  </si>
  <si>
    <t>PATCH</t>
  </si>
  <si>
    <t>标记违法</t>
  </si>
  <si>
    <t>将预警事件标记为违法事件</t>
  </si>
  <si>
    <t>下发短信</t>
  </si>
  <si>
    <t>重复下发查询</t>
  </si>
  <si>
    <t>根据手机号集合，查询历史短信下发记录</t>
  </si>
  <si>
    <t>在标记违法时，同时执行下发短信逻辑</t>
  </si>
  <si>
    <t>查询</t>
  </si>
  <si>
    <t>预警查询</t>
  </si>
  <si>
    <t>分页查询预警事件列表</t>
  </si>
  <si>
    <t>作废查询</t>
  </si>
  <si>
    <t>分页查询作废事件列表</t>
  </si>
  <si>
    <t>导出</t>
  </si>
  <si>
    <t>导出预警数据</t>
  </si>
  <si>
    <t>导出预警数据excel</t>
  </si>
  <si>
    <t>赖嘉雄</t>
  </si>
  <si>
    <t>导出预警图片</t>
  </si>
  <si>
    <t>导出预警数据excel和图片压缩包</t>
  </si>
  <si>
    <t>导出作废数据</t>
  </si>
  <si>
    <t>导出作废数据excel</t>
  </si>
  <si>
    <t>导出作废图片</t>
  </si>
  <si>
    <t>导出作废数据excel和图片压缩包</t>
  </si>
  <si>
    <t>违法事件</t>
  </si>
  <si>
    <t>数据展示</t>
  </si>
  <si>
    <t>展示数据列表</t>
  </si>
  <si>
    <t>查看违法详情</t>
  </si>
  <si>
    <t>查看违法事件详情信息</t>
  </si>
  <si>
    <t>作废违法事件</t>
  </si>
  <si>
    <t>批量下发短信</t>
  </si>
  <si>
    <t>根据选择的违法事件和手机号下发短信</t>
  </si>
  <si>
    <t>POST</t>
  </si>
  <si>
    <t>分页查询违法事件列表，其中查询条件相关字典、镇街下拉框和设备树同预警事件</t>
  </si>
  <si>
    <t>导出违法数据excel</t>
  </si>
  <si>
    <t>导出违法数据excel和图片压缩包</t>
  </si>
  <si>
    <t>短信发送记录</t>
  </si>
  <si>
    <t>数据列表</t>
  </si>
  <si>
    <t>导出短信发送数据excel</t>
  </si>
  <si>
    <t>分页查询短信发送记录列表</t>
  </si>
  <si>
    <t>短信模版管理</t>
  </si>
  <si>
    <t>模版列表</t>
  </si>
  <si>
    <t>V2.0</t>
  </si>
  <si>
    <t>模版增删改</t>
  </si>
  <si>
    <t>违法统计分析</t>
  </si>
  <si>
    <t>统计概览</t>
  </si>
  <si>
    <t>今日统计</t>
  </si>
  <si>
    <t>曾伟鹏</t>
  </si>
  <si>
    <t>本周统计</t>
  </si>
  <si>
    <t>本月统计</t>
  </si>
  <si>
    <t>违法类型统计</t>
  </si>
  <si>
    <t>人员类型统计</t>
  </si>
  <si>
    <t>区域预警数量分布</t>
  </si>
  <si>
    <t>驾驶人户籍区域统计</t>
  </si>
  <si>
    <t>历史趋势</t>
  </si>
  <si>
    <t>统计报表</t>
  </si>
  <si>
    <t>按事件类型统计</t>
  </si>
  <si>
    <t>按点位统计</t>
  </si>
  <si>
    <t>按日统计</t>
  </si>
  <si>
    <t>按人员类型统计</t>
  </si>
  <si>
    <t>按点位镇街统计</t>
  </si>
  <si>
    <t>按识别人员户籍镇街统计</t>
  </si>
  <si>
    <t>重点关注人员库</t>
  </si>
  <si>
    <t>重点人员列表</t>
  </si>
  <si>
    <t>列表信息展示</t>
  </si>
  <si>
    <t>平台树列表</t>
  </si>
  <si>
    <t>各平台和人员数量统计树信息展示</t>
  </si>
  <si>
    <t>新增平台</t>
  </si>
  <si>
    <t>新增平台信息</t>
  </si>
  <si>
    <t>删除平台</t>
  </si>
  <si>
    <r>
      <t>删除平台信息，</t>
    </r>
    <r>
      <rPr>
        <sz val="12"/>
        <color indexed="2"/>
        <rFont val="Calibri"/>
        <scheme val="minor"/>
      </rPr>
      <t>已关联人员的类型不允许删除</t>
    </r>
  </si>
  <si>
    <t>DELETE</t>
  </si>
  <si>
    <t>修改平台</t>
  </si>
  <si>
    <r>
      <t>修改平台信息</t>
    </r>
    <r>
      <rPr>
        <sz val="12"/>
        <color indexed="2"/>
        <rFont val="Calibri"/>
        <scheme val="minor"/>
      </rPr>
      <t>（增加编码，只允许修改名称，人员关联编码且不更新）</t>
    </r>
  </si>
  <si>
    <t>PUT</t>
  </si>
  <si>
    <t>详情</t>
  </si>
  <si>
    <t>查看重点人员详情</t>
  </si>
  <si>
    <t>导入</t>
  </si>
  <si>
    <t>导入重点人员信息</t>
  </si>
  <si>
    <t>模版下载</t>
  </si>
  <si>
    <t>导入模版下载</t>
  </si>
  <si>
    <t>增删改</t>
  </si>
  <si>
    <t>新增</t>
  </si>
  <si>
    <t>新增人员信息</t>
  </si>
  <si>
    <t>删除</t>
  </si>
  <si>
    <t>删除人员信息</t>
  </si>
  <si>
    <t>修改</t>
  </si>
  <si>
    <t>修改人员信息</t>
  </si>
  <si>
    <t>分页查询重点人员列表</t>
  </si>
  <si>
    <t>人员类型管理</t>
  </si>
  <si>
    <t>人员类型列表</t>
  </si>
  <si>
    <t>分页查询展示人员类型和人员数量统计列表信息</t>
  </si>
  <si>
    <t>新增人员类型</t>
  </si>
  <si>
    <r>
      <t>单条或者批量删除人员类型，</t>
    </r>
    <r>
      <rPr>
        <sz val="11"/>
        <color indexed="2"/>
        <rFont val="Calibri"/>
        <scheme val="minor"/>
      </rPr>
      <t>已关联人员的类型不允许删除</t>
    </r>
  </si>
  <si>
    <r>
      <t>修改人员类型</t>
    </r>
    <r>
      <rPr>
        <sz val="11"/>
        <color indexed="2"/>
        <rFont val="Calibri"/>
        <scheme val="minor"/>
      </rPr>
      <t>（增加编码，只允许修改名称，人员关联编码且不更新）</t>
    </r>
  </si>
  <si>
    <t>设备列表</t>
  </si>
  <si>
    <t>区县镇街树</t>
  </si>
  <si>
    <t>构建并展示区县镇街树列表</t>
  </si>
  <si>
    <t>展示相关下拉字典，包括：设备类型、设备状态</t>
  </si>
  <si>
    <t>查看设备详情</t>
  </si>
  <si>
    <t>导入设备信息</t>
  </si>
  <si>
    <t>设备调度</t>
  </si>
  <si>
    <t>新增设备信息</t>
  </si>
  <si>
    <t>删除设备信息</t>
  </si>
  <si>
    <t>修改设备信息</t>
  </si>
  <si>
    <t>分页查询设备列表，包括最后抓拍时间</t>
  </si>
  <si>
    <t>接口对接</t>
  </si>
  <si>
    <t>行人闯红灯</t>
  </si>
  <si>
    <t>人脸抓拍数据同步</t>
  </si>
  <si>
    <t>借助datahandle工具，配置实现数据同步</t>
  </si>
  <si>
    <t>视图库</t>
  </si>
  <si>
    <t>人脸抓拍数据消费</t>
  </si>
  <si>
    <t>通过视图库推送的人脸抓拍kafka信息，消费并解析入库</t>
  </si>
  <si>
    <t>...</t>
  </si>
  <si>
    <t>V3.0</t>
  </si>
  <si>
    <t>后台处理流程</t>
  </si>
  <si>
    <t>人脸抓拍数据入库</t>
  </si>
  <si>
    <t>处理抓拍原始库数据，通过证件号，匹配户籍、人员类型、公司和手机号等入库生成预警事件信息</t>
  </si>
  <si>
    <t>通用功能</t>
  </si>
  <si>
    <t>图片服务</t>
  </si>
  <si>
    <t>抓拍访问图片</t>
  </si>
  <si>
    <t>根据URL访问抓拍图</t>
  </si>
  <si>
    <t>根据URL访问抓拍人脸图</t>
  </si>
  <si>
    <t>根据URL访问场景图</t>
  </si>
  <si>
    <t>根据URL访问抓拍场景图</t>
  </si>
  <si>
    <t>新需求功能</t>
  </si>
  <si>
    <t>户籍镇街相关需求</t>
  </si>
  <si>
    <t>预警事件调整</t>
  </si>
  <si>
    <t>违法事件调整</t>
  </si>
  <si>
    <t>已作废调整</t>
  </si>
  <si>
    <t>重点关注人员库调整</t>
  </si>
  <si>
    <t>统计概览调整</t>
  </si>
  <si>
    <t>统计报表调整</t>
  </si>
  <si>
    <t>统计看板需求</t>
  </si>
  <si>
    <t>统计看板页面</t>
  </si>
  <si>
    <t>统计看板页面布局</t>
  </si>
  <si>
    <t>统计看板页面交互</t>
  </si>
  <si>
    <t>统计看板页面实现导出、排序等交互</t>
  </si>
  <si>
    <t>统计看板查询</t>
  </si>
  <si>
    <t>查询展示统计看板数据列表</t>
  </si>
  <si>
    <t>朱银娟</t>
  </si>
  <si>
    <t>单位下拉列表</t>
  </si>
  <si>
    <t>查询展示单位下拉列表</t>
  </si>
  <si>
    <t>统计数据结存</t>
  </si>
  <si>
    <t>按天结存统计数据定时器</t>
  </si>
  <si>
    <t>统计看板设计</t>
  </si>
  <si>
    <t>统计看板逻辑梳理和表结构设计</t>
  </si>
  <si>
    <t>看板数据处理</t>
  </si>
  <si>
    <t>设备信息的单位数据等处理</t>
  </si>
  <si>
    <t>功能测试升级</t>
  </si>
  <si>
    <t>测试环境部署测试和正式环境升级</t>
  </si>
  <si>
    <t>其他事项</t>
  </si>
  <si>
    <t>代码工程</t>
  </si>
  <si>
    <t>git项目工程准备</t>
  </si>
  <si>
    <t>git项目工程创建</t>
  </si>
  <si>
    <t>项目工程搭建</t>
  </si>
  <si>
    <t>完成前后端项目代码工程搭建</t>
  </si>
  <si>
    <t>系统设计</t>
  </si>
  <si>
    <t>V1.0版本功能设计</t>
  </si>
  <si>
    <t>应用V1.0版本功能设计</t>
  </si>
  <si>
    <t>应用V1.0版本架构图、流程图设计</t>
  </si>
  <si>
    <t>应用V1.0版本表结构设计</t>
  </si>
  <si>
    <t>V2.0版本功能设计</t>
  </si>
  <si>
    <t>系统部署</t>
  </si>
  <si>
    <t>测试环境部署</t>
  </si>
  <si>
    <t>应用V1.0测试环境部署</t>
  </si>
  <si>
    <t>开发环境准备搭建、库表创建</t>
  </si>
  <si>
    <t>第一版本系统测试环境部署</t>
  </si>
  <si>
    <t>小计：</t>
  </si>
  <si>
    <t xml:space="preserve">说明：
1、优先级：1为必须功能，2为主流程完善功能，3为可选或待确认优化功能；
2、版本说明：优先级1完成后，可以支持用户基本使用，优先级2完成后，满足现有产品设计，完成第一阶段功能；优先级3完成后，完善现有功能逻辑，完成第二阶段功能；
3、人员分工：XXX主要负责，YYY主要负责，ZZZ主要负责；
4、具体开发周期和优先级调整由项目经理和产品经理协调安排，另外：后续梳理设计可能会新增缺漏或者调整现有的功能点清单；
5、后端、前端和测试人员为无，表示不需要处理，且默认状态为100%，状态为-1%，表示待确认功能逻辑，暂时不处理</t>
  </si>
  <si>
    <t>一级模块名称</t>
  </si>
  <si>
    <t>版本号</t>
  </si>
  <si>
    <t>版本名称</t>
  </si>
  <si>
    <t>版本内容</t>
  </si>
  <si>
    <t>计划量</t>
  </si>
  <si>
    <t>版本进度</t>
  </si>
  <si>
    <t>工作量为人天</t>
  </si>
  <si>
    <t>1231演示版本</t>
  </si>
  <si>
    <t>对接行人闯红灯数据，完成预警事件入库、违法标记和作废等主流程功能</t>
  </si>
  <si>
    <t>待确定</t>
  </si>
  <si>
    <t>完成重点关注人员的新增和查询等相关功能</t>
  </si>
  <si>
    <t>完成设备查询等主要功能</t>
  </si>
  <si>
    <t>自动补全版本号</t>
  </si>
  <si>
    <t>资源类型</t>
  </si>
  <si>
    <t>开发资源</t>
  </si>
  <si>
    <t>开发进度</t>
  </si>
  <si>
    <t>前端</t>
  </si>
  <si>
    <t>后端</t>
  </si>
  <si>
    <t>年份</t>
  </si>
  <si>
    <t>开始日期</t>
  </si>
  <si>
    <t>结束日期</t>
  </si>
  <si>
    <t>项目成员</t>
  </si>
  <si>
    <t>内部项目计划</t>
  </si>
  <si>
    <t>内部项目总结</t>
  </si>
  <si>
    <t>阶段概述总结</t>
  </si>
  <si>
    <t>风险与问题</t>
  </si>
  <si>
    <t>曾纪康/程蕾/朱银娟</t>
  </si>
  <si>
    <t xml:space="preserve">1、数据处理：发送短信手机号码重复问题排查，统计分析现有底库数据情况、处理底库手机号码异常数据；（朱银娟，1.5天；曾纪康，0.5天）
2、需求分析：业主原始需求分析，完成产品需求整理和设计；（程蕾，0.5天）
3、系统分析：户籍地址相关需求分析，进行库表结构等概要设计；（朱银娟，0.5天）
4、介绍熟悉项目信息和开发环境。（朱银娟，0.5天；曾纪康，0.5天)</t>
  </si>
  <si>
    <t xml:space="preserve">1、完成发送短信手机号码重复问题排查，统计分析现有底库数据情况并处理底库手机号码异常数据；
2、根据业主原始需求，完成产品需求整理和设计；
3、禅道户籍地址相关需求分析，进行库表结构等概要设计；
4、介绍熟悉项目信息、测试环境和正式环境资源，搭建本地开发环境。</t>
  </si>
  <si>
    <t>项目总进度25%，当前处于研发阶段（已完成非机动车违法治理应用平台V1.0功能开发），本周主要工作：完成发送短信手机号码重复问题排查，处理底库手机号码异常数据；禅道户籍地址相关需求分析、产品设计和系统设计。</t>
  </si>
  <si>
    <t>曾纪康/朱银娟/纪爱妹/温红艳</t>
  </si>
  <si>
    <t xml:space="preserve">1、功能开发：完成禅道户籍镇街相关需求功能开发，并完成前后端开发联调，完成省市区县镇街基础数据整理入库、户籍地址解析镇街数据处理；（朱银娟，2.5天；纪爱妹，1.5天）
2、系统测试：新需求功能部署测试环境，完成测试环境功能测试验证；（朱银娟、纪爱妹、温红艳，各0.5天）
3、现场升级：完成正式环境部署升级，进行现成环境功能验证。（朱银娟、温红艳，各0.5天）</t>
  </si>
  <si>
    <r>
      <rPr>
        <sz val="10"/>
        <color theme="1"/>
        <rFont val="微软雅黑"/>
      </rPr>
      <t xml:space="preserve">1、【完成】禅道户籍镇街相关需求功能完成接口开发，正在进行前端页面开发和联调，测试环境完成省市区县镇街基础数据整理入库；
2、【未完成】新需求功能升级测试环境并完成功能测试验证，</t>
    </r>
    <r>
      <rPr>
        <sz val="10"/>
        <color indexed="2"/>
        <rFont val="微软雅黑"/>
      </rPr>
      <t>原因是新增统计看板需求，运维项目事务穿插</t>
    </r>
    <r>
      <rPr>
        <sz val="10"/>
        <color theme="1"/>
        <rFont val="微软雅黑"/>
      </rPr>
      <t xml:space="preserve">；
3、【未完成】未进行正式环境部署升级和功能验证，</t>
    </r>
    <r>
      <rPr>
        <sz val="10"/>
        <color indexed="2"/>
        <rFont val="微软雅黑"/>
      </rPr>
      <t>原因是还未完成功能测试验证</t>
    </r>
    <r>
      <rPr>
        <sz val="10"/>
        <color theme="1"/>
        <rFont val="微软雅黑"/>
      </rPr>
      <t>。</t>
    </r>
  </si>
  <si>
    <t>项目总进度26%，当前处于研发阶段（已完成非机动车违法治理应用平台V1.0功能开发），本周主要工作：禅道户籍镇街相关需求功能完成开发，省市区县镇街基础数据整理。</t>
  </si>
  <si>
    <t xml:space="preserve">1、系统设计：统计看板逻辑梳理和表结构设计；（朱银娟，0.3天）
2、数据处理：设备信息的单位数据等处理；（朱银娟，0.2天）
3、功能开发：按天结存看板数据定时功能开发，统计看板页面功能开发和前后端开发联调；（朱银娟，2天；纪爱妹，1.7天）
4、系统测试：新需求功能部署测试环境，完成测试环境功能测试验证；（朱银娟、纪爱妹、温红艳，各0.3天）
5、现场升级：完成正式环境部署升级，进行现成环境功能验证。（朱银娟、温红艳，各0.2天）</t>
  </si>
  <si>
    <r>
      <rPr>
        <sz val="10"/>
        <color theme="1"/>
        <rFont val="微软雅黑"/>
      </rPr>
      <t xml:space="preserve">1、【完成】统计看板逻辑梳理和表结构设计；
2、【完成】设备信息的单位数据处理；
3、【完成】按天结存看板数据定时功能开发，统计看板页面功能开发和前后端开发联调；
4、【未完成】正在进行新需求功能部署测试环境，</t>
    </r>
    <r>
      <rPr>
        <sz val="10"/>
        <color indexed="2"/>
        <rFont val="微软雅黑"/>
      </rPr>
      <t>还未完成测试环境功能测试验证，未完成原因：报表需求增加镇街统计维度和部门、镇街层级关系，运维项目问题插入</t>
    </r>
    <r>
      <rPr>
        <sz val="10"/>
        <color theme="1"/>
        <rFont val="微软雅黑"/>
      </rPr>
      <t xml:space="preserve">；
5、【未完成】未完成正式环境部署升级，</t>
    </r>
    <r>
      <rPr>
        <sz val="10"/>
        <color indexed="2"/>
        <rFont val="微软雅黑"/>
      </rPr>
      <t>未完成原因：目前正在测试环境部署验证</t>
    </r>
    <r>
      <rPr>
        <sz val="10"/>
        <color theme="1"/>
        <rFont val="微软雅黑"/>
      </rPr>
      <t>。</t>
    </r>
  </si>
  <si>
    <t>项目总进度27%，当前处于研发阶段（已完成非机动车违法治理应用平台V1.0功能开发），本周主要工作：统计看板需求设计和相关数据处理，按天结存看板数据定时功能开发，统计看板页面功能开发和前后端开发联调。</t>
  </si>
  <si>
    <t>模块</t>
  </si>
  <si>
    <t>内容项</t>
  </si>
  <si>
    <t>内容描述</t>
  </si>
  <si>
    <t>状态</t>
  </si>
  <si>
    <t>确认结果</t>
  </si>
  <si>
    <t>确认说明</t>
  </si>
  <si>
    <t>XS非机动车违章治理系统版清单及迭代版本划分</t>
  </si>
  <si>
    <t>大模块</t>
  </si>
  <si>
    <t>参数描述</t>
  </si>
  <si>
    <t>迭代版本</t>
  </si>
  <si>
    <t>支持以图文方式展示前端设备上传的违法预警数据，数据包括抓拍图片、违法类型、抓拍时间、抓拍地点、车辆类型、公司平台、驾驶人姓名、驾驶人身份证号、相似度、手机号、人员类型，如快递、外卖等信息。</t>
  </si>
  <si>
    <t>为了方便人工审核时确认细节，支持对违法图片点击查看大图，大图包括人脸图、场景大图、抓拍时间和地点、识别的身份信息、证件图等数据。</t>
  </si>
  <si>
    <t>支持人工审核违法预警数据，对误报的违法预警数据标记为作废，对识别结果正确且确实存在违法的数据标记为违法。</t>
  </si>
  <si>
    <t>支持利用预设短信模板或自定义编辑短信内容，通过短信平台，对置信度高的违法行为驾驶人下发短信，对于近期已下发的人员给与提醒，避免重复下发。</t>
  </si>
  <si>
    <t>支持按照抓拍时间、违法类型、是否识别、相似度、驾驶人身份、驾驶人姓名、设备名称、手机号、车辆类型、人员类型、公司平台等条件进行查询</t>
  </si>
  <si>
    <t>支持导出违法数据，可选导出记录或是图片</t>
  </si>
  <si>
    <t>支持以图文方式展示人工审核的违法数据，数据包括抓拍图片、违法类型、抓拍时间、抓拍地点、驾驶人姓名、驾驶人身份证号、相似度、手机号、审核人、审核时间、是否发送短信、发送短信时间等信息。</t>
  </si>
  <si>
    <t>支持未下发短信的违法记录，批量下发短信。</t>
  </si>
  <si>
    <t>支持按照抓拍时间、违法类型、是否识别、相似度、驾驶人身份、驾驶人姓名、设备名称、手机号、是否发送短信等条件进行查询</t>
  </si>
  <si>
    <t>展示历史短信发送记录，包括短信内容、接收号码、发送时间等信息</t>
  </si>
  <si>
    <t>支持按发送时间、接收号码、发送内容等关键字进行查询</t>
  </si>
  <si>
    <t>展示短信模版，模板内容、模板创建时间，支持操作删除、编辑。</t>
  </si>
  <si>
    <t>支持对模板进行增删改管理，短信模版支持对抓拍时间、抓拍地点、驾驶人姓名、驾驶人名称、输入文本等进行自定义组合配置，方便下发短信时调用模版内容。</t>
  </si>
  <si>
    <t>统计今日的非机动车抓拍数、不戴头盔数、已识别人数和未识别人数、标记违法数、标记作废数、下发短信数</t>
  </si>
  <si>
    <t>统计本周的非机动车抓拍数、不戴头盔数、已识别人数和未识别人数、标记违法数、标记作废数、下发短信数</t>
  </si>
  <si>
    <t>统计今日/本周/本月的非机动车不戴头盔、非机动车占用机动车道、非机动车逆向行驶、非机动车越线停车等多种预警数量</t>
  </si>
  <si>
    <t xml:space="preserve">统计已识别的人员类型， 如外卖、快递、学生、企事业单位、燃气、其他等。</t>
  </si>
  <si>
    <t>统计抓拍点位所属区域的预警数量、人工审核违法数量等</t>
  </si>
  <si>
    <t>统计驾驶人户籍所属区域违法数量和占比情况</t>
  </si>
  <si>
    <t>按日为颗粒度，以曲线图形式统计每日的非机动车抓拍数量和不戴头盔预警数量。</t>
  </si>
  <si>
    <t>统计一定时间范围内的非机动车不戴头盔、非机动车占机动车道行驶、非机动车逆向行驶、非机动车越线停车等事件预警数量、未处理数、确认数、作废数、已识别数、未识别数、短信下发数量，支持导出excel表。</t>
  </si>
  <si>
    <t>统计一段时间内各各点位的预警总数及不同类型预警数量、未处理数、确认数量、作废数、短信下发数、已识数、未识别数，支持导出excel</t>
  </si>
  <si>
    <t xml:space="preserve">支持切换查看非机动车不戴头盔、非机动车占用机动车道、非机动车逆向行驶、非机动车越线停车不同类型的事件按日统计报表：
1、统计每个设备的每天非机动车抓拍、不戴头盔的数量及合计；
2、支持调整时间范围进行统计查询，时间范围跨度不超过1个月；
3、支持导出excel到本地</t>
  </si>
  <si>
    <t>统计一段时间范围内各人员类型，如快递、外卖、学生、企事业单位等人员类型的各类类型违章事件，支持导出excel</t>
  </si>
  <si>
    <t>统计一段时间范围内抓拍点位所属镇街的预警事件总数、非机动车不戴头盔、非机动车占用机动车道、非机动车逆向行驶、非机动车越线停车数量等，支持导出。</t>
  </si>
  <si>
    <t>统计一段时间内违章事件识别人员户籍归属镇街，按镇街统计预警事件数、确认数、作废数、下发短信数量，支持导出</t>
  </si>
  <si>
    <t>重点人员底库管理是用于人脸抓拍识别身份后，匹配重点人员库后对人员类型进行分类，如快递、外卖、学生等标识，人员管理列表展示人员姓名、身份证号、人员类型、更新时间等信息</t>
  </si>
  <si>
    <t xml:space="preserve">1、支持新增单个人员信息，录入人员姓名、身份证号、人员类型信息；
2、支持批量导入人员信息；
3、支持修改和删除人员信息</t>
  </si>
  <si>
    <t>支持按照更新时间、人员姓名、身份证号、人员类型进行数据查询；</t>
  </si>
  <si>
    <t>展示人员类型，如快递、外卖、学生、燃气、企事业单位及其关联的人员底数；</t>
  </si>
  <si>
    <t>支持对人员类型进行名称修改、删除、新增人员类型，当该类型有关联的人员时，不允许删除；</t>
  </si>
  <si>
    <t>展示非机动车违法识别设备信息，包括设备名称、国标编号、经纬度、抓拍时间、创建时间等信息；</t>
  </si>
  <si>
    <t>支持设备调度智能分析策略，充分应用智能分析平台能力，包括策列管理、定时及手动切换策列功能；</t>
  </si>
  <si>
    <t xml:space="preserve">1、支持新增设备、导入设备；
2、支持编辑、删除设备；</t>
  </si>
  <si>
    <t>支持按照设备名称、国标编号进行查询；</t>
  </si>
  <si>
    <t>支持按excel导出设备信息；</t>
  </si>
  <si>
    <t>系统设置</t>
  </si>
  <si>
    <t>应用授权管理</t>
  </si>
  <si>
    <t>设备接入授权</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</si>
</sst>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6">
    <numFmt numFmtId="160" formatCode="_ * #,##0.00_ ;_ * \-#,##0.00_ ;_ * &quot;-&quot;??_ ;_ @_ "/>
    <numFmt numFmtId="161" formatCode="_ &quot;￥&quot;* #,##0.00_ ;_ &quot;￥&quot;* \-#,##0.00_ ;_ &quot;￥&quot;* &quot;-&quot;??_ ;_ @_ "/>
    <numFmt numFmtId="162" formatCode="_ * #,##0_ ;_ * \-#,##0_ ;_ * &quot;-&quot;_ ;_ @_ "/>
    <numFmt numFmtId="163" formatCode="_ &quot;￥&quot;* #,##0_ ;_ &quot;￥&quot;* \-#,##0_ ;_ &quot;￥&quot;* &quot;-&quot;_ ;_ @_ "/>
    <numFmt numFmtId="164" formatCode="yyyy\-mm\-dd"/>
    <numFmt numFmtId="165" formatCode="yyyy/m/d"/>
  </numFmts>
  <fonts count="33">
    <font>
      <sz val="11.000000"/>
      <color theme="1"/>
      <name val="Calibri"/>
      <scheme val="minor"/>
    </font>
    <font>
      <u/>
      <sz val="11.000000"/>
      <color indexed="4"/>
      <name val="Calibri"/>
      <scheme val="minor"/>
    </font>
    <font>
      <u/>
      <sz val="11.000000"/>
      <color indexed="20"/>
      <name val="Calibri"/>
      <scheme val="minor"/>
    </font>
    <font>
      <sz val="11.000000"/>
      <color indexed="2"/>
      <name val="Calibri"/>
      <scheme val="minor"/>
    </font>
    <font>
      <b/>
      <sz val="18.000000"/>
      <color theme="3"/>
      <name val="Calibri"/>
      <scheme val="minor"/>
    </font>
    <font>
      <i/>
      <sz val="11.000000"/>
      <color rgb="FF7F7F7F"/>
      <name val="Calibri"/>
      <scheme val="minor"/>
    </font>
    <font>
      <b/>
      <sz val="15.000000"/>
      <color theme="3"/>
      <name val="Calibri"/>
      <scheme val="minor"/>
    </font>
    <font>
      <b/>
      <sz val="13.000000"/>
      <color theme="3"/>
      <name val="Calibri"/>
      <scheme val="minor"/>
    </font>
    <font>
      <b/>
      <sz val="11.000000"/>
      <color theme="3"/>
      <name val="Calibri"/>
      <scheme val="minor"/>
    </font>
    <font>
      <sz val="11.000000"/>
      <color rgb="FF3F3F76"/>
      <name val="Calibri"/>
      <scheme val="minor"/>
    </font>
    <font>
      <b/>
      <sz val="11.000000"/>
      <color rgb="FF3F3F3F"/>
      <name val="Calibri"/>
      <scheme val="minor"/>
    </font>
    <font>
      <b/>
      <sz val="11.000000"/>
      <color rgb="FFFA7D00"/>
      <name val="Calibri"/>
      <scheme val="minor"/>
    </font>
    <font>
      <b/>
      <sz val="11.000000"/>
      <color indexed="65"/>
      <name val="Calibri"/>
      <scheme val="minor"/>
    </font>
    <font>
      <sz val="11.000000"/>
      <color rgb="FFFA7D00"/>
      <name val="Calibri"/>
      <scheme val="minor"/>
    </font>
    <font>
      <b/>
      <sz val="11.000000"/>
      <color theme="1"/>
      <name val="Calibri"/>
      <scheme val="minor"/>
    </font>
    <font>
      <sz val="11.000000"/>
      <color rgb="FF006100"/>
      <name val="Calibri"/>
      <scheme val="minor"/>
    </font>
    <font>
      <sz val="11.000000"/>
      <color rgb="FF9C0006"/>
      <name val="Calibri"/>
      <scheme val="minor"/>
    </font>
    <font>
      <sz val="11.000000"/>
      <color rgb="FF9C6500"/>
      <name val="Calibri"/>
      <scheme val="minor"/>
    </font>
    <font>
      <sz val="11.000000"/>
      <color theme="0"/>
      <name val="Calibri"/>
      <scheme val="minor"/>
    </font>
    <font>
      <b/>
      <sz val="14.000000"/>
      <color theme="1"/>
      <name val="Calibri"/>
      <scheme val="minor"/>
    </font>
    <font>
      <sz val="11.000000"/>
      <name val="Calibri"/>
      <scheme val="minor"/>
    </font>
    <font>
      <b/>
      <sz val="11.000000"/>
      <name val="Calibri"/>
      <scheme val="minor"/>
    </font>
    <font>
      <b/>
      <sz val="14.000000"/>
      <name val="Calibri"/>
      <scheme val="minor"/>
    </font>
    <font>
      <sz val="12.000000"/>
      <color theme="1"/>
      <name val="Calibri"/>
      <scheme val="minor"/>
    </font>
    <font>
      <sz val="12.000000"/>
      <name val="Calibri"/>
      <scheme val="minor"/>
    </font>
    <font>
      <sz val="11.000000"/>
      <name val="宋体"/>
    </font>
    <font>
      <b/>
      <sz val="16.000000"/>
      <color theme="1"/>
      <name val="Calibri"/>
      <scheme val="minor"/>
    </font>
    <font>
      <b/>
      <sz val="16.000000"/>
      <color theme="1"/>
      <name val="微软雅黑"/>
    </font>
    <font>
      <sz val="10.000000"/>
      <color theme="1"/>
      <name val="微软雅黑"/>
    </font>
    <font>
      <sz val="10.000000"/>
      <name val="微软雅黑"/>
    </font>
    <font>
      <b/>
      <sz val="12.000000"/>
      <name val="宋体"/>
    </font>
    <font>
      <b/>
      <sz val="12.000000"/>
      <color theme="1"/>
      <name val="Calibri"/>
      <scheme val="minor"/>
    </font>
    <font>
      <sz val="12.000000"/>
      <name val="宋体"/>
    </font>
  </fonts>
  <fills count="41">
    <fill>
      <patternFill patternType="none"/>
    </fill>
    <fill>
      <patternFill patternType="gray125"/>
    </fill>
    <fill>
      <patternFill patternType="solid">
        <fgColor indexed="26"/>
        <bgColor indexed="26"/>
      </patternFill>
    </fill>
    <fill>
      <patternFill patternType="solid">
        <fgColor indexed="47"/>
        <bgColor indexed="47"/>
      </patternFill>
    </fill>
    <fill>
      <patternFill patternType="solid">
        <fgColor rgb="FFF2F2F2"/>
        <bgColor rgb="FFF2F2F2"/>
      </patternFill>
    </fill>
    <fill>
      <patternFill patternType="solid">
        <fgColor rgb="FFA5A5A5"/>
        <bgColor rgb="FFA5A5A5"/>
      </patternFill>
    </fill>
    <fill>
      <patternFill patternType="solid">
        <fgColor rgb="FFC6EFCE"/>
        <bgColor rgb="FFC6EFCE"/>
      </patternFill>
    </fill>
    <fill>
      <patternFill patternType="solid">
        <fgColor rgb="FFFFC7CE"/>
        <bgColor rgb="FFFFC7CE"/>
      </patternFill>
    </fill>
    <fill>
      <patternFill patternType="solid">
        <fgColor rgb="FFFFEB9C"/>
        <bgColor rgb="FFFFEB9C"/>
      </patternFill>
    </fill>
    <fill>
      <patternFill patternType="solid">
        <fgColor theme="4"/>
        <bgColor theme="4"/>
      </patternFill>
    </fill>
    <fill>
      <patternFill patternType="solid">
        <fgColor theme="4" tint="0.79998168889431398"/>
        <bgColor theme="4" tint="0.79998168889431398"/>
      </patternFill>
    </fill>
    <fill>
      <patternFill patternType="solid">
        <fgColor theme="4" tint="0.59999389629810496"/>
        <bgColor theme="4" tint="0.59999389629810496"/>
      </patternFill>
    </fill>
    <fill>
      <patternFill patternType="solid">
        <fgColor theme="4" tint="0.39997558519241899"/>
        <bgColor theme="4" tint="0.39997558519241899"/>
      </patternFill>
    </fill>
    <fill>
      <patternFill patternType="solid">
        <fgColor theme="5"/>
        <bgColor theme="5"/>
      </patternFill>
    </fill>
    <fill>
      <patternFill patternType="solid">
        <fgColor theme="5" tint="0.79998168889431398"/>
        <bgColor theme="5" tint="0.79998168889431398"/>
      </patternFill>
    </fill>
    <fill>
      <patternFill patternType="solid">
        <fgColor theme="5" tint="0.59999389629810496"/>
        <bgColor theme="5" tint="0.59999389629810496"/>
      </patternFill>
    </fill>
    <fill>
      <patternFill patternType="solid">
        <fgColor theme="5" tint="0.39997558519241899"/>
        <bgColor theme="5" tint="0.39997558519241899"/>
      </patternFill>
    </fill>
    <fill>
      <patternFill patternType="solid">
        <fgColor theme="6"/>
        <bgColor theme="6"/>
      </patternFill>
    </fill>
    <fill>
      <patternFill patternType="solid">
        <fgColor theme="6" tint="0.79998168889431398"/>
        <bgColor theme="6" tint="0.79998168889431398"/>
      </patternFill>
    </fill>
    <fill>
      <patternFill patternType="solid">
        <fgColor theme="6" tint="0.59999389629810496"/>
        <bgColor theme="6" tint="0.59999389629810496"/>
      </patternFill>
    </fill>
    <fill>
      <patternFill patternType="solid">
        <fgColor theme="6" tint="0.39997558519241899"/>
        <bgColor theme="6" tint="0.39997558519241899"/>
      </patternFill>
    </fill>
    <fill>
      <patternFill patternType="solid">
        <fgColor theme="7"/>
        <bgColor theme="7"/>
      </patternFill>
    </fill>
    <fill>
      <patternFill patternType="solid">
        <fgColor theme="7" tint="0.79998168889431398"/>
        <bgColor theme="7" tint="0.79998168889431398"/>
      </patternFill>
    </fill>
    <fill>
      <patternFill patternType="solid">
        <fgColor theme="7" tint="0.59999389629810496"/>
        <bgColor theme="7" tint="0.59999389629810496"/>
      </patternFill>
    </fill>
    <fill>
      <patternFill patternType="solid">
        <fgColor theme="7" tint="0.39997558519241899"/>
        <bgColor theme="7" tint="0.39997558519241899"/>
      </patternFill>
    </fill>
    <fill>
      <patternFill patternType="solid">
        <fgColor theme="8"/>
        <bgColor theme="8"/>
      </patternFill>
    </fill>
    <fill>
      <patternFill patternType="solid">
        <fgColor theme="8" tint="0.79998168889431398"/>
        <bgColor theme="8" tint="0.79998168889431398"/>
      </patternFill>
    </fill>
    <fill>
      <patternFill patternType="solid">
        <fgColor theme="8" tint="0.59999389629810496"/>
        <bgColor theme="8" tint="0.59999389629810496"/>
      </patternFill>
    </fill>
    <fill>
      <patternFill patternType="solid">
        <fgColor theme="8" tint="0.39997558519241899"/>
        <bgColor theme="8" tint="0.39997558519241899"/>
      </patternFill>
    </fill>
    <fill>
      <patternFill patternType="solid">
        <fgColor theme="9"/>
        <bgColor theme="9"/>
      </patternFill>
    </fill>
    <fill>
      <patternFill patternType="solid">
        <fgColor theme="9" tint="0.79998168889431398"/>
        <bgColor theme="9" tint="0.79998168889431398"/>
      </patternFill>
    </fill>
    <fill>
      <patternFill patternType="solid">
        <fgColor theme="9" tint="0.59999389629810496"/>
        <bgColor theme="9" tint="0.59999389629810496"/>
      </patternFill>
    </fill>
    <fill>
      <patternFill patternType="solid">
        <fgColor theme="9" tint="0.39997558519241899"/>
        <bgColor theme="9" tint="0.39997558519241899"/>
      </patternFill>
    </fill>
    <fill>
      <patternFill patternType="solid">
        <fgColor indexed="5"/>
        <bgColor indexed="5"/>
      </patternFill>
    </fill>
    <fill>
      <patternFill patternType="solid">
        <fgColor theme="8" tint="0.79985961485641"/>
        <bgColor theme="8" tint="0.79985961485641"/>
      </patternFill>
    </fill>
    <fill>
      <patternFill patternType="solid">
        <fgColor theme="4" tint="0.59999999999999998"/>
        <bgColor theme="4" tint="0.59999999999999998"/>
      </patternFill>
    </fill>
    <fill>
      <patternFill patternType="solid">
        <fgColor rgb="FF92D050"/>
        <bgColor rgb="FF92D050"/>
      </patternFill>
    </fill>
    <fill>
      <patternFill patternType="solid">
        <fgColor theme="9" tint="0.80000000000000004"/>
        <bgColor theme="9" tint="0.80000000000000004"/>
      </patternFill>
    </fill>
    <fill>
      <patternFill patternType="solid">
        <fgColor theme="0" tint="-0.5"/>
        <bgColor theme="0" tint="-0.5"/>
      </patternFill>
    </fill>
    <fill>
      <patternFill patternType="solid">
        <fgColor theme="2" tint="-0.499984740745262"/>
        <bgColor theme="2" tint="-0.499984740745262"/>
      </patternFill>
    </fill>
    <fill>
      <patternFill patternType="solid">
        <fgColor theme="9" tint="0.79985961485641"/>
        <bgColor theme="9" tint="0.79985961485641"/>
      </patternFill>
    </fill>
  </fills>
  <borders count="34">
    <border>
      <left style="none"/>
      <right style="none"/>
      <top style="none"/>
      <bottom style="none"/>
      <diagonal style="none"/>
    </border>
    <border>
      <left style="thin">
        <color rgb="FFB2B2B2"/>
      </left>
      <right style="thin">
        <color rgb="FFB2B2B2"/>
      </right>
      <top style="thin">
        <color rgb="FFB2B2B2"/>
      </top>
      <bottom style="thin">
        <color rgb="FFB2B2B2"/>
      </bottom>
      <diagonal style="none"/>
    </border>
    <border>
      <left style="none"/>
      <right style="none"/>
      <top style="none"/>
      <bottom style="medium">
        <color theme="4"/>
      </bottom>
      <diagonal style="none"/>
    </border>
    <border>
      <left style="none"/>
      <right style="none"/>
      <top style="none"/>
      <bottom style="medium">
        <color theme="4" tint="0.499984740745262"/>
      </bottom>
      <diagonal style="none"/>
    </border>
    <border>
      <left style="thin">
        <color rgb="FF7F7F7F"/>
      </left>
      <right style="thin">
        <color rgb="FF7F7F7F"/>
      </right>
      <top style="thin">
        <color rgb="FF7F7F7F"/>
      </top>
      <bottom style="thin">
        <color rgb="FF7F7F7F"/>
      </bottom>
      <diagonal style="none"/>
    </border>
    <border>
      <left style="thin">
        <color rgb="FF3F3F3F"/>
      </left>
      <right style="thin">
        <color rgb="FF3F3F3F"/>
      </right>
      <top style="thin">
        <color rgb="FF3F3F3F"/>
      </top>
      <bottom style="thin">
        <color rgb="FF3F3F3F"/>
      </bottom>
      <diagonal style="none"/>
    </border>
    <border>
      <left style="double">
        <color rgb="FF3F3F3F"/>
      </left>
      <right style="double">
        <color rgb="FF3F3F3F"/>
      </right>
      <top style="double">
        <color rgb="FF3F3F3F"/>
      </top>
      <bottom style="double">
        <color rgb="FF3F3F3F"/>
      </bottom>
      <diagonal style="none"/>
    </border>
    <border>
      <left style="none"/>
      <right style="none"/>
      <top style="none"/>
      <bottom style="double">
        <color rgb="FFFF8001"/>
      </bottom>
      <diagonal style="none"/>
    </border>
    <border>
      <left style="none"/>
      <right style="none"/>
      <top style="thin">
        <color theme="4"/>
      </top>
      <bottom style="double">
        <color theme="4"/>
      </bottom>
      <diagonal style="none"/>
    </border>
    <border>
      <left style="thin">
        <color auto="1"/>
      </left>
      <right style="thin">
        <color auto="1"/>
      </right>
      <top style="thin">
        <color auto="1"/>
      </top>
      <bottom style="thin">
        <color auto="1"/>
      </bottom>
      <diagonal style="none"/>
    </border>
    <border>
      <left style="medium">
        <color auto="1"/>
      </left>
      <right style="thin">
        <color auto="1"/>
      </right>
      <top style="medium">
        <color auto="1"/>
      </top>
      <bottom style="none"/>
      <diagonal style="none"/>
    </border>
    <border>
      <left style="thin">
        <color auto="1"/>
      </left>
      <right style="thin">
        <color auto="1"/>
      </right>
      <top style="medium">
        <color auto="1"/>
      </top>
      <bottom style="none"/>
      <diagonal style="none"/>
    </border>
    <border>
      <left style="thin">
        <color auto="1"/>
      </left>
      <right style="thin">
        <color auto="1"/>
      </right>
      <top style="medium">
        <color auto="1"/>
      </top>
      <bottom style="medium">
        <color auto="1"/>
      </bottom>
      <diagonal style="none"/>
    </border>
    <border>
      <left style="none"/>
      <right style="none"/>
      <top style="medium">
        <color auto="1"/>
      </top>
      <bottom style="medium">
        <color auto="1"/>
      </bottom>
      <diagonal style="none"/>
    </border>
    <border>
      <left style="thin">
        <color auto="1"/>
      </left>
      <right style="medium">
        <color auto="1"/>
      </right>
      <top style="medium">
        <color auto="1"/>
      </top>
      <bottom style="medium">
        <color auto="1"/>
      </bottom>
      <diagonal style="none"/>
    </border>
    <border>
      <left style="none"/>
      <right style="none"/>
      <top style="none"/>
      <bottom style="thin">
        <color auto="1"/>
      </bottom>
      <diagonal style="none"/>
    </border>
    <border>
      <left style="thin">
        <color theme="1"/>
      </left>
      <right style="thin">
        <color theme="1"/>
      </right>
      <top style="thin">
        <color theme="1"/>
      </top>
      <bottom style="none"/>
      <diagonal style="none"/>
    </border>
    <border>
      <left style="none"/>
      <right style="thin">
        <color auto="1"/>
      </right>
      <top style="none"/>
      <bottom style="none"/>
      <diagonal style="none"/>
    </border>
    <border>
      <left style="thin">
        <color auto="1"/>
      </left>
      <right style="thin">
        <color auto="1"/>
      </right>
      <top style="none"/>
      <bottom style="none"/>
      <diagonal style="none"/>
    </border>
    <border>
      <left style="thin">
        <color auto="1"/>
      </left>
      <right style="thin">
        <color auto="1"/>
      </right>
      <top style="thin">
        <color auto="1"/>
      </top>
      <bottom style="none"/>
      <diagonal style="none"/>
    </border>
    <border>
      <left style="thin">
        <color auto="1"/>
      </left>
      <right style="thin">
        <color auto="1"/>
      </right>
      <top style="none"/>
      <bottom style="thin">
        <color auto="1"/>
      </bottom>
      <diagonal style="none"/>
    </border>
    <border>
      <left style="thin">
        <color theme="1"/>
      </left>
      <right style="thin">
        <color theme="1"/>
      </right>
      <top style="thin">
        <color theme="1"/>
      </top>
      <bottom style="thin">
        <color theme="1"/>
      </bottom>
      <diagonal style="none"/>
    </border>
    <border>
      <left style="thin">
        <color theme="1"/>
      </left>
      <right style="none"/>
      <top style="thin">
        <color theme="1"/>
      </top>
      <bottom style="thin">
        <color theme="1"/>
      </bottom>
      <diagonal style="none"/>
    </border>
    <border>
      <left style="none"/>
      <right style="thin">
        <color theme="1"/>
      </right>
      <top style="thin">
        <color theme="1"/>
      </top>
      <bottom style="thin">
        <color theme="1"/>
      </bottom>
      <diagonal style="none"/>
    </border>
    <border>
      <left style="thin">
        <color theme="1"/>
      </left>
      <right style="thin">
        <color theme="1"/>
      </right>
      <top style="none"/>
      <bottom style="none"/>
      <diagonal style="none"/>
    </border>
    <border>
      <left style="thin">
        <color theme="1"/>
      </left>
      <right style="thin">
        <color theme="1"/>
      </right>
      <top style="none"/>
      <bottom style="thin">
        <color theme="1"/>
      </bottom>
      <diagonal style="none"/>
    </border>
    <border>
      <left style="none"/>
      <right style="thin">
        <color theme="1"/>
      </right>
      <top style="thin">
        <color theme="1"/>
      </top>
      <bottom style="none"/>
      <diagonal style="none"/>
    </border>
    <border>
      <left style="none"/>
      <right style="thin">
        <color theme="1"/>
      </right>
      <top style="none"/>
      <bottom style="thin">
        <color theme="1"/>
      </bottom>
      <diagonal style="none"/>
    </border>
    <border>
      <left style="thin">
        <color auto="1"/>
      </left>
      <right style="none"/>
      <top style="none"/>
      <bottom style="thin">
        <color auto="1"/>
      </bottom>
      <diagonal style="none"/>
    </border>
    <border>
      <left style="none"/>
      <right style="thin">
        <color auto="1"/>
      </right>
      <top style="none"/>
      <bottom style="thin">
        <color auto="1"/>
      </bottom>
      <diagonal style="none"/>
    </border>
    <border>
      <left style="thin">
        <color auto="1"/>
      </left>
      <right style="none"/>
      <top style="thin">
        <color auto="1"/>
      </top>
      <bottom style="thin">
        <color auto="1"/>
      </bottom>
      <diagonal style="none"/>
    </border>
    <border>
      <left style="none"/>
      <right style="thin">
        <color auto="1"/>
      </right>
      <top style="thin">
        <color auto="1"/>
      </top>
      <bottom style="thin">
        <color auto="1"/>
      </bottom>
      <diagonal style="none"/>
    </border>
    <border>
      <left style="none"/>
      <right style="none"/>
      <top style="thin">
        <color auto="1"/>
      </top>
      <bottom style="none"/>
      <diagonal style="none"/>
    </border>
    <border>
      <left style="thin">
        <color auto="1"/>
      </left>
      <right style="none"/>
      <top style="thin">
        <color auto="1"/>
      </top>
      <bottom style="none"/>
      <diagonal style="none"/>
    </border>
  </borders>
  <cellStyleXfs count="51">
    <xf fontId="0" fillId="0" borderId="0" numFmtId="0" applyNumberFormat="1" applyFont="1" applyFill="1" applyBorder="1">
      <alignment vertical="center"/>
    </xf>
    <xf fontId="0" fillId="0" borderId="0" numFmtId="160" applyNumberFormat="1" applyFont="0" applyFill="0" applyBorder="0" applyProtection="0">
      <alignment vertical="center"/>
    </xf>
    <xf fontId="0" fillId="0" borderId="0" numFmtId="161" applyNumberFormat="1" applyFont="0" applyFill="0" applyBorder="0" applyProtection="0">
      <alignment vertical="center"/>
    </xf>
    <xf fontId="0" fillId="0" borderId="0" numFmtId="9" applyNumberFormat="1" applyFont="0" applyFill="0" applyBorder="0" applyProtection="0">
      <alignment vertical="center"/>
    </xf>
    <xf fontId="0" fillId="0" borderId="0" numFmtId="162" applyNumberFormat="1" applyFont="0" applyFill="0" applyBorder="0" applyProtection="0">
      <alignment vertical="center"/>
    </xf>
    <xf fontId="0" fillId="0" borderId="0" numFmtId="163" applyNumberFormat="1" applyFont="0" applyFill="0" applyBorder="0" applyProtection="0">
      <alignment vertical="center"/>
    </xf>
    <xf fontId="1" fillId="0" borderId="0" numFmtId="0" applyNumberFormat="0" applyFont="1" applyFill="0" applyBorder="0" applyProtection="0">
      <alignment vertical="center"/>
    </xf>
    <xf fontId="2" fillId="0" borderId="0" numFmtId="0" applyNumberFormat="0" applyFont="1" applyFill="0" applyBorder="0" applyProtection="0">
      <alignment vertical="center"/>
    </xf>
    <xf fontId="0" fillId="2" borderId="1" numFmtId="0" applyNumberFormat="0" applyFont="0" applyFill="1" applyBorder="1" applyProtection="0">
      <alignment vertical="center"/>
    </xf>
    <xf fontId="3" fillId="0" borderId="0" numFmtId="0" applyNumberFormat="0" applyFont="1" applyFill="0" applyBorder="0" applyProtection="0">
      <alignment vertical="center"/>
    </xf>
    <xf fontId="4" fillId="0" borderId="0" numFmtId="0" applyNumberFormat="0" applyFont="1" applyFill="0" applyBorder="0" applyProtection="0">
      <alignment vertical="center"/>
    </xf>
    <xf fontId="5" fillId="0" borderId="0" numFmtId="0" applyNumberFormat="0" applyFont="1" applyFill="0" applyBorder="0" applyProtection="0">
      <alignment vertical="center"/>
    </xf>
    <xf fontId="6" fillId="0" borderId="2" numFmtId="0" applyNumberFormat="0" applyFont="1" applyFill="0" applyBorder="1" applyProtection="0">
      <alignment vertical="center"/>
    </xf>
    <xf fontId="7" fillId="0" borderId="2" numFmtId="0" applyNumberFormat="0" applyFont="1" applyFill="0" applyBorder="1" applyProtection="0">
      <alignment vertical="center"/>
    </xf>
    <xf fontId="8" fillId="0" borderId="3" numFmtId="0" applyNumberFormat="0" applyFont="1" applyFill="0" applyBorder="1" applyProtection="0">
      <alignment vertical="center"/>
    </xf>
    <xf fontId="8" fillId="0" borderId="0" numFmtId="0" applyNumberFormat="0" applyFont="1" applyFill="0" applyBorder="0" applyProtection="0">
      <alignment vertical="center"/>
    </xf>
    <xf fontId="9" fillId="3" borderId="4" numFmtId="0" applyNumberFormat="0" applyFont="1" applyFill="1" applyBorder="1" applyProtection="0">
      <alignment vertical="center"/>
    </xf>
    <xf fontId="10" fillId="4" borderId="5" numFmtId="0" applyNumberFormat="0" applyFont="1" applyFill="1" applyBorder="1" applyProtection="0">
      <alignment vertical="center"/>
    </xf>
    <xf fontId="11" fillId="4" borderId="4" numFmtId="0" applyNumberFormat="0" applyFont="1" applyFill="1" applyBorder="1" applyProtection="0">
      <alignment vertical="center"/>
    </xf>
    <xf fontId="12" fillId="5" borderId="6" numFmtId="0" applyNumberFormat="0" applyFont="1" applyFill="1" applyBorder="1" applyProtection="0">
      <alignment vertical="center"/>
    </xf>
    <xf fontId="13" fillId="0" borderId="7" numFmtId="0" applyNumberFormat="0" applyFont="1" applyFill="0" applyBorder="1" applyProtection="0">
      <alignment vertical="center"/>
    </xf>
    <xf fontId="14" fillId="0" borderId="8" numFmtId="0" applyNumberFormat="0" applyFont="1" applyFill="0" applyBorder="1" applyProtection="0">
      <alignment vertical="center"/>
    </xf>
    <xf fontId="15" fillId="6" borderId="0" numFmtId="0" applyNumberFormat="0" applyFont="1" applyFill="1" applyBorder="0" applyProtection="0">
      <alignment vertical="center"/>
    </xf>
    <xf fontId="16" fillId="7" borderId="0" numFmtId="0" applyNumberFormat="0" applyFont="1" applyFill="1" applyBorder="0" applyProtection="0">
      <alignment vertical="center"/>
    </xf>
    <xf fontId="17" fillId="8" borderId="0" numFmtId="0" applyNumberFormat="0" applyFont="1" applyFill="1" applyBorder="0" applyProtection="0">
      <alignment vertical="center"/>
    </xf>
    <xf fontId="18" fillId="9" borderId="0" numFmtId="0" applyNumberFormat="0" applyFont="1" applyFill="1" applyBorder="0" applyProtection="0">
      <alignment vertical="center"/>
    </xf>
    <xf fontId="0" fillId="10" borderId="0" numFmtId="0" applyNumberFormat="0" applyFont="1" applyFill="1" applyBorder="0" applyProtection="0">
      <alignment vertical="center"/>
    </xf>
    <xf fontId="0" fillId="11" borderId="0" numFmtId="0" applyNumberFormat="0" applyFont="1" applyFill="1" applyBorder="0" applyProtection="0">
      <alignment vertical="center"/>
    </xf>
    <xf fontId="18" fillId="12" borderId="0" numFmtId="0" applyNumberFormat="0" applyFont="1" applyFill="1" applyBorder="0" applyProtection="0">
      <alignment vertical="center"/>
    </xf>
    <xf fontId="18" fillId="13" borderId="0" numFmtId="0" applyNumberFormat="0" applyFont="1" applyFill="1" applyBorder="0" applyProtection="0">
      <alignment vertical="center"/>
    </xf>
    <xf fontId="0" fillId="14" borderId="0" numFmtId="0" applyNumberFormat="0" applyFont="1" applyFill="1" applyBorder="0" applyProtection="0">
      <alignment vertical="center"/>
    </xf>
    <xf fontId="0" fillId="15" borderId="0" numFmtId="0" applyNumberFormat="0" applyFont="1" applyFill="1" applyBorder="0" applyProtection="0">
      <alignment vertical="center"/>
    </xf>
    <xf fontId="18" fillId="16" borderId="0" numFmtId="0" applyNumberFormat="0" applyFont="1" applyFill="1" applyBorder="0" applyProtection="0">
      <alignment vertical="center"/>
    </xf>
    <xf fontId="18" fillId="17" borderId="0" numFmtId="0" applyNumberFormat="0" applyFont="1" applyFill="1" applyBorder="0" applyProtection="0">
      <alignment vertical="center"/>
    </xf>
    <xf fontId="0" fillId="18" borderId="0" numFmtId="0" applyNumberFormat="0" applyFont="1" applyFill="1" applyBorder="0" applyProtection="0">
      <alignment vertical="center"/>
    </xf>
    <xf fontId="0" fillId="19" borderId="0" numFmtId="0" applyNumberFormat="0" applyFont="1" applyFill="1" applyBorder="0" applyProtection="0">
      <alignment vertical="center"/>
    </xf>
    <xf fontId="18" fillId="20" borderId="0" numFmtId="0" applyNumberFormat="0" applyFont="1" applyFill="1" applyBorder="0" applyProtection="0">
      <alignment vertical="center"/>
    </xf>
    <xf fontId="18" fillId="21" borderId="0" numFmtId="0" applyNumberFormat="0" applyFont="1" applyFill="1" applyBorder="0" applyProtection="0">
      <alignment vertical="center"/>
    </xf>
    <xf fontId="0" fillId="22" borderId="0" numFmtId="0" applyNumberFormat="0" applyFont="1" applyFill="1" applyBorder="0" applyProtection="0">
      <alignment vertical="center"/>
    </xf>
    <xf fontId="0" fillId="23" borderId="0" numFmtId="0" applyNumberFormat="0" applyFont="1" applyFill="1" applyBorder="0" applyProtection="0">
      <alignment vertical="center"/>
    </xf>
    <xf fontId="18" fillId="24" borderId="0" numFmtId="0" applyNumberFormat="0" applyFont="1" applyFill="1" applyBorder="0" applyProtection="0">
      <alignment vertical="center"/>
    </xf>
    <xf fontId="18" fillId="25" borderId="0" numFmtId="0" applyNumberFormat="0" applyFont="1" applyFill="1" applyBorder="0" applyProtection="0">
      <alignment vertical="center"/>
    </xf>
    <xf fontId="0" fillId="26" borderId="0" numFmtId="0" applyNumberFormat="0" applyFont="1" applyFill="1" applyBorder="0" applyProtection="0">
      <alignment vertical="center"/>
    </xf>
    <xf fontId="0" fillId="27" borderId="0" numFmtId="0" applyNumberFormat="0" applyFont="1" applyFill="1" applyBorder="0" applyProtection="0">
      <alignment vertical="center"/>
    </xf>
    <xf fontId="18" fillId="28" borderId="0" numFmtId="0" applyNumberFormat="0" applyFont="1" applyFill="1" applyBorder="0" applyProtection="0">
      <alignment vertical="center"/>
    </xf>
    <xf fontId="18" fillId="29" borderId="0" numFmtId="0" applyNumberFormat="0" applyFont="1" applyFill="1" applyBorder="0" applyProtection="0">
      <alignment vertical="center"/>
    </xf>
    <xf fontId="0" fillId="30" borderId="0" numFmtId="0" applyNumberFormat="0" applyFont="1" applyFill="1" applyBorder="0" applyProtection="0">
      <alignment vertical="center"/>
    </xf>
    <xf fontId="0" fillId="31" borderId="0" numFmtId="0" applyNumberFormat="0" applyFont="1" applyFill="1" applyBorder="0" applyProtection="0">
      <alignment vertical="center"/>
    </xf>
    <xf fontId="18" fillId="32" borderId="0" numFmtId="0" applyNumberFormat="0" applyFont="1" applyFill="1" applyBorder="0" applyProtection="0">
      <alignment vertical="center"/>
    </xf>
    <xf fontId="0" fillId="0" borderId="0" numFmtId="0" applyNumberFormat="1" applyFont="1" applyFill="1" applyBorder="1"/>
    <xf fontId="0" fillId="0" borderId="0" numFmtId="0" applyNumberFormat="1" applyFont="1" applyFill="1" applyBorder="1">
      <alignment vertical="center"/>
    </xf>
  </cellStyleXfs>
  <cellXfs count="129">
    <xf fontId="0" fillId="0" borderId="0" numFmtId="0" xfId="0" applyAlignment="1">
      <alignment vertical="center"/>
    </xf>
    <xf fontId="0" fillId="0" borderId="0" numFmtId="0" xfId="49"/>
    <xf fontId="0" fillId="0" borderId="0" numFmtId="0" xfId="49" applyAlignment="1">
      <alignment horizontal="center"/>
    </xf>
    <xf fontId="19" fillId="33" borderId="9" numFmtId="0" xfId="49" applyFont="1" applyFill="1" applyBorder="1" applyAlignment="1">
      <alignment horizontal="center" vertical="center"/>
    </xf>
    <xf fontId="0" fillId="0" borderId="9" numFmtId="0" xfId="49" applyBorder="1" applyAlignment="1">
      <alignment horizontal="center" vertical="center"/>
    </xf>
    <xf fontId="0" fillId="0" borderId="9" numFmtId="164" xfId="49" applyNumberFormat="1" applyBorder="1" applyAlignment="1">
      <alignment horizontal="center" vertical="center"/>
    </xf>
    <xf fontId="0" fillId="0" borderId="9" numFmtId="0" xfId="49" applyBorder="1" applyAlignment="1">
      <alignment vertical="center"/>
    </xf>
    <xf fontId="20" fillId="0" borderId="0" numFmtId="0" xfId="0" applyFont="1" applyAlignment="1">
      <alignment vertical="center"/>
    </xf>
    <xf fontId="20" fillId="0" borderId="0" numFmtId="0" xfId="0" applyFont="1" applyAlignment="1">
      <alignment horizontal="center" vertical="center"/>
    </xf>
    <xf fontId="21" fillId="34" borderId="10" numFmtId="0" xfId="0" applyFont="1" applyFill="1" applyBorder="1" applyAlignment="1">
      <alignment vertical="top" wrapText="1"/>
    </xf>
    <xf fontId="21" fillId="34" borderId="11" numFmtId="0" xfId="0" applyFont="1" applyFill="1" applyBorder="1" applyAlignment="1">
      <alignment vertical="top" wrapText="1"/>
    </xf>
    <xf fontId="21" fillId="34" borderId="12" numFmtId="0" xfId="0" applyFont="1" applyFill="1" applyBorder="1" applyAlignment="1">
      <alignment vertical="top" wrapText="1"/>
    </xf>
    <xf fontId="22" fillId="35" borderId="13" numFmtId="0" xfId="0" applyFont="1" applyFill="1" applyBorder="1" applyAlignment="1">
      <alignment horizontal="center" vertical="center" wrapText="1"/>
    </xf>
    <xf fontId="22" fillId="36" borderId="13" numFmtId="0" xfId="0" applyFont="1" applyFill="1" applyBorder="1" applyAlignment="1">
      <alignment horizontal="center" vertical="center" wrapText="1"/>
    </xf>
    <xf fontId="22" fillId="37" borderId="12" numFmtId="0" xfId="0" applyFont="1" applyFill="1" applyBorder="1" applyAlignment="1">
      <alignment horizontal="center" vertical="center" wrapText="1"/>
    </xf>
    <xf fontId="22" fillId="37" borderId="14" numFmtId="0" xfId="0" applyFont="1" applyFill="1" applyBorder="1" applyAlignment="1">
      <alignment horizontal="center" vertical="center" wrapText="1"/>
    </xf>
    <xf fontId="21" fillId="34" borderId="15" numFmtId="0" xfId="0" applyFont="1" applyFill="1" applyBorder="1" applyAlignment="1">
      <alignment vertical="top" wrapText="1"/>
    </xf>
    <xf fontId="22" fillId="33" borderId="16" numFmtId="0" xfId="0" applyFont="1" applyFill="1" applyBorder="1" applyAlignment="1">
      <alignment horizontal="center" vertical="center" wrapText="1"/>
    </xf>
    <xf fontId="22" fillId="38" borderId="16" numFmtId="0" xfId="0" applyFont="1" applyFill="1" applyBorder="1" applyAlignment="1">
      <alignment horizontal="center" vertical="center" wrapText="1"/>
    </xf>
    <xf fontId="22" fillId="33" borderId="17" numFmtId="0" xfId="0" applyFont="1" applyFill="1" applyBorder="1" applyAlignment="1">
      <alignment horizontal="center" vertical="center" wrapText="1"/>
    </xf>
    <xf fontId="22" fillId="11" borderId="18" numFmtId="0" xfId="0" applyFont="1" applyFill="1" applyBorder="1" applyAlignment="1">
      <alignment horizontal="center" vertical="center" wrapText="1"/>
    </xf>
    <xf fontId="22" fillId="36" borderId="18" numFmtId="0" xfId="0" applyFont="1" applyFill="1" applyBorder="1" applyAlignment="1">
      <alignment horizontal="center" vertical="center" wrapText="1"/>
    </xf>
    <xf fontId="22" fillId="39" borderId="18" numFmtId="0" xfId="0" applyFont="1" applyFill="1" applyBorder="1" applyAlignment="1">
      <alignment horizontal="center" vertical="center" wrapText="1"/>
    </xf>
    <xf fontId="22" fillId="40" borderId="18" numFmtId="0" xfId="0" applyFont="1" applyFill="1" applyBorder="1" applyAlignment="1">
      <alignment horizontal="center" vertical="center" wrapText="1"/>
    </xf>
    <xf fontId="22" fillId="33" borderId="19" numFmtId="0" xfId="0" applyFont="1" applyFill="1" applyBorder="1" applyAlignment="1">
      <alignment horizontal="center" vertical="center" wrapText="1"/>
    </xf>
    <xf fontId="23" fillId="0" borderId="9" numFmtId="0" xfId="0" applyFont="1" applyBorder="1" applyAlignment="1">
      <alignment horizontal="center" vertical="center" wrapText="1"/>
    </xf>
    <xf fontId="24" fillId="0" borderId="19" numFmtId="0" xfId="0" applyFont="1" applyBorder="1" applyAlignment="1">
      <alignment vertical="center" wrapText="1"/>
    </xf>
    <xf fontId="20" fillId="0" borderId="9" numFmtId="0" xfId="0" applyFont="1" applyBorder="1" applyAlignment="1">
      <alignment horizontal="center" vertical="center" wrapText="1"/>
    </xf>
    <xf fontId="24" fillId="0" borderId="9" numFmtId="0" xfId="0" applyFont="1" applyBorder="1" applyAlignment="1">
      <alignment vertical="center" wrapText="1"/>
    </xf>
    <xf fontId="20" fillId="0" borderId="9" numFmtId="0" xfId="0" applyFont="1" applyBorder="1" applyAlignment="1">
      <alignment vertical="center" wrapText="1"/>
    </xf>
    <xf fontId="20" fillId="0" borderId="9" numFmtId="0" xfId="50" applyFont="1" applyBorder="1" applyAlignment="1">
      <alignment horizontal="center" vertical="center" wrapText="1"/>
    </xf>
    <xf fontId="20" fillId="0" borderId="9" numFmtId="9" xfId="0" applyNumberFormat="1" applyFont="1" applyBorder="1" applyAlignment="1">
      <alignment horizontal="center" vertical="center" wrapText="1"/>
    </xf>
    <xf fontId="20" fillId="0" borderId="9" numFmtId="14" xfId="0" applyNumberFormat="1" applyFont="1" applyBorder="1" applyAlignment="1">
      <alignment horizontal="center" vertical="center" wrapText="1"/>
    </xf>
    <xf fontId="24" fillId="0" borderId="20" numFmtId="0" xfId="0" applyFont="1" applyBorder="1" applyAlignment="1">
      <alignment vertical="center" wrapText="1"/>
    </xf>
    <xf fontId="20" fillId="0" borderId="9" numFmtId="0" xfId="50" applyFont="1" applyBorder="1" applyAlignment="1">
      <alignment horizontal="left" vertical="center" wrapText="1"/>
    </xf>
    <xf fontId="23" fillId="0" borderId="19" numFmtId="0" xfId="0" applyFont="1" applyBorder="1" applyAlignment="1">
      <alignment vertical="center" wrapText="1"/>
    </xf>
    <xf fontId="23" fillId="0" borderId="9" numFmtId="0" xfId="0" applyFont="1" applyBorder="1" applyAlignment="1">
      <alignment vertical="center" wrapText="1"/>
    </xf>
    <xf fontId="23" fillId="0" borderId="20" numFmtId="0" xfId="0" applyFont="1" applyBorder="1" applyAlignment="1">
      <alignment vertical="center" wrapText="1"/>
    </xf>
    <xf fontId="23" fillId="0" borderId="18" numFmtId="0" xfId="0" applyFont="1" applyBorder="1" applyAlignment="1">
      <alignment vertical="center" wrapText="1"/>
    </xf>
    <xf fontId="24" fillId="0" borderId="9" numFmtId="0" xfId="0" applyFont="1" applyBorder="1" applyAlignment="1">
      <alignment horizontal="center" vertical="center" wrapText="1"/>
    </xf>
    <xf fontId="25" fillId="0" borderId="9" numFmtId="0" xfId="50" applyFont="1" applyBorder="1" applyAlignment="1">
      <alignment horizontal="left" vertical="center" wrapText="1"/>
    </xf>
    <xf fontId="24" fillId="0" borderId="18" numFmtId="0" xfId="0" applyFont="1" applyBorder="1" applyAlignment="1">
      <alignment vertical="center" wrapText="1"/>
    </xf>
    <xf fontId="24" fillId="35" borderId="9" numFmtId="0" xfId="0" applyFont="1" applyFill="1" applyBorder="1" applyAlignment="1">
      <alignment vertical="center" wrapText="1"/>
    </xf>
    <xf fontId="3" fillId="0" borderId="9" numFmtId="0" xfId="0" applyFont="1" applyBorder="1" applyAlignment="1">
      <alignment vertical="center" wrapText="1"/>
    </xf>
    <xf fontId="23" fillId="38" borderId="9" numFmtId="0" xfId="0" applyFont="1" applyFill="1" applyBorder="1" applyAlignment="1">
      <alignment vertical="center" wrapText="1"/>
    </xf>
    <xf fontId="20" fillId="38" borderId="9" numFmtId="0" xfId="0" applyFont="1" applyFill="1" applyBorder="1" applyAlignment="1">
      <alignment vertical="center" wrapText="1"/>
    </xf>
    <xf fontId="20" fillId="0" borderId="19" numFmtId="0" xfId="0" applyFont="1" applyBorder="1" applyAlignment="1">
      <alignment horizontal="center" vertical="center" wrapText="1"/>
    </xf>
    <xf fontId="20" fillId="0" borderId="18" numFmtId="0" xfId="0" applyFont="1" applyBorder="1" applyAlignment="1">
      <alignment horizontal="center" vertical="center" wrapText="1"/>
    </xf>
    <xf fontId="20" fillId="0" borderId="9" numFmtId="0" xfId="0" applyFont="1" applyBorder="1" applyAlignment="1">
      <alignment horizontal="left" vertical="center" wrapText="1"/>
    </xf>
    <xf fontId="20" fillId="0" borderId="20" numFmtId="0" xfId="0" applyFont="1" applyBorder="1" applyAlignment="1">
      <alignment horizontal="center" vertical="center" wrapText="1"/>
    </xf>
    <xf fontId="20" fillId="0" borderId="19" numFmtId="0" xfId="0" applyFont="1" applyBorder="1" applyAlignment="1">
      <alignment vertical="center" wrapText="1"/>
    </xf>
    <xf fontId="20" fillId="0" borderId="20" numFmtId="0" xfId="0" applyFont="1" applyBorder="1" applyAlignment="1">
      <alignment vertical="center" wrapText="1"/>
    </xf>
    <xf fontId="20" fillId="0" borderId="19" numFmtId="0" xfId="0" applyFont="1" applyBorder="1" applyAlignment="1">
      <alignment horizontal="left" vertical="center" wrapText="1"/>
    </xf>
    <xf fontId="20" fillId="0" borderId="19" numFmtId="0" xfId="50" applyFont="1" applyBorder="1" applyAlignment="1">
      <alignment horizontal="left" vertical="center" wrapText="1"/>
    </xf>
    <xf fontId="20" fillId="0" borderId="19" numFmtId="9" xfId="0" applyNumberFormat="1" applyFont="1" applyBorder="1" applyAlignment="1">
      <alignment horizontal="center" vertical="center" wrapText="1"/>
    </xf>
    <xf fontId="20" fillId="0" borderId="19" numFmtId="14" xfId="0" applyNumberFormat="1" applyFont="1" applyBorder="1" applyAlignment="1">
      <alignment horizontal="center" vertical="center" wrapText="1"/>
    </xf>
    <xf fontId="20" fillId="0" borderId="16" numFmtId="0" xfId="0" applyFont="1" applyBorder="1" applyAlignment="1">
      <alignment horizontal="center" vertical="center" wrapText="1"/>
    </xf>
    <xf fontId="20" fillId="0" borderId="16" numFmtId="0" xfId="0" applyFont="1" applyBorder="1" applyAlignment="1">
      <alignment horizontal="left" vertical="center" wrapText="1"/>
    </xf>
    <xf fontId="20" fillId="0" borderId="21" numFmtId="0" xfId="0" applyFont="1" applyBorder="1" applyAlignment="1">
      <alignment horizontal="center" vertical="center" wrapText="1"/>
    </xf>
    <xf fontId="20" fillId="0" borderId="22" numFmtId="0" xfId="0" applyFont="1" applyBorder="1" applyAlignment="1">
      <alignment horizontal="center" vertical="center" wrapText="1"/>
    </xf>
    <xf fontId="20" fillId="0" borderId="23" numFmtId="0" xfId="0" applyFont="1" applyBorder="1" applyAlignment="1">
      <alignment horizontal="center" vertical="center" wrapText="1"/>
    </xf>
    <xf fontId="20" fillId="0" borderId="21" numFmtId="0" xfId="0" applyFont="1" applyBorder="1" applyAlignment="1">
      <alignment horizontal="left" vertical="center" wrapText="1"/>
    </xf>
    <xf fontId="20" fillId="0" borderId="21" numFmtId="0" xfId="0" applyFont="1" applyBorder="1" applyAlignment="1">
      <alignment vertical="center" wrapText="1"/>
    </xf>
    <xf fontId="20" fillId="0" borderId="21" numFmtId="9" xfId="0" applyNumberFormat="1" applyFont="1" applyBorder="1" applyAlignment="1">
      <alignment horizontal="center" vertical="center" wrapText="1"/>
    </xf>
    <xf fontId="20" fillId="0" borderId="21" numFmtId="14" xfId="0" applyNumberFormat="1" applyFont="1" applyBorder="1" applyAlignment="1">
      <alignment horizontal="center" vertical="center" wrapText="1"/>
    </xf>
    <xf fontId="20" fillId="0" borderId="24" numFmtId="0" xfId="0" applyFont="1" applyBorder="1" applyAlignment="1">
      <alignment horizontal="center" vertical="center" wrapText="1"/>
    </xf>
    <xf fontId="20" fillId="0" borderId="25" numFmtId="0" xfId="0" applyFont="1" applyBorder="1" applyAlignment="1">
      <alignment horizontal="left" vertical="center" wrapText="1"/>
    </xf>
    <xf fontId="20" fillId="0" borderId="0" numFmtId="0" xfId="0" applyFont="1" applyAlignment="1">
      <alignment vertical="center" wrapText="1"/>
    </xf>
    <xf fontId="20" fillId="0" borderId="21" numFmtId="165" xfId="0" applyNumberFormat="1" applyFont="1" applyBorder="1" applyAlignment="1">
      <alignment horizontal="center" vertical="center" wrapText="1"/>
    </xf>
    <xf fontId="20" fillId="0" borderId="25" numFmtId="0" xfId="0" applyFont="1" applyBorder="1" applyAlignment="1">
      <alignment horizontal="center" vertical="center" wrapText="1"/>
    </xf>
    <xf fontId="20" fillId="0" borderId="16" numFmtId="0" xfId="0" applyFont="1" applyBorder="1" applyAlignment="1">
      <alignment vertical="center" wrapText="1"/>
    </xf>
    <xf fontId="20" fillId="0" borderId="16" numFmtId="9" xfId="0" applyNumberFormat="1" applyFont="1" applyBorder="1" applyAlignment="1">
      <alignment horizontal="center" vertical="center" wrapText="1"/>
    </xf>
    <xf fontId="20" fillId="0" borderId="16" numFmtId="165" xfId="0" applyNumberFormat="1" applyFont="1" applyBorder="1" applyAlignment="1">
      <alignment horizontal="center" vertical="center" wrapText="1"/>
    </xf>
    <xf fontId="20" fillId="0" borderId="22" numFmtId="0" xfId="0" applyFont="1" applyBorder="1" applyAlignment="1">
      <alignment horizontal="left" vertical="center" wrapText="1"/>
    </xf>
    <xf fontId="20" fillId="0" borderId="25" numFmtId="165" xfId="0" applyNumberFormat="1" applyFont="1" applyBorder="1" applyAlignment="1">
      <alignment horizontal="center" vertical="center" wrapText="1"/>
    </xf>
    <xf fontId="20" fillId="0" borderId="0" numFmtId="0" xfId="0" applyFont="1" applyAlignment="1">
      <alignment horizontal="center" vertical="center" wrapText="1"/>
    </xf>
    <xf fontId="20" fillId="0" borderId="24" numFmtId="0" xfId="0" applyFont="1" applyBorder="1" applyAlignment="1">
      <alignment horizontal="left" vertical="center" wrapText="1"/>
    </xf>
    <xf fontId="20" fillId="0" borderId="9" numFmtId="165" xfId="0" applyNumberFormat="1" applyFont="1" applyBorder="1" applyAlignment="1">
      <alignment horizontal="center" vertical="center" wrapText="1"/>
    </xf>
    <xf fontId="20" fillId="0" borderId="25" numFmtId="0" xfId="0" applyFont="1" applyBorder="1" applyAlignment="1">
      <alignment vertical="center" wrapText="1"/>
    </xf>
    <xf fontId="20" fillId="0" borderId="25" numFmtId="9" xfId="0" applyNumberFormat="1" applyFont="1" applyBorder="1" applyAlignment="1">
      <alignment horizontal="center" vertical="center" wrapText="1"/>
    </xf>
    <xf fontId="20" fillId="0" borderId="20" numFmtId="165" xfId="0" applyNumberFormat="1" applyFont="1" applyBorder="1" applyAlignment="1">
      <alignment horizontal="center" vertical="center" wrapText="1"/>
    </xf>
    <xf fontId="20" fillId="0" borderId="26" numFmtId="0" xfId="0" applyFont="1" applyBorder="1" applyAlignment="1">
      <alignment horizontal="center" vertical="center" wrapText="1"/>
    </xf>
    <xf fontId="20" fillId="0" borderId="0" numFmtId="0" xfId="0" applyFont="1" applyAlignment="1">
      <alignment horizontal="left" vertical="center" wrapText="1"/>
    </xf>
    <xf fontId="20" fillId="0" borderId="27" numFmtId="0" xfId="0" applyFont="1" applyBorder="1" applyAlignment="1">
      <alignment horizontal="center" vertical="center" wrapText="1"/>
    </xf>
    <xf fontId="20" fillId="0" borderId="20" numFmtId="0" xfId="0" applyFont="1" applyBorder="1" applyAlignment="1">
      <alignment horizontal="left" vertical="center" wrapText="1"/>
    </xf>
    <xf fontId="20" fillId="0" borderId="20" numFmtId="9" xfId="0" applyNumberFormat="1" applyFont="1" applyBorder="1" applyAlignment="1">
      <alignment horizontal="center" vertical="center" wrapText="1"/>
    </xf>
    <xf fontId="20" fillId="0" borderId="28" numFmtId="0" xfId="0" applyFont="1" applyBorder="1" applyAlignment="1">
      <alignment horizontal="center" vertical="center" wrapText="1"/>
    </xf>
    <xf fontId="20" fillId="0" borderId="29" numFmtId="0" xfId="0" applyFont="1" applyBorder="1" applyAlignment="1">
      <alignment horizontal="center" vertical="center" wrapText="1"/>
    </xf>
    <xf fontId="20" fillId="0" borderId="20" numFmtId="14" xfId="0" applyNumberFormat="1" applyFont="1" applyBorder="1" applyAlignment="1">
      <alignment horizontal="center" vertical="center" wrapText="1"/>
    </xf>
    <xf fontId="20" fillId="0" borderId="30" numFmtId="0" xfId="0" applyFont="1" applyBorder="1" applyAlignment="1">
      <alignment horizontal="center" vertical="center" wrapText="1"/>
    </xf>
    <xf fontId="20" fillId="0" borderId="31" numFmtId="0" xfId="0" applyFont="1" applyBorder="1" applyAlignment="1">
      <alignment horizontal="center" vertical="center" wrapText="1"/>
    </xf>
    <xf fontId="20" fillId="0" borderId="32" numFmtId="0" xfId="0" applyFont="1" applyBorder="1" applyAlignment="1">
      <alignment vertical="center" wrapText="1"/>
    </xf>
    <xf fontId="20" fillId="0" borderId="18" numFmtId="0" xfId="0" applyFont="1" applyBorder="1" applyAlignment="1">
      <alignment vertical="center" wrapText="1"/>
    </xf>
    <xf fontId="20" fillId="0" borderId="20" numFmtId="0" xfId="0" applyFont="1" applyBorder="1" applyAlignment="1">
      <alignment horizontal="right" vertical="center" wrapText="1"/>
    </xf>
    <xf fontId="20" fillId="0" borderId="20" numFmtId="0" xfId="0" applyFont="1" applyBorder="1" applyAlignment="1">
      <alignment horizontal="center" vertical="center"/>
    </xf>
    <xf fontId="20" fillId="19" borderId="0" numFmtId="0" xfId="0" applyFont="1" applyFill="1" applyAlignment="1">
      <alignment vertical="top" wrapText="1"/>
    </xf>
    <xf fontId="26" fillId="33" borderId="9" numFmtId="0" xfId="0" applyFont="1" applyFill="1" applyBorder="1" applyAlignment="1">
      <alignment horizontal="center" vertical="center" wrapText="1"/>
    </xf>
    <xf fontId="0" fillId="37" borderId="0" numFmtId="0" xfId="0" applyFill="1" applyAlignment="1">
      <alignment vertical="center"/>
    </xf>
    <xf fontId="0" fillId="0" borderId="9" numFmtId="0" xfId="0" applyBorder="1" applyAlignment="1">
      <alignment horizontal="center" vertical="center" wrapText="1"/>
    </xf>
    <xf fontId="0" fillId="0" borderId="9" numFmtId="0" xfId="0" applyBorder="1" applyAlignment="1">
      <alignment vertical="center" wrapText="1"/>
    </xf>
    <xf fontId="0" fillId="0" borderId="9" numFmtId="164" xfId="0" applyNumberFormat="1" applyBorder="1" applyAlignment="1">
      <alignment vertical="center" wrapText="1"/>
    </xf>
    <xf fontId="0" fillId="0" borderId="9" numFmtId="9" xfId="3" applyNumberFormat="1" applyBorder="1" applyAlignment="1">
      <alignment horizontal="center" vertical="center" wrapText="1"/>
    </xf>
    <xf fontId="26" fillId="38" borderId="9" numFmtId="0" xfId="0" applyFont="1" applyFill="1" applyBorder="1" applyAlignment="1">
      <alignment horizontal="center" vertical="center" wrapText="1"/>
    </xf>
    <xf fontId="27" fillId="33" borderId="9" numFmtId="0" xfId="0" applyFont="1" applyFill="1" applyBorder="1" applyAlignment="1">
      <alignment horizontal="center" vertical="center" wrapText="1"/>
    </xf>
    <xf fontId="27" fillId="36" borderId="9" numFmtId="0" xfId="0" applyFont="1" applyFill="1" applyBorder="1" applyAlignment="1">
      <alignment horizontal="center" vertical="center" wrapText="1"/>
    </xf>
    <xf fontId="27" fillId="36" borderId="19" numFmtId="0" xfId="0" applyFont="1" applyFill="1" applyBorder="1" applyAlignment="1">
      <alignment horizontal="center" vertical="center" wrapText="1"/>
    </xf>
    <xf fontId="28" fillId="0" borderId="9" numFmtId="0" xfId="0" applyFont="1" applyBorder="1" applyAlignment="1">
      <alignment horizontal="center" vertical="center" wrapText="1"/>
    </xf>
    <xf fontId="28" fillId="0" borderId="9" numFmtId="165" xfId="0" applyNumberFormat="1" applyFont="1" applyBorder="1" applyAlignment="1">
      <alignment horizontal="center" vertical="center" wrapText="1"/>
    </xf>
    <xf fontId="29" fillId="0" borderId="19" numFmtId="0" xfId="0" applyFont="1" applyBorder="1" applyAlignment="1">
      <alignment vertical="center" wrapText="1"/>
    </xf>
    <xf fontId="28" fillId="0" borderId="33" numFmtId="0" xfId="0" applyFont="1" applyBorder="1" applyAlignment="1">
      <alignment vertical="center" wrapText="1"/>
    </xf>
    <xf fontId="28" fillId="0" borderId="21" numFmtId="0" xfId="0" applyFont="1" applyBorder="1" applyAlignment="1">
      <alignment vertical="center" wrapText="1"/>
    </xf>
    <xf fontId="28" fillId="0" borderId="31" numFmtId="0" xfId="0" applyFont="1" applyBorder="1" applyAlignment="1">
      <alignment vertical="center" wrapText="1"/>
    </xf>
    <xf fontId="28" fillId="0" borderId="30" numFmtId="0" xfId="0" applyFont="1" applyBorder="1" applyAlignment="1">
      <alignment horizontal="center" vertical="center" wrapText="1"/>
    </xf>
    <xf fontId="29" fillId="0" borderId="21" numFmtId="0" xfId="0" applyFont="1" applyBorder="1" applyAlignment="1">
      <alignment vertical="center" wrapText="1"/>
    </xf>
    <xf fontId="28" fillId="0" borderId="0" numFmtId="165" xfId="0" applyNumberFormat="1" applyFont="1" applyAlignment="1">
      <alignment horizontal="center" vertical="center" wrapText="1"/>
    </xf>
    <xf fontId="28" fillId="0" borderId="20" numFmtId="0" xfId="0" applyFont="1" applyBorder="1" applyAlignment="1">
      <alignment vertical="center" wrapText="1"/>
    </xf>
    <xf fontId="28" fillId="0" borderId="9" numFmtId="0" xfId="0" applyFont="1" applyBorder="1" applyAlignment="1">
      <alignment vertical="center" wrapText="1"/>
    </xf>
    <xf fontId="0" fillId="0" borderId="0" numFmtId="0" xfId="0" applyAlignment="1">
      <alignment vertical="center"/>
    </xf>
    <xf fontId="26" fillId="0" borderId="9" numFmtId="0" xfId="0" applyFont="1" applyBorder="1" applyAlignment="1">
      <alignment horizontal="center" vertical="center"/>
    </xf>
    <xf fontId="30" fillId="0" borderId="9" numFmtId="0" xfId="0" applyFont="1" applyBorder="1" applyAlignment="1">
      <alignment horizontal="center" vertical="center" wrapText="1"/>
    </xf>
    <xf fontId="31" fillId="0" borderId="9" numFmtId="0" xfId="0" applyFont="1" applyBorder="1" applyAlignment="1">
      <alignment horizontal="center" vertical="center" wrapText="1"/>
    </xf>
    <xf fontId="32" fillId="0" borderId="9" numFmtId="0" xfId="0" applyFont="1" applyBorder="1" applyAlignment="1">
      <alignment horizontal="center" vertical="center" wrapText="1"/>
    </xf>
    <xf fontId="23" fillId="0" borderId="9" numFmtId="0" xfId="0" applyFont="1" applyBorder="1" applyAlignment="1">
      <alignment horizontal="left" vertical="center" wrapText="1"/>
    </xf>
    <xf fontId="0" fillId="0" borderId="9" numFmtId="58" xfId="0" applyNumberFormat="1" applyBorder="1" applyAlignment="1">
      <alignment vertical="center"/>
    </xf>
    <xf fontId="0" fillId="0" borderId="9" numFmtId="0" xfId="0" applyBorder="1" applyAlignment="1">
      <alignment vertical="center"/>
    </xf>
    <xf fontId="24" fillId="0" borderId="9" numFmtId="0" xfId="0" applyFont="1" applyBorder="1" applyAlignment="1">
      <alignment horizontal="left" vertical="center" wrapText="1"/>
    </xf>
    <xf fontId="0" fillId="38" borderId="9" numFmtId="58" xfId="0" applyNumberFormat="1" applyFill="1" applyBorder="1" applyAlignment="1">
      <alignment vertical="center"/>
    </xf>
    <xf fontId="0" fillId="0" borderId="19" numFmtId="0" xfId="0" applyBorder="1" applyAlignment="1">
      <alignment horizontal="center" vertical="center"/>
    </xf>
    <xf fontId="0" fillId="0" borderId="20" numFmtId="0" xfId="0" applyBorder="1" applyAlignment="1">
      <alignment horizontal="center" vertical="center"/>
    </xf>
  </cellXfs>
  <cellStyles count="51">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 name="常规 3" xfId="5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3"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9.xml"/><Relationship  Id="rId9" Type="http://schemas.openxmlformats.org/officeDocument/2006/relationships/worksheet" Target="worksheets/sheet8.xml"/><Relationship  Id="rId8" Type="http://schemas.openxmlformats.org/officeDocument/2006/relationships/worksheet" Target="worksheets/sheet7.xml"/><Relationship  Id="rId7" Type="http://schemas.openxmlformats.org/officeDocument/2006/relationships/worksheet" Target="worksheets/sheet6.xml"/><Relationship  Id="rId6" Type="http://schemas.openxmlformats.org/officeDocument/2006/relationships/worksheet" Target="worksheets/sheet5.xml"/><Relationship  Id="rId5" Type="http://schemas.openxmlformats.org/officeDocument/2006/relationships/worksheet" Target="worksheets/sheet4.xml"/><Relationship  Id="rId4" Type="http://schemas.openxmlformats.org/officeDocument/2006/relationships/worksheet" Target="worksheets/sheet3.xml"/><Relationship  Id="rId12" Type="http://schemas.openxmlformats.org/officeDocument/2006/relationships/sharedStrings" Target="sharedStrings.xml"/><Relationship  Id="rId3" Type="http://schemas.openxmlformats.org/officeDocument/2006/relationships/worksheet" Target="worksheets/sheet2.xml"/><Relationship  Id="rId2" Type="http://schemas.openxmlformats.org/officeDocument/2006/relationships/worksheet" Target="worksheets/sheet1.xml"/><Relationship  Id="rId1" Type="http://schemas.openxmlformats.org/officeDocument/2006/relationships/customXml" Target="../customXml/item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Arial"/>
        <a:cs typeface="Arial"/>
      </a:majorFont>
      <a:minorFont>
        <a:latin typeface="Calibri"/>
        <a:ea typeface="Arial"/>
        <a:cs typeface="Arial"/>
      </a:minorFont>
    </a:fontScheme>
    <a:fmtScheme name="Offic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9" defaultRowHeight="14.25" outlineLevelCol="3"/>
  <cols>
    <col customWidth="1" min="1" max="1" style="2" width="6.6666666666666696"/>
    <col customWidth="1" min="2" max="2" style="1" width="11.8333333333333"/>
    <col customWidth="1" min="3" max="3" style="1" width="39.1666666666667"/>
    <col customWidth="1" min="4" max="4" style="1" width="9.1666666666666696"/>
    <col min="5" max="16384" style="1" width="9"/>
  </cols>
  <sheetData>
    <row r="1" ht="18.75">
      <c r="A1" s="3" t="s">
        <v>0</v>
      </c>
      <c r="B1" s="3" t="s">
        <v>1</v>
      </c>
      <c r="C1" s="3" t="s">
        <v>2</v>
      </c>
      <c r="D1" s="3" t="s">
        <v>3</v>
      </c>
    </row>
    <row r="2">
      <c r="A2" s="4">
        <v>1</v>
      </c>
      <c r="B2" s="5">
        <v>45274</v>
      </c>
      <c r="C2" s="6" t="s">
        <v>4</v>
      </c>
      <c r="D2" s="4" t="s">
        <v>5</v>
      </c>
    </row>
    <row r="3">
      <c r="A3" s="4">
        <v>2</v>
      </c>
      <c r="B3" s="5"/>
      <c r="C3" s="6"/>
      <c r="D3" s="4"/>
    </row>
    <row r="4">
      <c r="A4" s="4">
        <v>3</v>
      </c>
      <c r="B4" s="5"/>
      <c r="C4" s="6"/>
      <c r="D4" s="4"/>
    </row>
    <row r="5">
      <c r="A5" s="4">
        <v>4</v>
      </c>
      <c r="B5" s="5"/>
      <c r="C5" s="6"/>
      <c r="D5" s="4"/>
    </row>
    <row r="6">
      <c r="A6" s="4">
        <v>5</v>
      </c>
      <c r="B6" s="5"/>
      <c r="C6" s="6"/>
      <c r="D6" s="4"/>
    </row>
    <row r="7">
      <c r="A7" s="4">
        <v>6</v>
      </c>
      <c r="B7" s="5"/>
      <c r="C7" s="6"/>
      <c r="D7" s="4"/>
    </row>
    <row r="8">
      <c r="A8" s="4">
        <v>7</v>
      </c>
      <c r="B8" s="5"/>
      <c r="C8" s="6"/>
      <c r="D8" s="4"/>
    </row>
    <row r="9">
      <c r="A9" s="4">
        <v>8</v>
      </c>
      <c r="B9" s="5"/>
      <c r="C9" s="6"/>
      <c r="D9" s="4"/>
    </row>
    <row r="10">
      <c r="A10" s="4">
        <v>9</v>
      </c>
      <c r="B10" s="5"/>
      <c r="C10" s="6"/>
      <c r="D10" s="4"/>
    </row>
    <row r="11">
      <c r="A11" s="4">
        <v>10</v>
      </c>
      <c r="B11" s="5"/>
      <c r="C11" s="6"/>
      <c r="D11" s="4"/>
    </row>
    <row r="12">
      <c r="A12" s="4">
        <v>11</v>
      </c>
      <c r="B12" s="5"/>
      <c r="C12" s="6"/>
      <c r="D12" s="4"/>
    </row>
    <row r="13">
      <c r="A13" s="4">
        <v>12</v>
      </c>
      <c r="B13" s="5"/>
      <c r="C13" s="6"/>
      <c r="D13" s="4"/>
    </row>
    <row r="14">
      <c r="A14" s="4">
        <v>13</v>
      </c>
      <c r="B14" s="5"/>
      <c r="C14" s="6"/>
      <c r="D14" s="4"/>
    </row>
    <row r="15">
      <c r="A15" s="4">
        <v>14</v>
      </c>
      <c r="B15" s="5"/>
      <c r="C15" s="6"/>
      <c r="D15" s="4"/>
    </row>
    <row r="16">
      <c r="A16" s="4">
        <v>15</v>
      </c>
      <c r="B16" s="5"/>
      <c r="C16" s="6"/>
      <c r="D16" s="4"/>
    </row>
    <row r="17">
      <c r="A17" s="4">
        <v>16</v>
      </c>
      <c r="B17" s="5"/>
      <c r="C17" s="6"/>
      <c r="D17" s="4"/>
    </row>
    <row r="18">
      <c r="A18" s="4">
        <v>17</v>
      </c>
      <c r="B18" s="5"/>
      <c r="C18" s="6"/>
      <c r="D18" s="4"/>
    </row>
    <row r="19">
      <c r="A19" s="4">
        <v>18</v>
      </c>
      <c r="B19" s="5"/>
      <c r="C19" s="6"/>
      <c r="D19" s="4"/>
    </row>
    <row r="20">
      <c r="A20" s="4">
        <v>19</v>
      </c>
      <c r="B20" s="5"/>
      <c r="C20" s="6"/>
      <c r="D20" s="4"/>
    </row>
    <row r="21">
      <c r="A21" s="4">
        <v>20</v>
      </c>
      <c r="B21" s="5"/>
      <c r="C21" s="6"/>
      <c r="D21" s="4"/>
    </row>
    <row r="22">
      <c r="A22" s="4">
        <v>21</v>
      </c>
      <c r="B22" s="5"/>
      <c r="C22" s="6"/>
      <c r="D22" s="4"/>
    </row>
    <row r="23">
      <c r="A23" s="4">
        <v>22</v>
      </c>
      <c r="B23" s="5"/>
      <c r="C23" s="6"/>
      <c r="D23" s="4"/>
    </row>
    <row r="24">
      <c r="A24" s="4">
        <v>23</v>
      </c>
      <c r="B24" s="5"/>
      <c r="C24" s="6"/>
      <c r="D24" s="4"/>
    </row>
    <row r="25">
      <c r="A25" s="4">
        <v>24</v>
      </c>
      <c r="B25" s="5"/>
      <c r="C25" s="6"/>
      <c r="D25" s="4"/>
    </row>
    <row r="26">
      <c r="A26" s="4">
        <v>25</v>
      </c>
      <c r="B26" s="5"/>
      <c r="C26" s="6"/>
      <c r="D26" s="4"/>
    </row>
    <row r="27">
      <c r="A27" s="4">
        <v>26</v>
      </c>
      <c r="B27" s="5"/>
      <c r="C27" s="6"/>
      <c r="D27" s="4"/>
    </row>
    <row r="28">
      <c r="A28" s="4">
        <v>27</v>
      </c>
      <c r="B28" s="5"/>
      <c r="C28" s="6"/>
      <c r="D28" s="4"/>
    </row>
    <row r="29">
      <c r="A29" s="4">
        <v>28</v>
      </c>
      <c r="B29" s="5"/>
      <c r="C29" s="6"/>
      <c r="D29" s="4"/>
    </row>
    <row r="30">
      <c r="A30" s="4">
        <v>29</v>
      </c>
      <c r="B30" s="5"/>
      <c r="C30" s="6"/>
      <c r="D30" s="4"/>
    </row>
    <row r="31">
      <c r="A31" s="4">
        <v>30</v>
      </c>
      <c r="B31" s="5"/>
      <c r="C31" s="6"/>
      <c r="D31" s="4"/>
    </row>
    <row r="32">
      <c r="A32" s="4">
        <v>31</v>
      </c>
      <c r="B32" s="5"/>
      <c r="C32" s="6"/>
      <c r="D32" s="4"/>
    </row>
    <row r="33">
      <c r="A33" s="4">
        <v>32</v>
      </c>
      <c r="B33" s="5"/>
      <c r="C33" s="6"/>
      <c r="D33" s="4"/>
    </row>
    <row r="34">
      <c r="A34" s="4">
        <v>33</v>
      </c>
      <c r="B34" s="5"/>
      <c r="C34" s="6"/>
      <c r="D34" s="4"/>
    </row>
    <row r="35">
      <c r="A35" s="4">
        <v>34</v>
      </c>
      <c r="B35" s="5"/>
      <c r="C35" s="6"/>
      <c r="D35" s="4"/>
    </row>
    <row r="36">
      <c r="A36" s="4">
        <v>35</v>
      </c>
      <c r="B36" s="5"/>
      <c r="C36" s="6"/>
      <c r="D36" s="4"/>
    </row>
    <row r="37">
      <c r="A37" s="4">
        <v>36</v>
      </c>
      <c r="B37" s="5"/>
      <c r="C37" s="6"/>
      <c r="D37" s="4"/>
    </row>
    <row r="38">
      <c r="A38" s="4">
        <v>37</v>
      </c>
      <c r="B38" s="5"/>
      <c r="C38" s="6"/>
      <c r="D38" s="4"/>
    </row>
    <row r="39">
      <c r="A39" s="4">
        <v>38</v>
      </c>
      <c r="B39" s="5"/>
      <c r="C39" s="6"/>
      <c r="D39" s="4"/>
    </row>
    <row r="40">
      <c r="A40" s="4">
        <v>39</v>
      </c>
      <c r="B40" s="5"/>
      <c r="C40" s="6"/>
      <c r="D40" s="4"/>
    </row>
    <row r="41">
      <c r="A41" s="4">
        <v>40</v>
      </c>
      <c r="B41" s="5"/>
      <c r="C41" s="6"/>
      <c r="D41" s="4"/>
    </row>
  </sheetData>
  <printOptions headings="0" gridLines="0"/>
  <pageMargins left="0.69930555555555596" right="0.699305555555555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pane xSplit="8" ySplit="2" topLeftCell="I3" activePane="bottomRight" state="frozen"/>
      <selection activeCell="A2" activeCellId="0" sqref="A2"/>
    </sheetView>
  </sheetViews>
  <sheetFormatPr defaultColWidth="9" defaultRowHeight="14.25"/>
  <cols>
    <col customWidth="1" min="1" max="1" style="7" width="11.3333333333333"/>
    <col customWidth="1" min="2" max="2" style="8" width="11.141666666666699"/>
    <col customWidth="1" min="3" max="3" style="8" width="18.625"/>
    <col customWidth="1" hidden="1" min="4" max="4" style="8" width="13.875"/>
    <col customWidth="1" min="5" max="7" style="7" width="6.6666666666666696"/>
    <col customWidth="1" min="8" max="8" style="7" width="19.375"/>
    <col customWidth="1" min="9" max="9" style="7" width="36.1666666666667"/>
    <col customWidth="1" hidden="1" min="10" max="10" style="8" width="7.875"/>
    <col customWidth="1" hidden="1" min="11" max="11" style="7" width="38.625"/>
    <col customWidth="1" min="12" max="12" style="8" width="5.875"/>
    <col customWidth="1" min="13" max="13" style="7" width="7.1416666666666702"/>
    <col customWidth="1" min="14" max="14" style="7" width="6.6666666666666696"/>
    <col customWidth="1" min="15" max="15" style="7" width="5.875"/>
    <col customWidth="1" min="16" max="16" style="7" width="6.6666666666666696"/>
    <col customWidth="1" min="17" max="18" style="7" width="10.6666666666667"/>
    <col customWidth="1" min="19" max="19" style="7" width="5.875"/>
    <col customWidth="1" min="20" max="20" style="7" width="8.1666666666666696"/>
    <col customWidth="1" min="21" max="21" style="7" width="6.6666666666666696"/>
    <col customWidth="1" min="22" max="22" style="7" width="5.875"/>
    <col customWidth="1" min="23" max="23" style="7" width="6.6666666666666696"/>
    <col customWidth="1" min="24" max="25" style="7" width="10.6666666666667"/>
    <col customWidth="1" min="26" max="26" style="7" width="6.6666666666666696"/>
    <col customWidth="1" min="27" max="27" style="7" width="5.875"/>
    <col customWidth="1" min="28" max="28" style="7" width="8.1666666666666696"/>
    <col customWidth="1" min="29" max="29" style="7" width="6.6666666666666696"/>
    <col customWidth="1" min="30" max="30" style="7" width="8.1666666666666696"/>
    <col customWidth="1" min="31" max="31" style="7" width="59.7083333333333"/>
    <col min="32" max="16384" style="7" width="9"/>
  </cols>
  <sheetData>
    <row r="1" ht="43" customHeight="1">
      <c r="A1" s="9" t="s">
        <v>6</v>
      </c>
      <c r="B1" s="10"/>
      <c r="C1" s="10"/>
      <c r="D1" s="10"/>
      <c r="E1" s="10"/>
      <c r="F1" s="10"/>
      <c r="G1" s="10"/>
      <c r="H1" s="10"/>
      <c r="I1" s="11"/>
      <c r="J1" s="11"/>
      <c r="K1" s="11"/>
      <c r="L1" s="12" t="s">
        <v>7</v>
      </c>
      <c r="M1" s="12"/>
      <c r="N1" s="12"/>
      <c r="O1" s="12"/>
      <c r="P1" s="12"/>
      <c r="Q1" s="12"/>
      <c r="R1" s="12"/>
      <c r="S1" s="13" t="s">
        <v>8</v>
      </c>
      <c r="T1" s="13"/>
      <c r="U1" s="13"/>
      <c r="V1" s="13"/>
      <c r="W1" s="13"/>
      <c r="X1" s="13"/>
      <c r="Y1" s="13"/>
      <c r="Z1" s="14" t="s">
        <v>9</v>
      </c>
      <c r="AA1" s="14"/>
      <c r="AB1" s="14"/>
      <c r="AC1" s="14"/>
      <c r="AD1" s="15"/>
      <c r="AE1" s="16"/>
    </row>
    <row r="2" ht="56.25">
      <c r="A2" s="17" t="s">
        <v>10</v>
      </c>
      <c r="B2" s="17" t="s">
        <v>11</v>
      </c>
      <c r="C2" s="17" t="s">
        <v>12</v>
      </c>
      <c r="D2" s="18" t="s">
        <v>13</v>
      </c>
      <c r="E2" s="17" t="s">
        <v>0</v>
      </c>
      <c r="F2" s="17" t="s">
        <v>14</v>
      </c>
      <c r="G2" s="17" t="s">
        <v>15</v>
      </c>
      <c r="H2" s="17" t="s">
        <v>16</v>
      </c>
      <c r="I2" s="19" t="s">
        <v>17</v>
      </c>
      <c r="J2" s="20" t="s">
        <v>18</v>
      </c>
      <c r="K2" s="20" t="s">
        <v>19</v>
      </c>
      <c r="L2" s="20" t="s">
        <v>20</v>
      </c>
      <c r="M2" s="20" t="s">
        <v>21</v>
      </c>
      <c r="N2" s="20" t="s">
        <v>22</v>
      </c>
      <c r="O2" s="20" t="s">
        <v>23</v>
      </c>
      <c r="P2" s="20" t="s">
        <v>24</v>
      </c>
      <c r="Q2" s="20" t="s">
        <v>25</v>
      </c>
      <c r="R2" s="20" t="s">
        <v>26</v>
      </c>
      <c r="S2" s="21" t="s">
        <v>20</v>
      </c>
      <c r="T2" s="21" t="s">
        <v>21</v>
      </c>
      <c r="U2" s="21" t="s">
        <v>22</v>
      </c>
      <c r="V2" s="21" t="s">
        <v>23</v>
      </c>
      <c r="W2" s="21" t="s">
        <v>24</v>
      </c>
      <c r="X2" s="21" t="s">
        <v>25</v>
      </c>
      <c r="Y2" s="21" t="s">
        <v>26</v>
      </c>
      <c r="Z2" s="22" t="s">
        <v>27</v>
      </c>
      <c r="AA2" s="23" t="s">
        <v>20</v>
      </c>
      <c r="AB2" s="23" t="s">
        <v>28</v>
      </c>
      <c r="AC2" s="23" t="s">
        <v>29</v>
      </c>
      <c r="AD2" s="23" t="s">
        <v>23</v>
      </c>
      <c r="AE2" s="24" t="s">
        <v>30</v>
      </c>
    </row>
    <row r="3" ht="16.5">
      <c r="A3" s="25" t="s">
        <v>31</v>
      </c>
      <c r="B3" s="25" t="s">
        <v>32</v>
      </c>
      <c r="C3" s="26" t="s">
        <v>33</v>
      </c>
      <c r="D3" s="27" t="str">
        <f t="shared" ref="D3:D35" si="0">IF(A3&lt;&gt;"",A3,D2)</f>
        <v>违法查询审核</v>
      </c>
      <c r="E3" s="27">
        <v>1</v>
      </c>
      <c r="F3" s="27" t="s">
        <v>34</v>
      </c>
      <c r="G3" s="27">
        <v>1</v>
      </c>
      <c r="H3" s="28" t="s">
        <v>35</v>
      </c>
      <c r="I3" s="29" t="s">
        <v>36</v>
      </c>
      <c r="J3" s="27" t="s">
        <v>37</v>
      </c>
      <c r="K3" s="30" t="s">
        <v>37</v>
      </c>
      <c r="L3" s="27">
        <v>0</v>
      </c>
      <c r="M3" s="27" t="s">
        <v>37</v>
      </c>
      <c r="N3" s="31">
        <v>1</v>
      </c>
      <c r="O3" s="27">
        <f t="shared" ref="O3:O9" si="1">L3*N3</f>
        <v>0</v>
      </c>
      <c r="P3" s="27">
        <f t="shared" ref="P3:P9" si="2">WEEKNUM(R3)</f>
        <v>0</v>
      </c>
      <c r="Q3" s="32"/>
      <c r="R3" s="32"/>
      <c r="S3" s="27">
        <v>0.69999999999999996</v>
      </c>
      <c r="T3" s="27" t="s">
        <v>38</v>
      </c>
      <c r="U3" s="31"/>
      <c r="V3" s="27">
        <f t="shared" ref="V3:V9" si="3">S3*U3</f>
        <v>0</v>
      </c>
      <c r="W3" s="27">
        <f t="shared" ref="W3:W9" si="4">WEEKNUM(Y3)</f>
        <v>51</v>
      </c>
      <c r="X3" s="32">
        <v>45278</v>
      </c>
      <c r="Y3" s="32">
        <v>45282</v>
      </c>
      <c r="Z3" s="27" t="s">
        <v>39</v>
      </c>
      <c r="AA3" s="27"/>
      <c r="AB3" s="27"/>
      <c r="AC3" s="31"/>
      <c r="AD3" s="27">
        <f t="shared" ref="AD3:AD9" si="5">AA3*AC3</f>
        <v>0</v>
      </c>
      <c r="AE3" s="29"/>
    </row>
    <row r="4" ht="16.5">
      <c r="A4" s="25"/>
      <c r="B4" s="25"/>
      <c r="C4" s="33"/>
      <c r="D4" s="27" t="str">
        <f t="shared" si="0"/>
        <v>违法查询审核</v>
      </c>
      <c r="E4" s="27">
        <v>2</v>
      </c>
      <c r="F4" s="27" t="s">
        <v>34</v>
      </c>
      <c r="G4" s="27">
        <v>1</v>
      </c>
      <c r="H4" s="28" t="s">
        <v>40</v>
      </c>
      <c r="I4" s="29" t="s">
        <v>41</v>
      </c>
      <c r="J4" s="27" t="s">
        <v>42</v>
      </c>
      <c r="K4" s="34"/>
      <c r="L4" s="27">
        <v>0.25</v>
      </c>
      <c r="M4" s="27" t="s">
        <v>5</v>
      </c>
      <c r="N4" s="31"/>
      <c r="O4" s="27">
        <f t="shared" si="1"/>
        <v>0</v>
      </c>
      <c r="P4" s="27">
        <f t="shared" si="2"/>
        <v>51</v>
      </c>
      <c r="Q4" s="32">
        <v>45278</v>
      </c>
      <c r="R4" s="32">
        <v>45282</v>
      </c>
      <c r="S4" s="27">
        <v>0.10000000000000001</v>
      </c>
      <c r="T4" s="27" t="s">
        <v>38</v>
      </c>
      <c r="U4" s="31"/>
      <c r="V4" s="27">
        <f t="shared" si="3"/>
        <v>0</v>
      </c>
      <c r="W4" s="27">
        <f t="shared" si="4"/>
        <v>51</v>
      </c>
      <c r="X4" s="32">
        <v>45278</v>
      </c>
      <c r="Y4" s="32">
        <v>45282</v>
      </c>
      <c r="Z4" s="27" t="s">
        <v>39</v>
      </c>
      <c r="AA4" s="27"/>
      <c r="AB4" s="27"/>
      <c r="AC4" s="31"/>
      <c r="AD4" s="27">
        <f t="shared" si="5"/>
        <v>0</v>
      </c>
      <c r="AE4" s="29"/>
    </row>
    <row r="5" ht="42.75">
      <c r="A5" s="25"/>
      <c r="B5" s="25"/>
      <c r="C5" s="33"/>
      <c r="D5" s="27" t="str">
        <f t="shared" si="0"/>
        <v>违法查询审核</v>
      </c>
      <c r="E5" s="27">
        <v>3</v>
      </c>
      <c r="F5" s="27" t="s">
        <v>34</v>
      </c>
      <c r="G5" s="27">
        <v>1</v>
      </c>
      <c r="H5" s="28" t="s">
        <v>43</v>
      </c>
      <c r="I5" s="29" t="s">
        <v>44</v>
      </c>
      <c r="J5" s="27" t="s">
        <v>42</v>
      </c>
      <c r="K5" s="34"/>
      <c r="L5" s="27">
        <v>0.14999999999999999</v>
      </c>
      <c r="M5" s="27" t="s">
        <v>5</v>
      </c>
      <c r="N5" s="31"/>
      <c r="O5" s="27">
        <f t="shared" si="1"/>
        <v>0</v>
      </c>
      <c r="P5" s="27">
        <f t="shared" si="2"/>
        <v>51</v>
      </c>
      <c r="Q5" s="32">
        <v>45278</v>
      </c>
      <c r="R5" s="32">
        <v>45282</v>
      </c>
      <c r="S5" s="27">
        <v>0.10000000000000001</v>
      </c>
      <c r="T5" s="27" t="s">
        <v>38</v>
      </c>
      <c r="U5" s="31"/>
      <c r="V5" s="27">
        <f t="shared" si="3"/>
        <v>0</v>
      </c>
      <c r="W5" s="27">
        <f t="shared" si="4"/>
        <v>51</v>
      </c>
      <c r="X5" s="32">
        <v>45278</v>
      </c>
      <c r="Y5" s="32">
        <v>45282</v>
      </c>
      <c r="Z5" s="27" t="s">
        <v>39</v>
      </c>
      <c r="AA5" s="27"/>
      <c r="AB5" s="27"/>
      <c r="AC5" s="31"/>
      <c r="AD5" s="27">
        <f t="shared" si="5"/>
        <v>0</v>
      </c>
      <c r="AE5" s="29"/>
    </row>
    <row r="6" ht="28.5">
      <c r="A6" s="25"/>
      <c r="B6" s="25"/>
      <c r="C6" s="33"/>
      <c r="D6" s="27" t="str">
        <f t="shared" si="0"/>
        <v>违法查询审核</v>
      </c>
      <c r="E6" s="27">
        <v>4</v>
      </c>
      <c r="F6" s="27" t="s">
        <v>34</v>
      </c>
      <c r="G6" s="27">
        <v>1</v>
      </c>
      <c r="H6" s="28" t="s">
        <v>45</v>
      </c>
      <c r="I6" s="29" t="s">
        <v>46</v>
      </c>
      <c r="J6" s="27" t="s">
        <v>42</v>
      </c>
      <c r="K6" s="34"/>
      <c r="L6" s="27">
        <v>0.25</v>
      </c>
      <c r="M6" s="27" t="s">
        <v>5</v>
      </c>
      <c r="N6" s="31"/>
      <c r="O6" s="27">
        <f t="shared" si="1"/>
        <v>0</v>
      </c>
      <c r="P6" s="27">
        <f t="shared" si="2"/>
        <v>51</v>
      </c>
      <c r="Q6" s="32">
        <v>45278</v>
      </c>
      <c r="R6" s="32">
        <v>45282</v>
      </c>
      <c r="S6" s="27">
        <v>0.10000000000000001</v>
      </c>
      <c r="T6" s="27" t="s">
        <v>38</v>
      </c>
      <c r="U6" s="31"/>
      <c r="V6" s="27">
        <f t="shared" si="3"/>
        <v>0</v>
      </c>
      <c r="W6" s="27">
        <f t="shared" si="4"/>
        <v>51</v>
      </c>
      <c r="X6" s="32">
        <v>45278</v>
      </c>
      <c r="Y6" s="32">
        <v>45282</v>
      </c>
      <c r="Z6" s="27" t="s">
        <v>39</v>
      </c>
      <c r="AA6" s="27"/>
      <c r="AB6" s="27"/>
      <c r="AC6" s="31"/>
      <c r="AD6" s="27">
        <f t="shared" si="5"/>
        <v>0</v>
      </c>
      <c r="AE6" s="29"/>
    </row>
    <row r="7" ht="16.5">
      <c r="A7" s="25"/>
      <c r="B7" s="25"/>
      <c r="C7" s="33"/>
      <c r="D7" s="27" t="str">
        <f t="shared" si="0"/>
        <v>违法查询审核</v>
      </c>
      <c r="E7" s="27">
        <v>5</v>
      </c>
      <c r="F7" s="27" t="s">
        <v>34</v>
      </c>
      <c r="G7" s="27">
        <v>1</v>
      </c>
      <c r="H7" s="28" t="s">
        <v>47</v>
      </c>
      <c r="I7" s="29" t="s">
        <v>48</v>
      </c>
      <c r="J7" s="27" t="s">
        <v>37</v>
      </c>
      <c r="K7" s="30" t="s">
        <v>37</v>
      </c>
      <c r="L7" s="27">
        <v>0</v>
      </c>
      <c r="M7" s="27" t="s">
        <v>37</v>
      </c>
      <c r="N7" s="31">
        <v>1</v>
      </c>
      <c r="O7" s="27">
        <f t="shared" si="1"/>
        <v>0</v>
      </c>
      <c r="P7" s="27">
        <f t="shared" si="2"/>
        <v>0</v>
      </c>
      <c r="Q7" s="32"/>
      <c r="R7" s="32"/>
      <c r="S7" s="27">
        <v>0.5</v>
      </c>
      <c r="T7" s="27" t="s">
        <v>38</v>
      </c>
      <c r="U7" s="31"/>
      <c r="V7" s="27">
        <f t="shared" si="3"/>
        <v>0</v>
      </c>
      <c r="W7" s="27">
        <f t="shared" si="4"/>
        <v>51</v>
      </c>
      <c r="X7" s="32">
        <v>45278</v>
      </c>
      <c r="Y7" s="32">
        <v>45282</v>
      </c>
      <c r="Z7" s="27" t="s">
        <v>39</v>
      </c>
      <c r="AA7" s="27"/>
      <c r="AB7" s="27"/>
      <c r="AC7" s="31"/>
      <c r="AD7" s="27">
        <f t="shared" si="5"/>
        <v>0</v>
      </c>
      <c r="AE7" s="29"/>
    </row>
    <row r="8" ht="16.5">
      <c r="A8" s="25"/>
      <c r="B8" s="25"/>
      <c r="C8" s="26" t="s">
        <v>49</v>
      </c>
      <c r="D8" s="27" t="str">
        <f t="shared" si="0"/>
        <v>违法查询审核</v>
      </c>
      <c r="E8" s="27">
        <v>6</v>
      </c>
      <c r="F8" s="27" t="s">
        <v>34</v>
      </c>
      <c r="G8" s="27">
        <v>1</v>
      </c>
      <c r="H8" s="28" t="s">
        <v>50</v>
      </c>
      <c r="I8" s="29" t="s">
        <v>51</v>
      </c>
      <c r="J8" s="27" t="s">
        <v>42</v>
      </c>
      <c r="K8" s="34"/>
      <c r="L8" s="27">
        <v>0.25</v>
      </c>
      <c r="M8" s="27" t="s">
        <v>5</v>
      </c>
      <c r="N8" s="31"/>
      <c r="O8" s="27">
        <f t="shared" si="1"/>
        <v>0</v>
      </c>
      <c r="P8" s="27">
        <f t="shared" si="2"/>
        <v>51</v>
      </c>
      <c r="Q8" s="32">
        <v>45278</v>
      </c>
      <c r="R8" s="32">
        <v>45282</v>
      </c>
      <c r="S8" s="27">
        <v>0.5</v>
      </c>
      <c r="T8" s="27" t="s">
        <v>38</v>
      </c>
      <c r="U8" s="31"/>
      <c r="V8" s="27">
        <f t="shared" si="3"/>
        <v>0</v>
      </c>
      <c r="W8" s="27">
        <f t="shared" si="4"/>
        <v>51</v>
      </c>
      <c r="X8" s="32">
        <v>45278</v>
      </c>
      <c r="Y8" s="32">
        <v>45282</v>
      </c>
      <c r="Z8" s="27" t="s">
        <v>39</v>
      </c>
      <c r="AA8" s="27"/>
      <c r="AB8" s="27"/>
      <c r="AC8" s="31"/>
      <c r="AD8" s="27">
        <f t="shared" si="5"/>
        <v>0</v>
      </c>
      <c r="AE8" s="29"/>
    </row>
    <row r="9" ht="16.5">
      <c r="A9" s="25"/>
      <c r="B9" s="25"/>
      <c r="C9" s="33"/>
      <c r="D9" s="27" t="str">
        <f t="shared" si="0"/>
        <v>违法查询审核</v>
      </c>
      <c r="E9" s="27">
        <v>7</v>
      </c>
      <c r="F9" s="27" t="s">
        <v>34</v>
      </c>
      <c r="G9" s="27">
        <v>1</v>
      </c>
      <c r="H9" s="28" t="s">
        <v>52</v>
      </c>
      <c r="I9" s="29" t="s">
        <v>53</v>
      </c>
      <c r="J9" s="27" t="s">
        <v>42</v>
      </c>
      <c r="K9" s="34"/>
      <c r="L9" s="27">
        <v>0.5</v>
      </c>
      <c r="M9" s="27" t="s">
        <v>5</v>
      </c>
      <c r="N9" s="31"/>
      <c r="O9" s="27">
        <f t="shared" si="1"/>
        <v>0</v>
      </c>
      <c r="P9" s="27">
        <f t="shared" si="2"/>
        <v>51</v>
      </c>
      <c r="Q9" s="32">
        <v>45278</v>
      </c>
      <c r="R9" s="32">
        <v>45282</v>
      </c>
      <c r="S9" s="27">
        <v>0.5</v>
      </c>
      <c r="T9" s="27" t="s">
        <v>38</v>
      </c>
      <c r="U9" s="31"/>
      <c r="V9" s="27">
        <f t="shared" si="3"/>
        <v>0</v>
      </c>
      <c r="W9" s="27">
        <f t="shared" si="4"/>
        <v>51</v>
      </c>
      <c r="X9" s="32">
        <v>45278</v>
      </c>
      <c r="Y9" s="32">
        <v>45282</v>
      </c>
      <c r="Z9" s="27" t="s">
        <v>39</v>
      </c>
      <c r="AA9" s="27"/>
      <c r="AB9" s="27"/>
      <c r="AC9" s="31"/>
      <c r="AD9" s="27">
        <f t="shared" si="5"/>
        <v>0</v>
      </c>
      <c r="AE9" s="29"/>
    </row>
    <row r="10" ht="16.5">
      <c r="A10" s="25"/>
      <c r="B10" s="25"/>
      <c r="C10" s="26" t="s">
        <v>54</v>
      </c>
      <c r="D10" s="27" t="str">
        <f t="shared" si="0"/>
        <v>违法查询审核</v>
      </c>
      <c r="E10" s="27">
        <v>8</v>
      </c>
      <c r="F10" s="27" t="s">
        <v>34</v>
      </c>
      <c r="G10" s="27">
        <v>1</v>
      </c>
      <c r="H10" s="28" t="s">
        <v>55</v>
      </c>
      <c r="I10" s="29" t="s">
        <v>56</v>
      </c>
      <c r="J10" s="27" t="s">
        <v>57</v>
      </c>
      <c r="K10" s="34"/>
      <c r="L10" s="27">
        <v>0.5</v>
      </c>
      <c r="M10" s="27" t="s">
        <v>5</v>
      </c>
      <c r="N10" s="31"/>
      <c r="O10" s="27">
        <f t="shared" ref="O10:O73" si="6">L10*N10</f>
        <v>0</v>
      </c>
      <c r="P10" s="27">
        <f t="shared" ref="P10:P73" si="7">WEEKNUM(R10)</f>
        <v>51</v>
      </c>
      <c r="Q10" s="32">
        <v>45278</v>
      </c>
      <c r="R10" s="32">
        <v>45282</v>
      </c>
      <c r="S10" s="27">
        <v>0.25</v>
      </c>
      <c r="T10" s="27" t="s">
        <v>38</v>
      </c>
      <c r="U10" s="31"/>
      <c r="V10" s="27">
        <f t="shared" ref="V10:V73" si="8">S10*U10</f>
        <v>0</v>
      </c>
      <c r="W10" s="27">
        <f t="shared" ref="W10:W73" si="9">WEEKNUM(Y10)</f>
        <v>51</v>
      </c>
      <c r="X10" s="32">
        <v>45278</v>
      </c>
      <c r="Y10" s="32">
        <v>45282</v>
      </c>
      <c r="Z10" s="27" t="s">
        <v>39</v>
      </c>
      <c r="AA10" s="27"/>
      <c r="AB10" s="27"/>
      <c r="AC10" s="31"/>
      <c r="AD10" s="27">
        <f t="shared" ref="AD10:AD73" si="10">AA10*AC10</f>
        <v>0</v>
      </c>
      <c r="AE10" s="29"/>
    </row>
    <row r="11" ht="16.5">
      <c r="A11" s="25"/>
      <c r="B11" s="25"/>
      <c r="C11" s="33"/>
      <c r="D11" s="27" t="str">
        <f t="shared" si="0"/>
        <v>违法查询审核</v>
      </c>
      <c r="E11" s="27">
        <v>9</v>
      </c>
      <c r="F11" s="27" t="s">
        <v>34</v>
      </c>
      <c r="G11" s="27">
        <v>1</v>
      </c>
      <c r="H11" s="28" t="s">
        <v>58</v>
      </c>
      <c r="I11" s="29" t="s">
        <v>59</v>
      </c>
      <c r="J11" s="27" t="s">
        <v>57</v>
      </c>
      <c r="K11" s="34"/>
      <c r="L11" s="27">
        <v>0.5</v>
      </c>
      <c r="M11" s="27" t="s">
        <v>5</v>
      </c>
      <c r="N11" s="31"/>
      <c r="O11" s="27">
        <f t="shared" si="6"/>
        <v>0</v>
      </c>
      <c r="P11" s="27">
        <f t="shared" si="7"/>
        <v>52</v>
      </c>
      <c r="Q11" s="32">
        <v>45285</v>
      </c>
      <c r="R11" s="32">
        <v>45289</v>
      </c>
      <c r="S11" s="27">
        <v>0.25</v>
      </c>
      <c r="T11" s="27" t="s">
        <v>38</v>
      </c>
      <c r="U11" s="31"/>
      <c r="V11" s="27">
        <f t="shared" si="8"/>
        <v>0</v>
      </c>
      <c r="W11" s="27">
        <f t="shared" si="9"/>
        <v>51</v>
      </c>
      <c r="X11" s="32">
        <v>45278</v>
      </c>
      <c r="Y11" s="32">
        <v>45282</v>
      </c>
      <c r="Z11" s="27" t="s">
        <v>39</v>
      </c>
      <c r="AA11" s="27"/>
      <c r="AB11" s="27"/>
      <c r="AC11" s="31"/>
      <c r="AD11" s="27">
        <f t="shared" si="10"/>
        <v>0</v>
      </c>
      <c r="AE11" s="29"/>
    </row>
    <row r="12" ht="28.5">
      <c r="A12" s="25"/>
      <c r="B12" s="25"/>
      <c r="C12" s="35" t="s">
        <v>60</v>
      </c>
      <c r="D12" s="27" t="str">
        <f t="shared" si="0"/>
        <v>违法查询审核</v>
      </c>
      <c r="E12" s="27">
        <v>10</v>
      </c>
      <c r="F12" s="27" t="s">
        <v>34</v>
      </c>
      <c r="G12" s="27">
        <v>1</v>
      </c>
      <c r="H12" s="36" t="s">
        <v>61</v>
      </c>
      <c r="I12" s="29" t="s">
        <v>62</v>
      </c>
      <c r="J12" s="27" t="s">
        <v>42</v>
      </c>
      <c r="K12" s="34"/>
      <c r="L12" s="27">
        <v>0.25</v>
      </c>
      <c r="M12" s="27" t="s">
        <v>5</v>
      </c>
      <c r="N12" s="31"/>
      <c r="O12" s="27">
        <f t="shared" si="6"/>
        <v>0</v>
      </c>
      <c r="P12" s="27">
        <f t="shared" si="7"/>
        <v>51</v>
      </c>
      <c r="Q12" s="32">
        <v>45278</v>
      </c>
      <c r="R12" s="32">
        <v>45282</v>
      </c>
      <c r="S12" s="27">
        <v>0.5</v>
      </c>
      <c r="T12" s="27" t="s">
        <v>38</v>
      </c>
      <c r="U12" s="31"/>
      <c r="V12" s="27">
        <f t="shared" si="8"/>
        <v>0</v>
      </c>
      <c r="W12" s="27">
        <f t="shared" si="9"/>
        <v>51</v>
      </c>
      <c r="X12" s="32">
        <v>45278</v>
      </c>
      <c r="Y12" s="32">
        <v>45282</v>
      </c>
      <c r="Z12" s="27" t="s">
        <v>39</v>
      </c>
      <c r="AA12" s="27"/>
      <c r="AB12" s="27"/>
      <c r="AC12" s="31"/>
      <c r="AD12" s="27">
        <f t="shared" si="10"/>
        <v>0</v>
      </c>
      <c r="AE12" s="29"/>
    </row>
    <row r="13" ht="28.5">
      <c r="A13" s="25"/>
      <c r="B13" s="25"/>
      <c r="C13" s="37"/>
      <c r="D13" s="27" t="str">
        <f t="shared" si="0"/>
        <v>违法查询审核</v>
      </c>
      <c r="E13" s="27">
        <v>11</v>
      </c>
      <c r="F13" s="27" t="s">
        <v>34</v>
      </c>
      <c r="G13" s="27">
        <v>1</v>
      </c>
      <c r="H13" s="36" t="s">
        <v>60</v>
      </c>
      <c r="I13" s="29" t="s">
        <v>63</v>
      </c>
      <c r="J13" s="27" t="s">
        <v>37</v>
      </c>
      <c r="K13" s="30" t="s">
        <v>37</v>
      </c>
      <c r="L13" s="27">
        <v>1</v>
      </c>
      <c r="M13" s="27" t="s">
        <v>5</v>
      </c>
      <c r="N13" s="31"/>
      <c r="O13" s="27">
        <f t="shared" si="6"/>
        <v>0</v>
      </c>
      <c r="P13" s="27">
        <f t="shared" si="7"/>
        <v>52</v>
      </c>
      <c r="Q13" s="32">
        <v>45285</v>
      </c>
      <c r="R13" s="32">
        <v>45289</v>
      </c>
      <c r="S13" s="27">
        <v>0</v>
      </c>
      <c r="T13" s="27" t="s">
        <v>37</v>
      </c>
      <c r="U13" s="31">
        <v>1</v>
      </c>
      <c r="V13" s="27">
        <f t="shared" si="8"/>
        <v>0</v>
      </c>
      <c r="W13" s="27">
        <f t="shared" si="9"/>
        <v>0</v>
      </c>
      <c r="X13" s="32"/>
      <c r="Y13" s="32"/>
      <c r="Z13" s="27" t="s">
        <v>39</v>
      </c>
      <c r="AA13" s="27"/>
      <c r="AB13" s="27"/>
      <c r="AC13" s="31"/>
      <c r="AD13" s="27">
        <f t="shared" si="10"/>
        <v>0</v>
      </c>
      <c r="AE13" s="29"/>
    </row>
    <row r="14" ht="16.5">
      <c r="A14" s="25"/>
      <c r="B14" s="25"/>
      <c r="C14" s="35" t="s">
        <v>64</v>
      </c>
      <c r="D14" s="27" t="str">
        <f t="shared" si="0"/>
        <v>违法查询审核</v>
      </c>
      <c r="E14" s="27">
        <v>12</v>
      </c>
      <c r="F14" s="27" t="s">
        <v>34</v>
      </c>
      <c r="G14" s="27">
        <v>1</v>
      </c>
      <c r="H14" s="36" t="s">
        <v>65</v>
      </c>
      <c r="I14" s="29" t="s">
        <v>66</v>
      </c>
      <c r="J14" s="27" t="s">
        <v>42</v>
      </c>
      <c r="K14" s="34"/>
      <c r="L14" s="27">
        <v>0.25</v>
      </c>
      <c r="M14" s="27" t="s">
        <v>5</v>
      </c>
      <c r="N14" s="31"/>
      <c r="O14" s="27">
        <f t="shared" si="6"/>
        <v>0</v>
      </c>
      <c r="P14" s="27">
        <f t="shared" si="7"/>
        <v>51</v>
      </c>
      <c r="Q14" s="32">
        <v>45278</v>
      </c>
      <c r="R14" s="32">
        <v>45282</v>
      </c>
      <c r="S14" s="27">
        <v>0.25</v>
      </c>
      <c r="T14" s="27" t="s">
        <v>38</v>
      </c>
      <c r="U14" s="31"/>
      <c r="V14" s="27">
        <f t="shared" si="8"/>
        <v>0</v>
      </c>
      <c r="W14" s="27">
        <f t="shared" si="9"/>
        <v>51</v>
      </c>
      <c r="X14" s="32">
        <v>45278</v>
      </c>
      <c r="Y14" s="32">
        <v>45282</v>
      </c>
      <c r="Z14" s="27" t="s">
        <v>39</v>
      </c>
      <c r="AA14" s="27"/>
      <c r="AB14" s="27"/>
      <c r="AC14" s="31"/>
      <c r="AD14" s="27">
        <f t="shared" si="10"/>
        <v>0</v>
      </c>
      <c r="AE14" s="29"/>
    </row>
    <row r="15" ht="16.5">
      <c r="A15" s="25"/>
      <c r="B15" s="25"/>
      <c r="C15" s="37"/>
      <c r="D15" s="27" t="str">
        <f t="shared" si="0"/>
        <v>违法查询审核</v>
      </c>
      <c r="E15" s="27">
        <v>13</v>
      </c>
      <c r="F15" s="27" t="s">
        <v>34</v>
      </c>
      <c r="G15" s="27">
        <v>1</v>
      </c>
      <c r="H15" s="36" t="s">
        <v>67</v>
      </c>
      <c r="I15" s="29" t="s">
        <v>68</v>
      </c>
      <c r="J15" s="27" t="s">
        <v>42</v>
      </c>
      <c r="K15" s="34"/>
      <c r="L15" s="27">
        <v>0.25</v>
      </c>
      <c r="M15" s="27" t="s">
        <v>5</v>
      </c>
      <c r="N15" s="31"/>
      <c r="O15" s="27">
        <f t="shared" si="6"/>
        <v>0</v>
      </c>
      <c r="P15" s="27">
        <f t="shared" si="7"/>
        <v>51</v>
      </c>
      <c r="Q15" s="32">
        <v>45278</v>
      </c>
      <c r="R15" s="32">
        <v>45282</v>
      </c>
      <c r="S15" s="27">
        <v>0.25</v>
      </c>
      <c r="T15" s="27" t="s">
        <v>38</v>
      </c>
      <c r="U15" s="31"/>
      <c r="V15" s="27">
        <f t="shared" si="8"/>
        <v>0</v>
      </c>
      <c r="W15" s="27">
        <f t="shared" si="9"/>
        <v>51</v>
      </c>
      <c r="X15" s="32">
        <v>45278</v>
      </c>
      <c r="Y15" s="32">
        <v>45282</v>
      </c>
      <c r="Z15" s="27" t="s">
        <v>39</v>
      </c>
      <c r="AA15" s="27"/>
      <c r="AB15" s="27"/>
      <c r="AC15" s="31"/>
      <c r="AD15" s="27">
        <f t="shared" si="10"/>
        <v>0</v>
      </c>
      <c r="AE15" s="29"/>
    </row>
    <row r="16" ht="16.5">
      <c r="A16" s="25"/>
      <c r="B16" s="25"/>
      <c r="C16" s="35" t="s">
        <v>69</v>
      </c>
      <c r="D16" s="27" t="str">
        <f t="shared" si="0"/>
        <v>违法查询审核</v>
      </c>
      <c r="E16" s="27">
        <v>14</v>
      </c>
      <c r="F16" s="27" t="s">
        <v>34</v>
      </c>
      <c r="G16" s="27">
        <v>2</v>
      </c>
      <c r="H16" s="36" t="s">
        <v>70</v>
      </c>
      <c r="I16" s="29" t="s">
        <v>71</v>
      </c>
      <c r="J16" s="27" t="s">
        <v>42</v>
      </c>
      <c r="K16" s="34"/>
      <c r="L16" s="27">
        <v>0.5</v>
      </c>
      <c r="M16" s="27" t="s">
        <v>72</v>
      </c>
      <c r="N16" s="31"/>
      <c r="O16" s="27">
        <f t="shared" si="6"/>
        <v>0</v>
      </c>
      <c r="P16" s="27">
        <f t="shared" si="7"/>
        <v>52</v>
      </c>
      <c r="Q16" s="32">
        <v>45285</v>
      </c>
      <c r="R16" s="32">
        <v>45289</v>
      </c>
      <c r="S16" s="27">
        <v>0.25</v>
      </c>
      <c r="T16" s="27" t="s">
        <v>38</v>
      </c>
      <c r="U16" s="31"/>
      <c r="V16" s="27">
        <f t="shared" si="8"/>
        <v>0</v>
      </c>
      <c r="W16" s="27">
        <f t="shared" si="9"/>
        <v>52</v>
      </c>
      <c r="X16" s="32">
        <v>45285</v>
      </c>
      <c r="Y16" s="32">
        <v>45289</v>
      </c>
      <c r="Z16" s="27" t="s">
        <v>39</v>
      </c>
      <c r="AA16" s="27"/>
      <c r="AB16" s="27"/>
      <c r="AC16" s="31"/>
      <c r="AD16" s="27">
        <f t="shared" si="10"/>
        <v>0</v>
      </c>
      <c r="AE16" s="29"/>
    </row>
    <row r="17" ht="16.5">
      <c r="A17" s="25"/>
      <c r="B17" s="25"/>
      <c r="C17" s="38"/>
      <c r="D17" s="27" t="str">
        <f t="shared" si="0"/>
        <v>违法查询审核</v>
      </c>
      <c r="E17" s="27">
        <v>15</v>
      </c>
      <c r="F17" s="27" t="s">
        <v>34</v>
      </c>
      <c r="G17" s="27">
        <v>2</v>
      </c>
      <c r="H17" s="36" t="s">
        <v>73</v>
      </c>
      <c r="I17" s="29" t="s">
        <v>74</v>
      </c>
      <c r="J17" s="27" t="s">
        <v>42</v>
      </c>
      <c r="K17" s="34"/>
      <c r="L17" s="27">
        <v>1</v>
      </c>
      <c r="M17" s="27" t="s">
        <v>72</v>
      </c>
      <c r="N17" s="31"/>
      <c r="O17" s="27">
        <f t="shared" si="6"/>
        <v>0</v>
      </c>
      <c r="P17" s="27">
        <f t="shared" si="7"/>
        <v>52</v>
      </c>
      <c r="Q17" s="32">
        <v>45285</v>
      </c>
      <c r="R17" s="32">
        <v>45289</v>
      </c>
      <c r="S17" s="27">
        <v>0.20000000000000001</v>
      </c>
      <c r="T17" s="27" t="s">
        <v>38</v>
      </c>
      <c r="U17" s="31"/>
      <c r="V17" s="27">
        <f t="shared" si="8"/>
        <v>0</v>
      </c>
      <c r="W17" s="27">
        <f t="shared" si="9"/>
        <v>52</v>
      </c>
      <c r="X17" s="32">
        <v>45285</v>
      </c>
      <c r="Y17" s="32">
        <v>45289</v>
      </c>
      <c r="Z17" s="27" t="s">
        <v>39</v>
      </c>
      <c r="AA17" s="27"/>
      <c r="AB17" s="27"/>
      <c r="AC17" s="31"/>
      <c r="AD17" s="27">
        <f t="shared" si="10"/>
        <v>0</v>
      </c>
      <c r="AE17" s="29"/>
    </row>
    <row r="18" ht="16.5">
      <c r="A18" s="25"/>
      <c r="B18" s="25"/>
      <c r="C18" s="38"/>
      <c r="D18" s="27" t="str">
        <f t="shared" si="0"/>
        <v>违法查询审核</v>
      </c>
      <c r="E18" s="27">
        <v>16</v>
      </c>
      <c r="F18" s="27" t="s">
        <v>34</v>
      </c>
      <c r="G18" s="27">
        <v>2</v>
      </c>
      <c r="H18" s="36" t="s">
        <v>75</v>
      </c>
      <c r="I18" s="29" t="s">
        <v>76</v>
      </c>
      <c r="J18" s="27" t="s">
        <v>42</v>
      </c>
      <c r="K18" s="34"/>
      <c r="L18" s="27">
        <v>0.5</v>
      </c>
      <c r="M18" s="27" t="s">
        <v>72</v>
      </c>
      <c r="N18" s="31"/>
      <c r="O18" s="27">
        <f t="shared" si="6"/>
        <v>0</v>
      </c>
      <c r="P18" s="27">
        <f t="shared" si="7"/>
        <v>52</v>
      </c>
      <c r="Q18" s="32">
        <v>45285</v>
      </c>
      <c r="R18" s="32">
        <v>45289</v>
      </c>
      <c r="S18" s="27">
        <v>0.25</v>
      </c>
      <c r="T18" s="27" t="s">
        <v>38</v>
      </c>
      <c r="U18" s="31"/>
      <c r="V18" s="27">
        <f t="shared" si="8"/>
        <v>0</v>
      </c>
      <c r="W18" s="27">
        <f t="shared" si="9"/>
        <v>52</v>
      </c>
      <c r="X18" s="32">
        <v>45285</v>
      </c>
      <c r="Y18" s="32">
        <v>45289</v>
      </c>
      <c r="Z18" s="27" t="s">
        <v>39</v>
      </c>
      <c r="AA18" s="27"/>
      <c r="AB18" s="27"/>
      <c r="AC18" s="31"/>
      <c r="AD18" s="27">
        <f t="shared" si="10"/>
        <v>0</v>
      </c>
      <c r="AE18" s="29"/>
    </row>
    <row r="19" ht="16.5">
      <c r="A19" s="25"/>
      <c r="B19" s="25"/>
      <c r="C19" s="37"/>
      <c r="D19" s="27" t="str">
        <f t="shared" si="0"/>
        <v>违法查询审核</v>
      </c>
      <c r="E19" s="27">
        <v>17</v>
      </c>
      <c r="F19" s="27" t="s">
        <v>34</v>
      </c>
      <c r="G19" s="27">
        <v>2</v>
      </c>
      <c r="H19" s="36" t="s">
        <v>77</v>
      </c>
      <c r="I19" s="29" t="s">
        <v>78</v>
      </c>
      <c r="J19" s="27" t="s">
        <v>42</v>
      </c>
      <c r="K19" s="34"/>
      <c r="L19" s="27">
        <v>0.5</v>
      </c>
      <c r="M19" s="27" t="s">
        <v>72</v>
      </c>
      <c r="N19" s="31"/>
      <c r="O19" s="27">
        <f t="shared" si="6"/>
        <v>0</v>
      </c>
      <c r="P19" s="27">
        <f t="shared" si="7"/>
        <v>52</v>
      </c>
      <c r="Q19" s="32">
        <v>45285</v>
      </c>
      <c r="R19" s="32">
        <v>45289</v>
      </c>
      <c r="S19" s="27">
        <v>0.14999999999999999</v>
      </c>
      <c r="T19" s="27" t="s">
        <v>38</v>
      </c>
      <c r="U19" s="31"/>
      <c r="V19" s="27">
        <f t="shared" si="8"/>
        <v>0</v>
      </c>
      <c r="W19" s="27">
        <f t="shared" si="9"/>
        <v>52</v>
      </c>
      <c r="X19" s="32">
        <v>45285</v>
      </c>
      <c r="Y19" s="32">
        <v>45289</v>
      </c>
      <c r="Z19" s="27" t="s">
        <v>39</v>
      </c>
      <c r="AA19" s="27"/>
      <c r="AB19" s="27"/>
      <c r="AC19" s="31"/>
      <c r="AD19" s="27">
        <f t="shared" si="10"/>
        <v>0</v>
      </c>
      <c r="AE19" s="29"/>
    </row>
    <row r="20" ht="16.5">
      <c r="A20" s="25"/>
      <c r="B20" s="25" t="s">
        <v>79</v>
      </c>
      <c r="C20" s="35" t="s">
        <v>80</v>
      </c>
      <c r="D20" s="27" t="str">
        <f t="shared" si="0"/>
        <v>违法查询审核</v>
      </c>
      <c r="E20" s="27">
        <v>18</v>
      </c>
      <c r="F20" s="27" t="s">
        <v>34</v>
      </c>
      <c r="G20" s="27">
        <v>1</v>
      </c>
      <c r="H20" s="36" t="s">
        <v>80</v>
      </c>
      <c r="I20" s="29" t="s">
        <v>81</v>
      </c>
      <c r="J20" s="27" t="s">
        <v>37</v>
      </c>
      <c r="K20" s="30" t="s">
        <v>37</v>
      </c>
      <c r="L20" s="27">
        <v>0</v>
      </c>
      <c r="M20" s="27" t="s">
        <v>37</v>
      </c>
      <c r="N20" s="31">
        <v>1</v>
      </c>
      <c r="O20" s="27">
        <f t="shared" si="6"/>
        <v>0</v>
      </c>
      <c r="P20" s="27">
        <f t="shared" si="7"/>
        <v>0</v>
      </c>
      <c r="Q20" s="32"/>
      <c r="R20" s="32"/>
      <c r="S20" s="27">
        <v>0.5</v>
      </c>
      <c r="T20" s="27" t="s">
        <v>38</v>
      </c>
      <c r="U20" s="31"/>
      <c r="V20" s="27">
        <f t="shared" si="8"/>
        <v>0</v>
      </c>
      <c r="W20" s="27">
        <f t="shared" si="9"/>
        <v>51</v>
      </c>
      <c r="X20" s="32">
        <v>45278</v>
      </c>
      <c r="Y20" s="32">
        <v>45282</v>
      </c>
      <c r="Z20" s="27" t="s">
        <v>39</v>
      </c>
      <c r="AA20" s="27"/>
      <c r="AB20" s="27"/>
      <c r="AC20" s="31"/>
      <c r="AD20" s="27">
        <f t="shared" si="10"/>
        <v>0</v>
      </c>
      <c r="AE20" s="29"/>
    </row>
    <row r="21" ht="16.5">
      <c r="A21" s="25"/>
      <c r="B21" s="25"/>
      <c r="C21" s="38"/>
      <c r="D21" s="27" t="str">
        <f t="shared" si="0"/>
        <v>违法查询审核</v>
      </c>
      <c r="E21" s="27">
        <v>19</v>
      </c>
      <c r="F21" s="27" t="s">
        <v>34</v>
      </c>
      <c r="G21" s="27">
        <v>1</v>
      </c>
      <c r="H21" s="28" t="s">
        <v>82</v>
      </c>
      <c r="I21" s="29" t="s">
        <v>83</v>
      </c>
      <c r="J21" s="27" t="s">
        <v>42</v>
      </c>
      <c r="K21" s="34"/>
      <c r="L21" s="27">
        <v>0.5</v>
      </c>
      <c r="M21" s="27" t="s">
        <v>5</v>
      </c>
      <c r="N21" s="31"/>
      <c r="O21" s="27">
        <f t="shared" si="6"/>
        <v>0</v>
      </c>
      <c r="P21" s="27">
        <f t="shared" si="7"/>
        <v>52</v>
      </c>
      <c r="Q21" s="32">
        <v>45285</v>
      </c>
      <c r="R21" s="32">
        <v>45289</v>
      </c>
      <c r="S21" s="27">
        <v>0.5</v>
      </c>
      <c r="T21" s="27" t="s">
        <v>38</v>
      </c>
      <c r="U21" s="31"/>
      <c r="V21" s="27">
        <f t="shared" si="8"/>
        <v>0</v>
      </c>
      <c r="W21" s="27">
        <f t="shared" si="9"/>
        <v>52</v>
      </c>
      <c r="X21" s="32">
        <v>45285</v>
      </c>
      <c r="Y21" s="32">
        <v>45289</v>
      </c>
      <c r="Z21" s="27" t="s">
        <v>39</v>
      </c>
      <c r="AA21" s="27"/>
      <c r="AB21" s="27"/>
      <c r="AC21" s="31"/>
      <c r="AD21" s="27">
        <f t="shared" si="10"/>
        <v>0</v>
      </c>
      <c r="AE21" s="29"/>
    </row>
    <row r="22" ht="16.5">
      <c r="A22" s="25"/>
      <c r="B22" s="25"/>
      <c r="C22" s="37"/>
      <c r="D22" s="27" t="str">
        <f t="shared" si="0"/>
        <v>违法查询审核</v>
      </c>
      <c r="E22" s="27">
        <v>20</v>
      </c>
      <c r="F22" s="27" t="s">
        <v>34</v>
      </c>
      <c r="G22" s="27">
        <v>1</v>
      </c>
      <c r="H22" s="28" t="s">
        <v>55</v>
      </c>
      <c r="I22" s="29" t="s">
        <v>84</v>
      </c>
      <c r="J22" s="27" t="s">
        <v>57</v>
      </c>
      <c r="K22" s="34"/>
      <c r="L22" s="27">
        <v>0.5</v>
      </c>
      <c r="M22" s="27" t="s">
        <v>5</v>
      </c>
      <c r="N22" s="31"/>
      <c r="O22" s="27">
        <f t="shared" si="6"/>
        <v>0</v>
      </c>
      <c r="P22" s="27">
        <f t="shared" si="7"/>
        <v>52</v>
      </c>
      <c r="Q22" s="32">
        <v>45285</v>
      </c>
      <c r="R22" s="32">
        <v>45289</v>
      </c>
      <c r="S22" s="27">
        <v>0.25</v>
      </c>
      <c r="T22" s="27" t="s">
        <v>38</v>
      </c>
      <c r="U22" s="31"/>
      <c r="V22" s="27">
        <f t="shared" si="8"/>
        <v>0</v>
      </c>
      <c r="W22" s="27">
        <f t="shared" si="9"/>
        <v>51</v>
      </c>
      <c r="X22" s="32">
        <v>45278</v>
      </c>
      <c r="Y22" s="32">
        <v>45282</v>
      </c>
      <c r="Z22" s="27" t="s">
        <v>39</v>
      </c>
      <c r="AA22" s="27"/>
      <c r="AB22" s="27"/>
      <c r="AC22" s="31"/>
      <c r="AD22" s="27">
        <f t="shared" si="10"/>
        <v>0</v>
      </c>
      <c r="AE22" s="29"/>
    </row>
    <row r="23" ht="28.5">
      <c r="A23" s="25"/>
      <c r="B23" s="25"/>
      <c r="C23" s="36" t="s">
        <v>85</v>
      </c>
      <c r="D23" s="27" t="str">
        <f t="shared" si="0"/>
        <v>违法查询审核</v>
      </c>
      <c r="E23" s="27">
        <v>21</v>
      </c>
      <c r="F23" s="27" t="s">
        <v>34</v>
      </c>
      <c r="G23" s="27">
        <v>1</v>
      </c>
      <c r="H23" s="36" t="s">
        <v>85</v>
      </c>
      <c r="I23" s="29" t="s">
        <v>86</v>
      </c>
      <c r="J23" s="27" t="s">
        <v>87</v>
      </c>
      <c r="K23" s="34"/>
      <c r="L23" s="27">
        <v>0.5</v>
      </c>
      <c r="M23" s="27" t="s">
        <v>5</v>
      </c>
      <c r="N23" s="31"/>
      <c r="O23" s="27">
        <f t="shared" si="6"/>
        <v>0</v>
      </c>
      <c r="P23" s="27">
        <f t="shared" si="7"/>
        <v>52</v>
      </c>
      <c r="Q23" s="32">
        <v>45285</v>
      </c>
      <c r="R23" s="32">
        <v>45289</v>
      </c>
      <c r="S23" s="27">
        <v>0.5</v>
      </c>
      <c r="T23" s="27" t="s">
        <v>38</v>
      </c>
      <c r="U23" s="31"/>
      <c r="V23" s="27">
        <f t="shared" si="8"/>
        <v>0</v>
      </c>
      <c r="W23" s="27">
        <f t="shared" si="9"/>
        <v>52</v>
      </c>
      <c r="X23" s="32">
        <v>45285</v>
      </c>
      <c r="Y23" s="32">
        <v>45289</v>
      </c>
      <c r="Z23" s="27" t="s">
        <v>39</v>
      </c>
      <c r="AA23" s="27"/>
      <c r="AB23" s="27"/>
      <c r="AC23" s="31"/>
      <c r="AD23" s="27">
        <f t="shared" si="10"/>
        <v>0</v>
      </c>
      <c r="AE23" s="29"/>
    </row>
    <row r="24" ht="42.75">
      <c r="A24" s="25"/>
      <c r="B24" s="25"/>
      <c r="C24" s="36" t="s">
        <v>64</v>
      </c>
      <c r="D24" s="27" t="str">
        <f t="shared" si="0"/>
        <v>违法查询审核</v>
      </c>
      <c r="E24" s="27">
        <v>22</v>
      </c>
      <c r="F24" s="27" t="s">
        <v>34</v>
      </c>
      <c r="G24" s="27">
        <v>1</v>
      </c>
      <c r="H24" s="36" t="s">
        <v>64</v>
      </c>
      <c r="I24" s="29" t="s">
        <v>88</v>
      </c>
      <c r="J24" s="27" t="s">
        <v>42</v>
      </c>
      <c r="K24" s="34"/>
      <c r="L24" s="27">
        <v>0.25</v>
      </c>
      <c r="M24" s="27" t="s">
        <v>5</v>
      </c>
      <c r="N24" s="31"/>
      <c r="O24" s="27">
        <f t="shared" si="6"/>
        <v>0</v>
      </c>
      <c r="P24" s="27">
        <f t="shared" si="7"/>
        <v>51</v>
      </c>
      <c r="Q24" s="32">
        <v>45278</v>
      </c>
      <c r="R24" s="32">
        <v>45282</v>
      </c>
      <c r="S24" s="27">
        <v>0.25</v>
      </c>
      <c r="T24" s="27" t="s">
        <v>38</v>
      </c>
      <c r="U24" s="31"/>
      <c r="V24" s="27">
        <f t="shared" si="8"/>
        <v>0</v>
      </c>
      <c r="W24" s="27">
        <f t="shared" si="9"/>
        <v>51</v>
      </c>
      <c r="X24" s="32">
        <v>45278</v>
      </c>
      <c r="Y24" s="32">
        <v>45282</v>
      </c>
      <c r="Z24" s="27" t="s">
        <v>39</v>
      </c>
      <c r="AA24" s="27"/>
      <c r="AB24" s="27"/>
      <c r="AC24" s="31"/>
      <c r="AD24" s="27">
        <f t="shared" si="10"/>
        <v>0</v>
      </c>
      <c r="AE24" s="29"/>
    </row>
    <row r="25" ht="16.5">
      <c r="A25" s="25"/>
      <c r="B25" s="25"/>
      <c r="C25" s="35" t="s">
        <v>69</v>
      </c>
      <c r="D25" s="27" t="str">
        <f t="shared" si="0"/>
        <v>违法查询审核</v>
      </c>
      <c r="E25" s="27">
        <v>23</v>
      </c>
      <c r="F25" s="27" t="s">
        <v>34</v>
      </c>
      <c r="G25" s="27">
        <v>2</v>
      </c>
      <c r="H25" s="36" t="s">
        <v>70</v>
      </c>
      <c r="I25" s="29" t="s">
        <v>89</v>
      </c>
      <c r="J25" s="27" t="s">
        <v>42</v>
      </c>
      <c r="K25" s="34"/>
      <c r="L25" s="27">
        <v>0.5</v>
      </c>
      <c r="M25" s="27" t="s">
        <v>72</v>
      </c>
      <c r="N25" s="31"/>
      <c r="O25" s="27">
        <f t="shared" si="6"/>
        <v>0</v>
      </c>
      <c r="P25" s="27">
        <f t="shared" si="7"/>
        <v>52</v>
      </c>
      <c r="Q25" s="32">
        <v>45285</v>
      </c>
      <c r="R25" s="32">
        <v>45289</v>
      </c>
      <c r="S25" s="27">
        <v>0.25</v>
      </c>
      <c r="T25" s="27" t="s">
        <v>38</v>
      </c>
      <c r="U25" s="31"/>
      <c r="V25" s="27">
        <f t="shared" si="8"/>
        <v>0</v>
      </c>
      <c r="W25" s="27">
        <f t="shared" si="9"/>
        <v>52</v>
      </c>
      <c r="X25" s="32">
        <v>45285</v>
      </c>
      <c r="Y25" s="32">
        <v>45289</v>
      </c>
      <c r="Z25" s="27" t="s">
        <v>39</v>
      </c>
      <c r="AA25" s="27"/>
      <c r="AB25" s="27"/>
      <c r="AC25" s="31"/>
      <c r="AD25" s="27">
        <f t="shared" si="10"/>
        <v>0</v>
      </c>
      <c r="AE25" s="29"/>
    </row>
    <row r="26" ht="16.5">
      <c r="A26" s="25"/>
      <c r="B26" s="25"/>
      <c r="C26" s="37"/>
      <c r="D26" s="27" t="str">
        <f t="shared" si="0"/>
        <v>违法查询审核</v>
      </c>
      <c r="E26" s="27">
        <v>24</v>
      </c>
      <c r="F26" s="27" t="s">
        <v>34</v>
      </c>
      <c r="G26" s="27">
        <v>2</v>
      </c>
      <c r="H26" s="36" t="s">
        <v>73</v>
      </c>
      <c r="I26" s="29" t="s">
        <v>90</v>
      </c>
      <c r="J26" s="27" t="s">
        <v>42</v>
      </c>
      <c r="K26" s="34"/>
      <c r="L26" s="27">
        <v>0.5</v>
      </c>
      <c r="M26" s="27" t="s">
        <v>72</v>
      </c>
      <c r="N26" s="31"/>
      <c r="O26" s="27">
        <f t="shared" si="6"/>
        <v>0</v>
      </c>
      <c r="P26" s="27">
        <f t="shared" si="7"/>
        <v>52</v>
      </c>
      <c r="Q26" s="32">
        <v>45285</v>
      </c>
      <c r="R26" s="32">
        <v>45289</v>
      </c>
      <c r="S26" s="27">
        <v>0.14999999999999999</v>
      </c>
      <c r="T26" s="27" t="s">
        <v>38</v>
      </c>
      <c r="U26" s="31"/>
      <c r="V26" s="27">
        <f t="shared" si="8"/>
        <v>0</v>
      </c>
      <c r="W26" s="27">
        <f t="shared" si="9"/>
        <v>52</v>
      </c>
      <c r="X26" s="32">
        <v>45285</v>
      </c>
      <c r="Y26" s="32">
        <v>45289</v>
      </c>
      <c r="Z26" s="27" t="s">
        <v>39</v>
      </c>
      <c r="AA26" s="27"/>
      <c r="AB26" s="27"/>
      <c r="AC26" s="31"/>
      <c r="AD26" s="27">
        <f t="shared" si="10"/>
        <v>0</v>
      </c>
      <c r="AE26" s="29"/>
    </row>
    <row r="27" ht="16.5">
      <c r="A27" s="25"/>
      <c r="B27" s="25" t="s">
        <v>91</v>
      </c>
      <c r="C27" s="35" t="s">
        <v>92</v>
      </c>
      <c r="D27" s="27" t="str">
        <f t="shared" si="0"/>
        <v>违法查询审核</v>
      </c>
      <c r="E27" s="27">
        <v>25</v>
      </c>
      <c r="F27" s="27" t="s">
        <v>34</v>
      </c>
      <c r="G27" s="27">
        <v>1</v>
      </c>
      <c r="H27" s="36" t="s">
        <v>80</v>
      </c>
      <c r="I27" s="29" t="s">
        <v>81</v>
      </c>
      <c r="J27" s="27" t="s">
        <v>37</v>
      </c>
      <c r="K27" s="30" t="s">
        <v>37</v>
      </c>
      <c r="L27" s="27">
        <v>0</v>
      </c>
      <c r="M27" s="27" t="s">
        <v>37</v>
      </c>
      <c r="N27" s="31">
        <v>1</v>
      </c>
      <c r="O27" s="27">
        <f t="shared" si="6"/>
        <v>0</v>
      </c>
      <c r="P27" s="27">
        <f t="shared" si="7"/>
        <v>0</v>
      </c>
      <c r="Q27" s="32"/>
      <c r="R27" s="32"/>
      <c r="S27" s="27">
        <v>0.5</v>
      </c>
      <c r="T27" s="27" t="s">
        <v>38</v>
      </c>
      <c r="U27" s="31"/>
      <c r="V27" s="27">
        <f t="shared" si="8"/>
        <v>0</v>
      </c>
      <c r="W27" s="27">
        <f t="shared" si="9"/>
        <v>52</v>
      </c>
      <c r="X27" s="32">
        <v>45285</v>
      </c>
      <c r="Y27" s="32">
        <v>45289</v>
      </c>
      <c r="Z27" s="27" t="s">
        <v>39</v>
      </c>
      <c r="AA27" s="27"/>
      <c r="AB27" s="27"/>
      <c r="AC27" s="31"/>
      <c r="AD27" s="27">
        <f t="shared" si="10"/>
        <v>0</v>
      </c>
      <c r="AE27" s="29"/>
    </row>
    <row r="28" ht="16.5">
      <c r="A28" s="25"/>
      <c r="B28" s="25"/>
      <c r="C28" s="37"/>
      <c r="D28" s="27" t="str">
        <f t="shared" si="0"/>
        <v>违法查询审核</v>
      </c>
      <c r="E28" s="27">
        <v>26</v>
      </c>
      <c r="F28" s="27" t="s">
        <v>34</v>
      </c>
      <c r="G28" s="27">
        <v>3</v>
      </c>
      <c r="H28" s="36" t="s">
        <v>69</v>
      </c>
      <c r="I28" s="29" t="s">
        <v>93</v>
      </c>
      <c r="J28" s="27"/>
      <c r="K28" s="34"/>
      <c r="L28" s="27">
        <v>0.25</v>
      </c>
      <c r="M28" s="27" t="s">
        <v>72</v>
      </c>
      <c r="N28" s="31"/>
      <c r="O28" s="27">
        <f t="shared" si="6"/>
        <v>0</v>
      </c>
      <c r="P28" s="27">
        <f t="shared" si="7"/>
        <v>1</v>
      </c>
      <c r="Q28" s="32">
        <v>45293</v>
      </c>
      <c r="R28" s="32">
        <v>45296</v>
      </c>
      <c r="S28" s="27">
        <v>0.25</v>
      </c>
      <c r="T28" s="27" t="s">
        <v>38</v>
      </c>
      <c r="U28" s="31"/>
      <c r="V28" s="27">
        <f t="shared" si="8"/>
        <v>0</v>
      </c>
      <c r="W28" s="27">
        <f t="shared" si="9"/>
        <v>52</v>
      </c>
      <c r="X28" s="32">
        <v>45285</v>
      </c>
      <c r="Y28" s="32">
        <v>45289</v>
      </c>
      <c r="Z28" s="27" t="s">
        <v>39</v>
      </c>
      <c r="AA28" s="27"/>
      <c r="AB28" s="27"/>
      <c r="AC28" s="31"/>
      <c r="AD28" s="27">
        <f t="shared" si="10"/>
        <v>0</v>
      </c>
      <c r="AE28" s="29"/>
    </row>
    <row r="29" ht="16.5">
      <c r="A29" s="25"/>
      <c r="B29" s="25"/>
      <c r="C29" s="36" t="s">
        <v>64</v>
      </c>
      <c r="D29" s="27" t="str">
        <f t="shared" si="0"/>
        <v>违法查询审核</v>
      </c>
      <c r="E29" s="27">
        <v>27</v>
      </c>
      <c r="F29" s="27" t="s">
        <v>34</v>
      </c>
      <c r="G29" s="27">
        <v>1</v>
      </c>
      <c r="H29" s="36" t="s">
        <v>64</v>
      </c>
      <c r="I29" s="29" t="s">
        <v>94</v>
      </c>
      <c r="J29" s="27"/>
      <c r="K29" s="34"/>
      <c r="L29" s="27">
        <v>0.25</v>
      </c>
      <c r="M29" s="27" t="s">
        <v>5</v>
      </c>
      <c r="N29" s="31"/>
      <c r="O29" s="27">
        <f t="shared" si="6"/>
        <v>0</v>
      </c>
      <c r="P29" s="27">
        <f t="shared" si="7"/>
        <v>52</v>
      </c>
      <c r="Q29" s="32">
        <v>45285</v>
      </c>
      <c r="R29" s="32">
        <v>45289</v>
      </c>
      <c r="S29" s="27">
        <v>0.25</v>
      </c>
      <c r="T29" s="27" t="s">
        <v>38</v>
      </c>
      <c r="U29" s="31"/>
      <c r="V29" s="27">
        <f t="shared" si="8"/>
        <v>0</v>
      </c>
      <c r="W29" s="27">
        <f t="shared" si="9"/>
        <v>52</v>
      </c>
      <c r="X29" s="32">
        <v>45285</v>
      </c>
      <c r="Y29" s="32">
        <v>45289</v>
      </c>
      <c r="Z29" s="27" t="s">
        <v>39</v>
      </c>
      <c r="AA29" s="27"/>
      <c r="AB29" s="27"/>
      <c r="AC29" s="31"/>
      <c r="AD29" s="27">
        <f t="shared" si="10"/>
        <v>0</v>
      </c>
      <c r="AE29" s="29"/>
    </row>
    <row r="30" ht="16.5">
      <c r="A30" s="25"/>
      <c r="B30" s="25" t="s">
        <v>95</v>
      </c>
      <c r="C30" s="36" t="s">
        <v>96</v>
      </c>
      <c r="D30" s="27" t="str">
        <f t="shared" si="0"/>
        <v>违法查询审核</v>
      </c>
      <c r="E30" s="27">
        <v>28</v>
      </c>
      <c r="F30" s="27" t="s">
        <v>97</v>
      </c>
      <c r="G30" s="27">
        <v>2</v>
      </c>
      <c r="H30" s="36" t="s">
        <v>96</v>
      </c>
      <c r="I30" s="29"/>
      <c r="J30" s="27"/>
      <c r="K30" s="34"/>
      <c r="L30" s="27">
        <v>0.5</v>
      </c>
      <c r="M30" s="27" t="s">
        <v>72</v>
      </c>
      <c r="N30" s="31"/>
      <c r="O30" s="27">
        <f t="shared" si="6"/>
        <v>0</v>
      </c>
      <c r="P30" s="27">
        <f t="shared" si="7"/>
        <v>1</v>
      </c>
      <c r="Q30" s="32">
        <v>45293</v>
      </c>
      <c r="R30" s="32">
        <v>45296</v>
      </c>
      <c r="S30" s="27">
        <v>0.5</v>
      </c>
      <c r="T30" s="27" t="s">
        <v>38</v>
      </c>
      <c r="U30" s="31"/>
      <c r="V30" s="27">
        <f t="shared" si="8"/>
        <v>0</v>
      </c>
      <c r="W30" s="27">
        <f t="shared" si="9"/>
        <v>52</v>
      </c>
      <c r="X30" s="32">
        <v>45285</v>
      </c>
      <c r="Y30" s="32">
        <v>45289</v>
      </c>
      <c r="Z30" s="27" t="s">
        <v>39</v>
      </c>
      <c r="AA30" s="27"/>
      <c r="AB30" s="27"/>
      <c r="AC30" s="31"/>
      <c r="AD30" s="27">
        <f t="shared" si="10"/>
        <v>0</v>
      </c>
      <c r="AE30" s="29"/>
    </row>
    <row r="31" ht="16.5">
      <c r="A31" s="25"/>
      <c r="B31" s="25"/>
      <c r="C31" s="36" t="s">
        <v>98</v>
      </c>
      <c r="D31" s="27" t="str">
        <f t="shared" si="0"/>
        <v>违法查询审核</v>
      </c>
      <c r="E31" s="27">
        <v>29</v>
      </c>
      <c r="F31" s="27" t="s">
        <v>97</v>
      </c>
      <c r="G31" s="27">
        <v>3</v>
      </c>
      <c r="H31" s="36" t="s">
        <v>98</v>
      </c>
      <c r="I31" s="29"/>
      <c r="J31" s="27"/>
      <c r="K31" s="34"/>
      <c r="L31" s="27">
        <v>1</v>
      </c>
      <c r="M31" s="27" t="s">
        <v>72</v>
      </c>
      <c r="N31" s="31"/>
      <c r="O31" s="27">
        <f t="shared" si="6"/>
        <v>0</v>
      </c>
      <c r="P31" s="27">
        <f t="shared" si="7"/>
        <v>1</v>
      </c>
      <c r="Q31" s="32">
        <v>45293</v>
      </c>
      <c r="R31" s="32">
        <v>45296</v>
      </c>
      <c r="S31" s="27">
        <v>0.5</v>
      </c>
      <c r="T31" s="27" t="s">
        <v>38</v>
      </c>
      <c r="U31" s="31"/>
      <c r="V31" s="27">
        <f t="shared" si="8"/>
        <v>0</v>
      </c>
      <c r="W31" s="27">
        <f t="shared" si="9"/>
        <v>52</v>
      </c>
      <c r="X31" s="32">
        <v>45285</v>
      </c>
      <c r="Y31" s="32">
        <v>45289</v>
      </c>
      <c r="Z31" s="27" t="s">
        <v>39</v>
      </c>
      <c r="AA31" s="27"/>
      <c r="AB31" s="27"/>
      <c r="AC31" s="31"/>
      <c r="AD31" s="27">
        <f t="shared" si="10"/>
        <v>0</v>
      </c>
      <c r="AE31" s="29"/>
    </row>
    <row r="32" ht="16.5">
      <c r="A32" s="39" t="s">
        <v>99</v>
      </c>
      <c r="B32" s="39" t="s">
        <v>100</v>
      </c>
      <c r="C32" s="28" t="s">
        <v>101</v>
      </c>
      <c r="D32" s="27" t="str">
        <f t="shared" si="0"/>
        <v>违法统计分析</v>
      </c>
      <c r="E32" s="27">
        <v>30</v>
      </c>
      <c r="F32" s="27" t="s">
        <v>97</v>
      </c>
      <c r="G32" s="27">
        <v>1</v>
      </c>
      <c r="H32" s="28" t="s">
        <v>101</v>
      </c>
      <c r="I32" s="29"/>
      <c r="J32" s="27"/>
      <c r="K32" s="34"/>
      <c r="L32" s="27">
        <v>0.25</v>
      </c>
      <c r="M32" s="27" t="s">
        <v>72</v>
      </c>
      <c r="N32" s="31"/>
      <c r="O32" s="27">
        <f t="shared" si="6"/>
        <v>0</v>
      </c>
      <c r="P32" s="27">
        <f t="shared" si="7"/>
        <v>1</v>
      </c>
      <c r="Q32" s="32">
        <v>45293</v>
      </c>
      <c r="R32" s="32">
        <v>45296</v>
      </c>
      <c r="S32" s="27">
        <v>0.25</v>
      </c>
      <c r="T32" s="27" t="s">
        <v>102</v>
      </c>
      <c r="U32" s="31"/>
      <c r="V32" s="27">
        <f t="shared" si="8"/>
        <v>0</v>
      </c>
      <c r="W32" s="27">
        <f t="shared" si="9"/>
        <v>52</v>
      </c>
      <c r="X32" s="32">
        <v>45285</v>
      </c>
      <c r="Y32" s="32">
        <v>45289</v>
      </c>
      <c r="Z32" s="27" t="s">
        <v>39</v>
      </c>
      <c r="AA32" s="27"/>
      <c r="AB32" s="27"/>
      <c r="AC32" s="31"/>
      <c r="AD32" s="27">
        <f t="shared" si="10"/>
        <v>0</v>
      </c>
      <c r="AE32" s="29"/>
    </row>
    <row r="33" ht="16.5">
      <c r="A33" s="39"/>
      <c r="B33" s="39"/>
      <c r="C33" s="28" t="s">
        <v>103</v>
      </c>
      <c r="D33" s="27" t="str">
        <f t="shared" si="0"/>
        <v>违法统计分析</v>
      </c>
      <c r="E33" s="27">
        <v>31</v>
      </c>
      <c r="F33" s="27" t="s">
        <v>97</v>
      </c>
      <c r="G33" s="27">
        <v>1</v>
      </c>
      <c r="H33" s="28" t="s">
        <v>103</v>
      </c>
      <c r="I33" s="29"/>
      <c r="J33" s="27"/>
      <c r="K33" s="34"/>
      <c r="L33" s="27">
        <v>0.25</v>
      </c>
      <c r="M33" s="27" t="s">
        <v>72</v>
      </c>
      <c r="N33" s="31"/>
      <c r="O33" s="27">
        <f t="shared" si="6"/>
        <v>0</v>
      </c>
      <c r="P33" s="27">
        <f t="shared" si="7"/>
        <v>1</v>
      </c>
      <c r="Q33" s="32">
        <v>45293</v>
      </c>
      <c r="R33" s="32">
        <v>45296</v>
      </c>
      <c r="S33" s="27">
        <v>0.25</v>
      </c>
      <c r="T33" s="27" t="s">
        <v>102</v>
      </c>
      <c r="U33" s="31"/>
      <c r="V33" s="27">
        <f t="shared" si="8"/>
        <v>0</v>
      </c>
      <c r="W33" s="27">
        <f t="shared" si="9"/>
        <v>52</v>
      </c>
      <c r="X33" s="32">
        <v>45285</v>
      </c>
      <c r="Y33" s="32">
        <v>45289</v>
      </c>
      <c r="Z33" s="27" t="s">
        <v>39</v>
      </c>
      <c r="AA33" s="27"/>
      <c r="AB33" s="27"/>
      <c r="AC33" s="31"/>
      <c r="AD33" s="27">
        <f t="shared" si="10"/>
        <v>0</v>
      </c>
      <c r="AE33" s="29"/>
    </row>
    <row r="34" ht="16.5">
      <c r="A34" s="39"/>
      <c r="B34" s="39"/>
      <c r="C34" s="28" t="s">
        <v>104</v>
      </c>
      <c r="D34" s="27" t="str">
        <f t="shared" si="0"/>
        <v>违法统计分析</v>
      </c>
      <c r="E34" s="27">
        <v>32</v>
      </c>
      <c r="F34" s="27" t="s">
        <v>97</v>
      </c>
      <c r="G34" s="27">
        <v>1</v>
      </c>
      <c r="H34" s="28" t="s">
        <v>104</v>
      </c>
      <c r="I34" s="29"/>
      <c r="J34" s="27"/>
      <c r="K34" s="34"/>
      <c r="L34" s="27">
        <v>0.25</v>
      </c>
      <c r="M34" s="27" t="s">
        <v>72</v>
      </c>
      <c r="N34" s="31"/>
      <c r="O34" s="27">
        <f t="shared" si="6"/>
        <v>0</v>
      </c>
      <c r="P34" s="27">
        <f t="shared" si="7"/>
        <v>1</v>
      </c>
      <c r="Q34" s="32">
        <v>45293</v>
      </c>
      <c r="R34" s="32">
        <v>45296</v>
      </c>
      <c r="S34" s="27">
        <v>0.25</v>
      </c>
      <c r="T34" s="27" t="s">
        <v>102</v>
      </c>
      <c r="U34" s="31"/>
      <c r="V34" s="27">
        <f t="shared" si="8"/>
        <v>0</v>
      </c>
      <c r="W34" s="27">
        <f t="shared" si="9"/>
        <v>52</v>
      </c>
      <c r="X34" s="32">
        <v>45285</v>
      </c>
      <c r="Y34" s="32">
        <v>45289</v>
      </c>
      <c r="Z34" s="27" t="s">
        <v>39</v>
      </c>
      <c r="AA34" s="27"/>
      <c r="AB34" s="27"/>
      <c r="AC34" s="31"/>
      <c r="AD34" s="27">
        <f t="shared" si="10"/>
        <v>0</v>
      </c>
      <c r="AE34" s="29"/>
    </row>
    <row r="35" ht="16.5">
      <c r="A35" s="39"/>
      <c r="B35" s="39"/>
      <c r="C35" s="28" t="s">
        <v>105</v>
      </c>
      <c r="D35" s="27" t="str">
        <f t="shared" si="0"/>
        <v>违法统计分析</v>
      </c>
      <c r="E35" s="27">
        <v>33</v>
      </c>
      <c r="F35" s="27" t="s">
        <v>97</v>
      </c>
      <c r="G35" s="27">
        <v>1</v>
      </c>
      <c r="H35" s="28" t="s">
        <v>105</v>
      </c>
      <c r="I35" s="29"/>
      <c r="J35" s="27"/>
      <c r="K35" s="34"/>
      <c r="L35" s="27">
        <v>0.25</v>
      </c>
      <c r="M35" s="27" t="s">
        <v>72</v>
      </c>
      <c r="N35" s="31"/>
      <c r="O35" s="27">
        <f t="shared" si="6"/>
        <v>0</v>
      </c>
      <c r="P35" s="27">
        <f t="shared" si="7"/>
        <v>1</v>
      </c>
      <c r="Q35" s="32">
        <v>45293</v>
      </c>
      <c r="R35" s="32">
        <v>45296</v>
      </c>
      <c r="S35" s="27">
        <v>0.25</v>
      </c>
      <c r="T35" s="27" t="s">
        <v>102</v>
      </c>
      <c r="U35" s="31"/>
      <c r="V35" s="27">
        <f t="shared" si="8"/>
        <v>0</v>
      </c>
      <c r="W35" s="27">
        <f t="shared" si="9"/>
        <v>52</v>
      </c>
      <c r="X35" s="32">
        <v>45285</v>
      </c>
      <c r="Y35" s="32">
        <v>45289</v>
      </c>
      <c r="Z35" s="27" t="s">
        <v>39</v>
      </c>
      <c r="AA35" s="27"/>
      <c r="AB35" s="27"/>
      <c r="AC35" s="31"/>
      <c r="AD35" s="27">
        <f t="shared" si="10"/>
        <v>0</v>
      </c>
      <c r="AE35" s="29"/>
    </row>
    <row r="36" ht="16.5">
      <c r="A36" s="39"/>
      <c r="B36" s="39"/>
      <c r="C36" s="28" t="s">
        <v>106</v>
      </c>
      <c r="D36" s="27" t="str">
        <f t="shared" ref="D36:D99" si="11">IF(A36&lt;&gt;"",A36,D35)</f>
        <v>违法统计分析</v>
      </c>
      <c r="E36" s="27">
        <v>34</v>
      </c>
      <c r="F36" s="27" t="s">
        <v>97</v>
      </c>
      <c r="G36" s="27">
        <v>1</v>
      </c>
      <c r="H36" s="28" t="s">
        <v>106</v>
      </c>
      <c r="I36" s="29"/>
      <c r="J36" s="27"/>
      <c r="K36" s="34"/>
      <c r="L36" s="27">
        <v>0.25</v>
      </c>
      <c r="M36" s="27" t="s">
        <v>72</v>
      </c>
      <c r="N36" s="31"/>
      <c r="O36" s="27">
        <f t="shared" si="6"/>
        <v>0</v>
      </c>
      <c r="P36" s="27">
        <f t="shared" si="7"/>
        <v>1</v>
      </c>
      <c r="Q36" s="32">
        <v>45293</v>
      </c>
      <c r="R36" s="32">
        <v>45296</v>
      </c>
      <c r="S36" s="27">
        <v>0.25</v>
      </c>
      <c r="T36" s="27" t="s">
        <v>102</v>
      </c>
      <c r="U36" s="31"/>
      <c r="V36" s="27">
        <f t="shared" si="8"/>
        <v>0</v>
      </c>
      <c r="W36" s="27">
        <f t="shared" si="9"/>
        <v>52</v>
      </c>
      <c r="X36" s="32">
        <v>45285</v>
      </c>
      <c r="Y36" s="32">
        <v>45289</v>
      </c>
      <c r="Z36" s="27" t="s">
        <v>39</v>
      </c>
      <c r="AA36" s="27"/>
      <c r="AB36" s="27"/>
      <c r="AC36" s="31"/>
      <c r="AD36" s="27">
        <f t="shared" si="10"/>
        <v>0</v>
      </c>
      <c r="AE36" s="29"/>
    </row>
    <row r="37" ht="33">
      <c r="A37" s="39"/>
      <c r="B37" s="39"/>
      <c r="C37" s="28" t="s">
        <v>107</v>
      </c>
      <c r="D37" s="27" t="str">
        <f t="shared" si="11"/>
        <v>违法统计分析</v>
      </c>
      <c r="E37" s="27">
        <v>35</v>
      </c>
      <c r="F37" s="27" t="s">
        <v>97</v>
      </c>
      <c r="G37" s="27">
        <v>1</v>
      </c>
      <c r="H37" s="28" t="s">
        <v>107</v>
      </c>
      <c r="I37" s="29"/>
      <c r="J37" s="27"/>
      <c r="K37" s="34"/>
      <c r="L37" s="27">
        <v>0.25</v>
      </c>
      <c r="M37" s="27" t="s">
        <v>72</v>
      </c>
      <c r="N37" s="31"/>
      <c r="O37" s="27">
        <f t="shared" si="6"/>
        <v>0</v>
      </c>
      <c r="P37" s="27">
        <f t="shared" si="7"/>
        <v>1</v>
      </c>
      <c r="Q37" s="32">
        <v>45293</v>
      </c>
      <c r="R37" s="32">
        <v>45296</v>
      </c>
      <c r="S37" s="27">
        <v>0.25</v>
      </c>
      <c r="T37" s="27" t="s">
        <v>102</v>
      </c>
      <c r="U37" s="31"/>
      <c r="V37" s="27">
        <f t="shared" si="8"/>
        <v>0</v>
      </c>
      <c r="W37" s="27">
        <f t="shared" si="9"/>
        <v>52</v>
      </c>
      <c r="X37" s="32">
        <v>45285</v>
      </c>
      <c r="Y37" s="32">
        <v>45289</v>
      </c>
      <c r="Z37" s="27" t="s">
        <v>39</v>
      </c>
      <c r="AA37" s="27"/>
      <c r="AB37" s="27"/>
      <c r="AC37" s="31"/>
      <c r="AD37" s="27">
        <f t="shared" si="10"/>
        <v>0</v>
      </c>
      <c r="AE37" s="29"/>
    </row>
    <row r="38" ht="33">
      <c r="A38" s="39"/>
      <c r="B38" s="39"/>
      <c r="C38" s="28" t="s">
        <v>108</v>
      </c>
      <c r="D38" s="27" t="str">
        <f t="shared" si="11"/>
        <v>违法统计分析</v>
      </c>
      <c r="E38" s="27">
        <v>36</v>
      </c>
      <c r="F38" s="27" t="s">
        <v>97</v>
      </c>
      <c r="G38" s="27">
        <v>1</v>
      </c>
      <c r="H38" s="28" t="s">
        <v>108</v>
      </c>
      <c r="I38" s="29"/>
      <c r="J38" s="27"/>
      <c r="K38" s="34"/>
      <c r="L38" s="27">
        <v>0.25</v>
      </c>
      <c r="M38" s="27" t="s">
        <v>72</v>
      </c>
      <c r="N38" s="31"/>
      <c r="O38" s="27">
        <f t="shared" si="6"/>
        <v>0</v>
      </c>
      <c r="P38" s="27">
        <f t="shared" si="7"/>
        <v>1</v>
      </c>
      <c r="Q38" s="32">
        <v>45293</v>
      </c>
      <c r="R38" s="32">
        <v>45296</v>
      </c>
      <c r="S38" s="27">
        <v>0.25</v>
      </c>
      <c r="T38" s="27" t="s">
        <v>102</v>
      </c>
      <c r="U38" s="31"/>
      <c r="V38" s="27">
        <f t="shared" si="8"/>
        <v>0</v>
      </c>
      <c r="W38" s="27">
        <f t="shared" si="9"/>
        <v>52</v>
      </c>
      <c r="X38" s="32">
        <v>45285</v>
      </c>
      <c r="Y38" s="32">
        <v>45289</v>
      </c>
      <c r="Z38" s="27" t="s">
        <v>39</v>
      </c>
      <c r="AA38" s="27"/>
      <c r="AB38" s="27"/>
      <c r="AC38" s="31"/>
      <c r="AD38" s="27">
        <f t="shared" si="10"/>
        <v>0</v>
      </c>
      <c r="AE38" s="29"/>
    </row>
    <row r="39" ht="16.5">
      <c r="A39" s="39"/>
      <c r="B39" s="39"/>
      <c r="C39" s="28" t="s">
        <v>109</v>
      </c>
      <c r="D39" s="27" t="str">
        <f t="shared" si="11"/>
        <v>违法统计分析</v>
      </c>
      <c r="E39" s="27">
        <v>37</v>
      </c>
      <c r="F39" s="27" t="s">
        <v>97</v>
      </c>
      <c r="G39" s="27">
        <v>1</v>
      </c>
      <c r="H39" s="28" t="s">
        <v>109</v>
      </c>
      <c r="I39" s="29"/>
      <c r="J39" s="27"/>
      <c r="K39" s="34"/>
      <c r="L39" s="27">
        <v>0.25</v>
      </c>
      <c r="M39" s="27" t="s">
        <v>72</v>
      </c>
      <c r="N39" s="31"/>
      <c r="O39" s="27">
        <f t="shared" si="6"/>
        <v>0</v>
      </c>
      <c r="P39" s="27">
        <f t="shared" si="7"/>
        <v>2</v>
      </c>
      <c r="Q39" s="32">
        <v>45299</v>
      </c>
      <c r="R39" s="32">
        <v>45303</v>
      </c>
      <c r="S39" s="27">
        <v>0.25</v>
      </c>
      <c r="T39" s="27" t="s">
        <v>102</v>
      </c>
      <c r="U39" s="31"/>
      <c r="V39" s="27">
        <f t="shared" si="8"/>
        <v>0</v>
      </c>
      <c r="W39" s="27">
        <f t="shared" si="9"/>
        <v>52</v>
      </c>
      <c r="X39" s="32">
        <v>45285</v>
      </c>
      <c r="Y39" s="32">
        <v>45289</v>
      </c>
      <c r="Z39" s="27" t="s">
        <v>39</v>
      </c>
      <c r="AA39" s="27"/>
      <c r="AB39" s="27"/>
      <c r="AC39" s="31"/>
      <c r="AD39" s="27">
        <f t="shared" si="10"/>
        <v>0</v>
      </c>
      <c r="AE39" s="29"/>
    </row>
    <row r="40" ht="16.5">
      <c r="A40" s="39"/>
      <c r="B40" s="39" t="s">
        <v>110</v>
      </c>
      <c r="C40" s="28" t="s">
        <v>111</v>
      </c>
      <c r="D40" s="27" t="str">
        <f t="shared" si="11"/>
        <v>违法统计分析</v>
      </c>
      <c r="E40" s="27">
        <v>38</v>
      </c>
      <c r="F40" s="27" t="s">
        <v>97</v>
      </c>
      <c r="G40" s="27">
        <v>1</v>
      </c>
      <c r="H40" s="28" t="s">
        <v>111</v>
      </c>
      <c r="I40" s="29"/>
      <c r="J40" s="27"/>
      <c r="K40" s="34"/>
      <c r="L40" s="27">
        <v>0.25</v>
      </c>
      <c r="M40" s="27" t="s">
        <v>72</v>
      </c>
      <c r="N40" s="31"/>
      <c r="O40" s="27">
        <f t="shared" si="6"/>
        <v>0</v>
      </c>
      <c r="P40" s="27">
        <f t="shared" si="7"/>
        <v>2</v>
      </c>
      <c r="Q40" s="32">
        <v>45299</v>
      </c>
      <c r="R40" s="32">
        <v>45303</v>
      </c>
      <c r="S40" s="27">
        <v>0.25</v>
      </c>
      <c r="T40" s="27" t="s">
        <v>102</v>
      </c>
      <c r="U40" s="31"/>
      <c r="V40" s="27">
        <f t="shared" si="8"/>
        <v>0</v>
      </c>
      <c r="W40" s="27">
        <f t="shared" si="9"/>
        <v>52</v>
      </c>
      <c r="X40" s="32">
        <v>45285</v>
      </c>
      <c r="Y40" s="32">
        <v>45289</v>
      </c>
      <c r="Z40" s="27" t="s">
        <v>39</v>
      </c>
      <c r="AA40" s="27"/>
      <c r="AB40" s="27"/>
      <c r="AC40" s="31"/>
      <c r="AD40" s="27">
        <f t="shared" si="10"/>
        <v>0</v>
      </c>
      <c r="AE40" s="29"/>
    </row>
    <row r="41" ht="16.5">
      <c r="A41" s="39"/>
      <c r="B41" s="39"/>
      <c r="C41" s="28" t="s">
        <v>112</v>
      </c>
      <c r="D41" s="27" t="str">
        <f t="shared" si="11"/>
        <v>违法统计分析</v>
      </c>
      <c r="E41" s="27">
        <v>39</v>
      </c>
      <c r="F41" s="27" t="s">
        <v>97</v>
      </c>
      <c r="G41" s="27">
        <v>1</v>
      </c>
      <c r="H41" s="28" t="s">
        <v>112</v>
      </c>
      <c r="I41" s="29"/>
      <c r="J41" s="27"/>
      <c r="K41" s="34"/>
      <c r="L41" s="27">
        <v>0.25</v>
      </c>
      <c r="M41" s="27" t="s">
        <v>72</v>
      </c>
      <c r="N41" s="31"/>
      <c r="O41" s="27">
        <f t="shared" si="6"/>
        <v>0</v>
      </c>
      <c r="P41" s="27">
        <f t="shared" si="7"/>
        <v>2</v>
      </c>
      <c r="Q41" s="32">
        <v>45299</v>
      </c>
      <c r="R41" s="32">
        <v>45303</v>
      </c>
      <c r="S41" s="27">
        <v>0.25</v>
      </c>
      <c r="T41" s="27" t="s">
        <v>102</v>
      </c>
      <c r="U41" s="31"/>
      <c r="V41" s="27">
        <f t="shared" si="8"/>
        <v>0</v>
      </c>
      <c r="W41" s="27">
        <f t="shared" si="9"/>
        <v>52</v>
      </c>
      <c r="X41" s="32">
        <v>45285</v>
      </c>
      <c r="Y41" s="32">
        <v>45289</v>
      </c>
      <c r="Z41" s="27" t="s">
        <v>39</v>
      </c>
      <c r="AA41" s="27"/>
      <c r="AB41" s="27"/>
      <c r="AC41" s="31"/>
      <c r="AD41" s="27">
        <f t="shared" si="10"/>
        <v>0</v>
      </c>
      <c r="AE41" s="29"/>
    </row>
    <row r="42" ht="16.5">
      <c r="A42" s="39"/>
      <c r="B42" s="39"/>
      <c r="C42" s="28" t="s">
        <v>113</v>
      </c>
      <c r="D42" s="27" t="str">
        <f t="shared" si="11"/>
        <v>违法统计分析</v>
      </c>
      <c r="E42" s="27">
        <v>40</v>
      </c>
      <c r="F42" s="27" t="s">
        <v>97</v>
      </c>
      <c r="G42" s="27">
        <v>1</v>
      </c>
      <c r="H42" s="28" t="s">
        <v>113</v>
      </c>
      <c r="I42" s="29"/>
      <c r="J42" s="27"/>
      <c r="K42" s="40"/>
      <c r="L42" s="27">
        <v>0.25</v>
      </c>
      <c r="M42" s="27" t="s">
        <v>72</v>
      </c>
      <c r="N42" s="31"/>
      <c r="O42" s="27">
        <f t="shared" si="6"/>
        <v>0</v>
      </c>
      <c r="P42" s="27">
        <f t="shared" si="7"/>
        <v>2</v>
      </c>
      <c r="Q42" s="32">
        <v>45299</v>
      </c>
      <c r="R42" s="32">
        <v>45303</v>
      </c>
      <c r="S42" s="27">
        <v>0.25</v>
      </c>
      <c r="T42" s="27" t="s">
        <v>102</v>
      </c>
      <c r="U42" s="31"/>
      <c r="V42" s="27">
        <f t="shared" si="8"/>
        <v>0</v>
      </c>
      <c r="W42" s="27">
        <f t="shared" si="9"/>
        <v>1</v>
      </c>
      <c r="X42" s="32">
        <v>45293</v>
      </c>
      <c r="Y42" s="32">
        <v>45296</v>
      </c>
      <c r="Z42" s="27" t="s">
        <v>39</v>
      </c>
      <c r="AA42" s="27"/>
      <c r="AB42" s="27"/>
      <c r="AC42" s="31"/>
      <c r="AD42" s="27">
        <f t="shared" si="10"/>
        <v>0</v>
      </c>
      <c r="AE42" s="29"/>
    </row>
    <row r="43" ht="16.5">
      <c r="A43" s="39"/>
      <c r="B43" s="39"/>
      <c r="C43" s="28" t="s">
        <v>114</v>
      </c>
      <c r="D43" s="27" t="str">
        <f t="shared" si="11"/>
        <v>违法统计分析</v>
      </c>
      <c r="E43" s="27">
        <v>41</v>
      </c>
      <c r="F43" s="27" t="s">
        <v>97</v>
      </c>
      <c r="G43" s="27">
        <v>1</v>
      </c>
      <c r="H43" s="28" t="s">
        <v>114</v>
      </c>
      <c r="I43" s="29"/>
      <c r="J43" s="27"/>
      <c r="K43" s="40"/>
      <c r="L43" s="27">
        <v>0.25</v>
      </c>
      <c r="M43" s="27" t="s">
        <v>72</v>
      </c>
      <c r="N43" s="31"/>
      <c r="O43" s="27">
        <f t="shared" si="6"/>
        <v>0</v>
      </c>
      <c r="P43" s="27">
        <f t="shared" si="7"/>
        <v>2</v>
      </c>
      <c r="Q43" s="32">
        <v>45299</v>
      </c>
      <c r="R43" s="32">
        <v>45303</v>
      </c>
      <c r="S43" s="27">
        <v>0.25</v>
      </c>
      <c r="T43" s="27" t="s">
        <v>38</v>
      </c>
      <c r="U43" s="31"/>
      <c r="V43" s="27">
        <f t="shared" si="8"/>
        <v>0</v>
      </c>
      <c r="W43" s="27">
        <f t="shared" si="9"/>
        <v>52</v>
      </c>
      <c r="X43" s="32">
        <v>45285</v>
      </c>
      <c r="Y43" s="32">
        <v>45289</v>
      </c>
      <c r="Z43" s="27" t="s">
        <v>39</v>
      </c>
      <c r="AA43" s="27"/>
      <c r="AB43" s="27"/>
      <c r="AC43" s="31"/>
      <c r="AD43" s="27">
        <f t="shared" si="10"/>
        <v>0</v>
      </c>
      <c r="AE43" s="29"/>
    </row>
    <row r="44" ht="16.5">
      <c r="A44" s="39"/>
      <c r="B44" s="39"/>
      <c r="C44" s="28" t="s">
        <v>115</v>
      </c>
      <c r="D44" s="27" t="str">
        <f t="shared" si="11"/>
        <v>违法统计分析</v>
      </c>
      <c r="E44" s="27">
        <v>42</v>
      </c>
      <c r="F44" s="27" t="s">
        <v>97</v>
      </c>
      <c r="G44" s="27">
        <v>1</v>
      </c>
      <c r="H44" s="28" t="s">
        <v>115</v>
      </c>
      <c r="I44" s="29"/>
      <c r="J44" s="27"/>
      <c r="K44" s="34"/>
      <c r="L44" s="27">
        <v>0.25</v>
      </c>
      <c r="M44" s="27" t="s">
        <v>72</v>
      </c>
      <c r="N44" s="31"/>
      <c r="O44" s="27">
        <f t="shared" si="6"/>
        <v>0</v>
      </c>
      <c r="P44" s="27">
        <f t="shared" si="7"/>
        <v>2</v>
      </c>
      <c r="Q44" s="32">
        <v>45299</v>
      </c>
      <c r="R44" s="32">
        <v>45303</v>
      </c>
      <c r="S44" s="27">
        <v>0.25</v>
      </c>
      <c r="T44" s="27" t="s">
        <v>38</v>
      </c>
      <c r="U44" s="31"/>
      <c r="V44" s="27">
        <f t="shared" si="8"/>
        <v>0</v>
      </c>
      <c r="W44" s="27">
        <f t="shared" si="9"/>
        <v>52</v>
      </c>
      <c r="X44" s="32">
        <v>45285</v>
      </c>
      <c r="Y44" s="32">
        <v>45289</v>
      </c>
      <c r="Z44" s="27" t="s">
        <v>39</v>
      </c>
      <c r="AA44" s="27"/>
      <c r="AB44" s="27"/>
      <c r="AC44" s="31"/>
      <c r="AD44" s="27">
        <f t="shared" si="10"/>
        <v>0</v>
      </c>
      <c r="AE44" s="29"/>
    </row>
    <row r="45" ht="33">
      <c r="A45" s="39"/>
      <c r="B45" s="39"/>
      <c r="C45" s="28" t="s">
        <v>116</v>
      </c>
      <c r="D45" s="27" t="str">
        <f t="shared" si="11"/>
        <v>违法统计分析</v>
      </c>
      <c r="E45" s="27">
        <v>43</v>
      </c>
      <c r="F45" s="27" t="s">
        <v>97</v>
      </c>
      <c r="G45" s="27">
        <v>1</v>
      </c>
      <c r="H45" s="28" t="s">
        <v>116</v>
      </c>
      <c r="I45" s="29"/>
      <c r="J45" s="27"/>
      <c r="K45" s="34"/>
      <c r="L45" s="27">
        <v>0.25</v>
      </c>
      <c r="M45" s="27" t="s">
        <v>72</v>
      </c>
      <c r="N45" s="31"/>
      <c r="O45" s="27">
        <f t="shared" si="6"/>
        <v>0</v>
      </c>
      <c r="P45" s="27">
        <f t="shared" si="7"/>
        <v>2</v>
      </c>
      <c r="Q45" s="32">
        <v>45299</v>
      </c>
      <c r="R45" s="32">
        <v>45303</v>
      </c>
      <c r="S45" s="27">
        <v>0.25</v>
      </c>
      <c r="T45" s="27" t="s">
        <v>38</v>
      </c>
      <c r="U45" s="31"/>
      <c r="V45" s="27">
        <f t="shared" si="8"/>
        <v>0</v>
      </c>
      <c r="W45" s="27">
        <f t="shared" si="9"/>
        <v>52</v>
      </c>
      <c r="X45" s="32">
        <v>45285</v>
      </c>
      <c r="Y45" s="32">
        <v>45289</v>
      </c>
      <c r="Z45" s="27" t="s">
        <v>39</v>
      </c>
      <c r="AA45" s="27"/>
      <c r="AB45" s="27"/>
      <c r="AC45" s="31"/>
      <c r="AD45" s="27">
        <f t="shared" si="10"/>
        <v>0</v>
      </c>
      <c r="AE45" s="29"/>
    </row>
    <row r="46" ht="28.5">
      <c r="A46" s="39" t="s">
        <v>117</v>
      </c>
      <c r="B46" s="39" t="s">
        <v>117</v>
      </c>
      <c r="C46" s="26" t="s">
        <v>118</v>
      </c>
      <c r="D46" s="27" t="str">
        <f t="shared" si="11"/>
        <v>重点关注人员库</v>
      </c>
      <c r="E46" s="27">
        <v>44</v>
      </c>
      <c r="F46" s="27" t="s">
        <v>34</v>
      </c>
      <c r="G46" s="27">
        <v>1</v>
      </c>
      <c r="H46" s="28" t="s">
        <v>118</v>
      </c>
      <c r="I46" s="29" t="s">
        <v>119</v>
      </c>
      <c r="J46" s="27" t="s">
        <v>37</v>
      </c>
      <c r="K46" s="30" t="s">
        <v>37</v>
      </c>
      <c r="L46" s="27">
        <v>0</v>
      </c>
      <c r="M46" s="27" t="s">
        <v>37</v>
      </c>
      <c r="N46" s="31">
        <v>1</v>
      </c>
      <c r="O46" s="27">
        <f t="shared" si="6"/>
        <v>0</v>
      </c>
      <c r="P46" s="27">
        <f t="shared" si="7"/>
        <v>0</v>
      </c>
      <c r="Q46" s="32"/>
      <c r="R46" s="32"/>
      <c r="S46" s="27">
        <v>1</v>
      </c>
      <c r="T46" s="27" t="s">
        <v>102</v>
      </c>
      <c r="U46" s="31"/>
      <c r="V46" s="27">
        <f t="shared" si="8"/>
        <v>0</v>
      </c>
      <c r="W46" s="27">
        <f t="shared" si="9"/>
        <v>51</v>
      </c>
      <c r="X46" s="32">
        <v>45278</v>
      </c>
      <c r="Y46" s="32">
        <v>45282</v>
      </c>
      <c r="Z46" s="27" t="s">
        <v>39</v>
      </c>
      <c r="AA46" s="27"/>
      <c r="AB46" s="27"/>
      <c r="AC46" s="31"/>
      <c r="AD46" s="27">
        <f t="shared" si="10"/>
        <v>0</v>
      </c>
      <c r="AE46" s="29"/>
    </row>
    <row r="47" ht="28.5">
      <c r="A47" s="39"/>
      <c r="B47" s="39"/>
      <c r="C47" s="41"/>
      <c r="D47" s="27" t="str">
        <f t="shared" si="11"/>
        <v>重点关注人员库</v>
      </c>
      <c r="E47" s="27">
        <v>45</v>
      </c>
      <c r="F47" s="27" t="s">
        <v>34</v>
      </c>
      <c r="G47" s="27">
        <v>1</v>
      </c>
      <c r="H47" s="28" t="s">
        <v>120</v>
      </c>
      <c r="I47" s="29" t="s">
        <v>121</v>
      </c>
      <c r="J47" s="27" t="s">
        <v>42</v>
      </c>
      <c r="K47" s="34"/>
      <c r="L47" s="27">
        <v>0.5</v>
      </c>
      <c r="M47" s="27" t="s">
        <v>72</v>
      </c>
      <c r="N47" s="31"/>
      <c r="O47" s="27">
        <f t="shared" si="6"/>
        <v>0</v>
      </c>
      <c r="P47" s="27">
        <f t="shared" si="7"/>
        <v>51</v>
      </c>
      <c r="Q47" s="32">
        <v>45278</v>
      </c>
      <c r="R47" s="32">
        <v>45282</v>
      </c>
      <c r="S47" s="27">
        <v>0.25</v>
      </c>
      <c r="T47" s="27" t="s">
        <v>102</v>
      </c>
      <c r="U47" s="31"/>
      <c r="V47" s="27">
        <f t="shared" si="8"/>
        <v>0</v>
      </c>
      <c r="W47" s="27">
        <f t="shared" si="9"/>
        <v>51</v>
      </c>
      <c r="X47" s="32">
        <v>45278</v>
      </c>
      <c r="Y47" s="32">
        <v>45282</v>
      </c>
      <c r="Z47" s="27" t="s">
        <v>39</v>
      </c>
      <c r="AA47" s="27"/>
      <c r="AB47" s="27"/>
      <c r="AC47" s="31"/>
      <c r="AD47" s="27">
        <f t="shared" si="10"/>
        <v>0</v>
      </c>
      <c r="AE47" s="29"/>
    </row>
    <row r="48" ht="28.5">
      <c r="A48" s="39"/>
      <c r="B48" s="39"/>
      <c r="C48" s="41"/>
      <c r="D48" s="27" t="str">
        <f t="shared" si="11"/>
        <v>重点关注人员库</v>
      </c>
      <c r="E48" s="27">
        <v>46</v>
      </c>
      <c r="F48" s="27" t="s">
        <v>34</v>
      </c>
      <c r="G48" s="27">
        <v>2</v>
      </c>
      <c r="H48" s="28" t="s">
        <v>122</v>
      </c>
      <c r="I48" s="28" t="s">
        <v>123</v>
      </c>
      <c r="J48" s="27" t="s">
        <v>87</v>
      </c>
      <c r="K48" s="34"/>
      <c r="L48" s="27">
        <v>0.25</v>
      </c>
      <c r="M48" s="27" t="s">
        <v>72</v>
      </c>
      <c r="N48" s="31"/>
      <c r="O48" s="27">
        <f t="shared" si="6"/>
        <v>0</v>
      </c>
      <c r="P48" s="27">
        <f t="shared" si="7"/>
        <v>51</v>
      </c>
      <c r="Q48" s="32">
        <v>45278</v>
      </c>
      <c r="R48" s="32">
        <v>45282</v>
      </c>
      <c r="S48" s="27">
        <v>0.25</v>
      </c>
      <c r="T48" s="27" t="s">
        <v>102</v>
      </c>
      <c r="U48" s="31"/>
      <c r="V48" s="27">
        <f t="shared" si="8"/>
        <v>0</v>
      </c>
      <c r="W48" s="27">
        <f t="shared" si="9"/>
        <v>51</v>
      </c>
      <c r="X48" s="32">
        <v>45278</v>
      </c>
      <c r="Y48" s="32">
        <v>45282</v>
      </c>
      <c r="Z48" s="27" t="s">
        <v>39</v>
      </c>
      <c r="AA48" s="27"/>
      <c r="AB48" s="27"/>
      <c r="AC48" s="31"/>
      <c r="AD48" s="27">
        <f t="shared" si="10"/>
        <v>0</v>
      </c>
      <c r="AE48" s="29"/>
    </row>
    <row r="49" ht="33">
      <c r="A49" s="39"/>
      <c r="B49" s="39"/>
      <c r="C49" s="41"/>
      <c r="D49" s="27" t="str">
        <f t="shared" si="11"/>
        <v>重点关注人员库</v>
      </c>
      <c r="E49" s="27">
        <v>47</v>
      </c>
      <c r="F49" s="27" t="s">
        <v>34</v>
      </c>
      <c r="G49" s="27">
        <v>2</v>
      </c>
      <c r="H49" s="28" t="s">
        <v>124</v>
      </c>
      <c r="I49" s="28" t="s">
        <v>125</v>
      </c>
      <c r="J49" s="27" t="s">
        <v>126</v>
      </c>
      <c r="K49" s="34"/>
      <c r="L49" s="27">
        <v>0.25</v>
      </c>
      <c r="M49" s="27" t="s">
        <v>72</v>
      </c>
      <c r="N49" s="31"/>
      <c r="O49" s="27">
        <f t="shared" si="6"/>
        <v>0</v>
      </c>
      <c r="P49" s="27">
        <f t="shared" si="7"/>
        <v>51</v>
      </c>
      <c r="Q49" s="32">
        <v>45278</v>
      </c>
      <c r="R49" s="32">
        <v>45282</v>
      </c>
      <c r="S49" s="27">
        <v>0.25</v>
      </c>
      <c r="T49" s="27" t="s">
        <v>102</v>
      </c>
      <c r="U49" s="31"/>
      <c r="V49" s="27">
        <f t="shared" si="8"/>
        <v>0</v>
      </c>
      <c r="W49" s="27">
        <f t="shared" si="9"/>
        <v>51</v>
      </c>
      <c r="X49" s="32">
        <v>45278</v>
      </c>
      <c r="Y49" s="32">
        <v>45282</v>
      </c>
      <c r="Z49" s="27" t="s">
        <v>39</v>
      </c>
      <c r="AA49" s="27"/>
      <c r="AB49" s="27"/>
      <c r="AC49" s="31"/>
      <c r="AD49" s="27">
        <f t="shared" si="10"/>
        <v>0</v>
      </c>
      <c r="AE49" s="29"/>
    </row>
    <row r="50" ht="49.5">
      <c r="A50" s="39"/>
      <c r="B50" s="39"/>
      <c r="C50" s="41"/>
      <c r="D50" s="27" t="str">
        <f t="shared" si="11"/>
        <v>重点关注人员库</v>
      </c>
      <c r="E50" s="27">
        <v>48</v>
      </c>
      <c r="F50" s="27" t="s">
        <v>34</v>
      </c>
      <c r="G50" s="27">
        <v>2</v>
      </c>
      <c r="H50" s="28" t="s">
        <v>127</v>
      </c>
      <c r="I50" s="28" t="s">
        <v>128</v>
      </c>
      <c r="J50" s="27" t="s">
        <v>129</v>
      </c>
      <c r="K50" s="34"/>
      <c r="L50" s="27">
        <v>0.25</v>
      </c>
      <c r="M50" s="27" t="s">
        <v>72</v>
      </c>
      <c r="N50" s="31"/>
      <c r="O50" s="27">
        <f t="shared" si="6"/>
        <v>0</v>
      </c>
      <c r="P50" s="27">
        <f t="shared" si="7"/>
        <v>51</v>
      </c>
      <c r="Q50" s="32">
        <v>45278</v>
      </c>
      <c r="R50" s="32">
        <v>45282</v>
      </c>
      <c r="S50" s="27">
        <v>0.25</v>
      </c>
      <c r="T50" s="27" t="s">
        <v>102</v>
      </c>
      <c r="U50" s="31"/>
      <c r="V50" s="27">
        <f t="shared" si="8"/>
        <v>0</v>
      </c>
      <c r="W50" s="27">
        <f t="shared" si="9"/>
        <v>51</v>
      </c>
      <c r="X50" s="32">
        <v>45278</v>
      </c>
      <c r="Y50" s="32">
        <v>45282</v>
      </c>
      <c r="Z50" s="27" t="s">
        <v>39</v>
      </c>
      <c r="AA50" s="27"/>
      <c r="AB50" s="27"/>
      <c r="AC50" s="31"/>
      <c r="AD50" s="27">
        <f t="shared" si="10"/>
        <v>0</v>
      </c>
      <c r="AE50" s="29"/>
    </row>
    <row r="51" ht="28.5">
      <c r="A51" s="39"/>
      <c r="B51" s="39"/>
      <c r="C51" s="41"/>
      <c r="D51" s="27" t="str">
        <f t="shared" si="11"/>
        <v>重点关注人员库</v>
      </c>
      <c r="E51" s="27">
        <v>49</v>
      </c>
      <c r="F51" s="27" t="s">
        <v>34</v>
      </c>
      <c r="G51" s="27">
        <v>1</v>
      </c>
      <c r="H51" s="28" t="s">
        <v>130</v>
      </c>
      <c r="I51" s="29" t="s">
        <v>131</v>
      </c>
      <c r="J51" s="27" t="s">
        <v>42</v>
      </c>
      <c r="K51" s="34"/>
      <c r="L51" s="27">
        <v>0.25</v>
      </c>
      <c r="M51" s="27" t="s">
        <v>72</v>
      </c>
      <c r="N51" s="31"/>
      <c r="O51" s="27">
        <f t="shared" si="6"/>
        <v>0</v>
      </c>
      <c r="P51" s="27">
        <f t="shared" si="7"/>
        <v>51</v>
      </c>
      <c r="Q51" s="32">
        <v>45278</v>
      </c>
      <c r="R51" s="32">
        <v>45282</v>
      </c>
      <c r="S51" s="27">
        <v>0.5</v>
      </c>
      <c r="T51" s="27" t="s">
        <v>102</v>
      </c>
      <c r="U51" s="31"/>
      <c r="V51" s="27">
        <f t="shared" si="8"/>
        <v>0</v>
      </c>
      <c r="W51" s="27">
        <f t="shared" si="9"/>
        <v>51</v>
      </c>
      <c r="X51" s="32">
        <v>45278</v>
      </c>
      <c r="Y51" s="32">
        <v>45282</v>
      </c>
      <c r="Z51" s="27" t="s">
        <v>39</v>
      </c>
      <c r="AA51" s="27"/>
      <c r="AB51" s="27"/>
      <c r="AC51" s="31"/>
      <c r="AD51" s="27">
        <f t="shared" si="10"/>
        <v>0</v>
      </c>
      <c r="AE51" s="29"/>
    </row>
    <row r="52" ht="28.5">
      <c r="A52" s="39"/>
      <c r="B52" s="39"/>
      <c r="C52" s="33"/>
      <c r="D52" s="27" t="str">
        <f t="shared" si="11"/>
        <v>重点关注人员库</v>
      </c>
      <c r="E52" s="27">
        <v>50</v>
      </c>
      <c r="F52" s="27" t="s">
        <v>34</v>
      </c>
      <c r="G52" s="27">
        <v>2</v>
      </c>
      <c r="H52" s="28" t="s">
        <v>132</v>
      </c>
      <c r="I52" s="29" t="s">
        <v>133</v>
      </c>
      <c r="J52" s="27" t="s">
        <v>87</v>
      </c>
      <c r="K52" s="34"/>
      <c r="L52" s="27">
        <v>1</v>
      </c>
      <c r="M52" s="27" t="s">
        <v>72</v>
      </c>
      <c r="N52" s="31"/>
      <c r="O52" s="27">
        <f t="shared" si="6"/>
        <v>0</v>
      </c>
      <c r="P52" s="27">
        <f t="shared" si="7"/>
        <v>51</v>
      </c>
      <c r="Q52" s="32">
        <v>45278</v>
      </c>
      <c r="R52" s="32">
        <v>45282</v>
      </c>
      <c r="S52" s="27">
        <v>0.25</v>
      </c>
      <c r="T52" s="27" t="s">
        <v>102</v>
      </c>
      <c r="U52" s="31"/>
      <c r="V52" s="27">
        <f t="shared" si="8"/>
        <v>0</v>
      </c>
      <c r="W52" s="27">
        <f t="shared" si="9"/>
        <v>51</v>
      </c>
      <c r="X52" s="32">
        <v>45278</v>
      </c>
      <c r="Y52" s="32">
        <v>45282</v>
      </c>
      <c r="Z52" s="27" t="s">
        <v>39</v>
      </c>
      <c r="AA52" s="27"/>
      <c r="AB52" s="27"/>
      <c r="AC52" s="31"/>
      <c r="AD52" s="27">
        <f t="shared" si="10"/>
        <v>0</v>
      </c>
      <c r="AE52" s="29"/>
    </row>
    <row r="53" ht="28.5">
      <c r="A53" s="39"/>
      <c r="B53" s="39"/>
      <c r="C53" s="33"/>
      <c r="D53" s="27" t="str">
        <f t="shared" si="11"/>
        <v>重点关注人员库</v>
      </c>
      <c r="E53" s="27">
        <v>51</v>
      </c>
      <c r="F53" s="27" t="s">
        <v>34</v>
      </c>
      <c r="G53" s="27">
        <v>3</v>
      </c>
      <c r="H53" s="42" t="s">
        <v>134</v>
      </c>
      <c r="I53" s="43" t="s">
        <v>135</v>
      </c>
      <c r="J53" s="27" t="s">
        <v>42</v>
      </c>
      <c r="K53" s="34"/>
      <c r="L53" s="27">
        <v>0.10000000000000001</v>
      </c>
      <c r="M53" s="27" t="s">
        <v>5</v>
      </c>
      <c r="N53" s="31"/>
      <c r="O53" s="27">
        <f t="shared" si="6"/>
        <v>0</v>
      </c>
      <c r="P53" s="27">
        <f t="shared" si="7"/>
        <v>51</v>
      </c>
      <c r="Q53" s="32">
        <v>45278</v>
      </c>
      <c r="R53" s="32">
        <v>45282</v>
      </c>
      <c r="S53" s="27">
        <v>0.25</v>
      </c>
      <c r="T53" s="27" t="s">
        <v>102</v>
      </c>
      <c r="U53" s="31"/>
      <c r="V53" s="27">
        <f t="shared" si="8"/>
        <v>0</v>
      </c>
      <c r="W53" s="27">
        <f t="shared" si="9"/>
        <v>52</v>
      </c>
      <c r="X53" s="32">
        <v>45285</v>
      </c>
      <c r="Y53" s="32">
        <v>45289</v>
      </c>
      <c r="Z53" s="27" t="s">
        <v>39</v>
      </c>
      <c r="AA53" s="27"/>
      <c r="AB53" s="27"/>
      <c r="AC53" s="31"/>
      <c r="AD53" s="27">
        <f t="shared" si="10"/>
        <v>0</v>
      </c>
      <c r="AE53" s="29"/>
    </row>
    <row r="54" ht="28.5">
      <c r="A54" s="39"/>
      <c r="B54" s="39"/>
      <c r="C54" s="26" t="s">
        <v>136</v>
      </c>
      <c r="D54" s="27" t="str">
        <f t="shared" si="11"/>
        <v>重点关注人员库</v>
      </c>
      <c r="E54" s="27">
        <v>52</v>
      </c>
      <c r="F54" s="27" t="s">
        <v>34</v>
      </c>
      <c r="G54" s="27">
        <v>1</v>
      </c>
      <c r="H54" s="36" t="s">
        <v>137</v>
      </c>
      <c r="I54" s="29" t="s">
        <v>138</v>
      </c>
      <c r="J54" s="27" t="s">
        <v>87</v>
      </c>
      <c r="K54" s="34"/>
      <c r="L54" s="27">
        <v>0.5</v>
      </c>
      <c r="M54" s="27" t="s">
        <v>72</v>
      </c>
      <c r="N54" s="31"/>
      <c r="O54" s="27">
        <f t="shared" si="6"/>
        <v>0</v>
      </c>
      <c r="P54" s="27">
        <f t="shared" si="7"/>
        <v>51</v>
      </c>
      <c r="Q54" s="32">
        <v>45278</v>
      </c>
      <c r="R54" s="32">
        <v>45282</v>
      </c>
      <c r="S54" s="27">
        <v>0.25</v>
      </c>
      <c r="T54" s="27" t="s">
        <v>102</v>
      </c>
      <c r="U54" s="31"/>
      <c r="V54" s="27">
        <f t="shared" si="8"/>
        <v>0</v>
      </c>
      <c r="W54" s="27">
        <f t="shared" si="9"/>
        <v>51</v>
      </c>
      <c r="X54" s="32">
        <v>45278</v>
      </c>
      <c r="Y54" s="32">
        <v>45282</v>
      </c>
      <c r="Z54" s="27" t="s">
        <v>39</v>
      </c>
      <c r="AA54" s="27"/>
      <c r="AB54" s="27"/>
      <c r="AC54" s="31"/>
      <c r="AD54" s="27">
        <f t="shared" si="10"/>
        <v>0</v>
      </c>
      <c r="AE54" s="29"/>
    </row>
    <row r="55" ht="28.5">
      <c r="A55" s="39"/>
      <c r="B55" s="39"/>
      <c r="C55" s="41"/>
      <c r="D55" s="27" t="str">
        <f t="shared" si="11"/>
        <v>重点关注人员库</v>
      </c>
      <c r="E55" s="27">
        <v>53</v>
      </c>
      <c r="F55" s="27" t="s">
        <v>34</v>
      </c>
      <c r="G55" s="27">
        <v>2</v>
      </c>
      <c r="H55" s="36" t="s">
        <v>139</v>
      </c>
      <c r="I55" s="29" t="s">
        <v>140</v>
      </c>
      <c r="J55" s="27" t="s">
        <v>126</v>
      </c>
      <c r="K55" s="34"/>
      <c r="L55" s="27">
        <v>0.25</v>
      </c>
      <c r="M55" s="27" t="s">
        <v>72</v>
      </c>
      <c r="N55" s="31"/>
      <c r="O55" s="27">
        <f t="shared" si="6"/>
        <v>0</v>
      </c>
      <c r="P55" s="27">
        <f t="shared" si="7"/>
        <v>51</v>
      </c>
      <c r="Q55" s="32">
        <v>45278</v>
      </c>
      <c r="R55" s="32">
        <v>45282</v>
      </c>
      <c r="S55" s="27">
        <v>0.25</v>
      </c>
      <c r="T55" s="27" t="s">
        <v>102</v>
      </c>
      <c r="U55" s="31"/>
      <c r="V55" s="27">
        <f t="shared" si="8"/>
        <v>0</v>
      </c>
      <c r="W55" s="27">
        <f t="shared" si="9"/>
        <v>51</v>
      </c>
      <c r="X55" s="32">
        <v>45278</v>
      </c>
      <c r="Y55" s="32">
        <v>45282</v>
      </c>
      <c r="Z55" s="27" t="s">
        <v>39</v>
      </c>
      <c r="AA55" s="27"/>
      <c r="AB55" s="27"/>
      <c r="AC55" s="31"/>
      <c r="AD55" s="27">
        <f t="shared" si="10"/>
        <v>0</v>
      </c>
      <c r="AE55" s="29"/>
    </row>
    <row r="56" ht="28.5">
      <c r="A56" s="39"/>
      <c r="B56" s="39"/>
      <c r="C56" s="33"/>
      <c r="D56" s="27" t="str">
        <f t="shared" si="11"/>
        <v>重点关注人员库</v>
      </c>
      <c r="E56" s="27">
        <v>54</v>
      </c>
      <c r="F56" s="27" t="s">
        <v>34</v>
      </c>
      <c r="G56" s="27">
        <v>1</v>
      </c>
      <c r="H56" s="36" t="s">
        <v>141</v>
      </c>
      <c r="I56" s="29" t="s">
        <v>142</v>
      </c>
      <c r="J56" s="27" t="s">
        <v>129</v>
      </c>
      <c r="K56" s="34"/>
      <c r="L56" s="27">
        <v>0.25</v>
      </c>
      <c r="M56" s="27" t="s">
        <v>72</v>
      </c>
      <c r="N56" s="31"/>
      <c r="O56" s="27">
        <f t="shared" si="6"/>
        <v>0</v>
      </c>
      <c r="P56" s="27">
        <f t="shared" si="7"/>
        <v>51</v>
      </c>
      <c r="Q56" s="32">
        <v>45278</v>
      </c>
      <c r="R56" s="32">
        <v>45282</v>
      </c>
      <c r="S56" s="27">
        <v>0.25</v>
      </c>
      <c r="T56" s="27" t="s">
        <v>102</v>
      </c>
      <c r="U56" s="31"/>
      <c r="V56" s="27">
        <f t="shared" si="8"/>
        <v>0</v>
      </c>
      <c r="W56" s="27">
        <f t="shared" si="9"/>
        <v>51</v>
      </c>
      <c r="X56" s="32">
        <v>45278</v>
      </c>
      <c r="Y56" s="32">
        <v>45282</v>
      </c>
      <c r="Z56" s="27" t="s">
        <v>39</v>
      </c>
      <c r="AA56" s="27"/>
      <c r="AB56" s="27"/>
      <c r="AC56" s="31"/>
      <c r="AD56" s="27">
        <f t="shared" si="10"/>
        <v>0</v>
      </c>
      <c r="AE56" s="29"/>
    </row>
    <row r="57" ht="28.5">
      <c r="A57" s="39"/>
      <c r="B57" s="39"/>
      <c r="C57" s="28" t="s">
        <v>64</v>
      </c>
      <c r="D57" s="27" t="str">
        <f t="shared" si="11"/>
        <v>重点关注人员库</v>
      </c>
      <c r="E57" s="27">
        <v>55</v>
      </c>
      <c r="F57" s="27" t="s">
        <v>34</v>
      </c>
      <c r="G57" s="27">
        <v>1</v>
      </c>
      <c r="H57" s="28" t="s">
        <v>64</v>
      </c>
      <c r="I57" s="29" t="s">
        <v>143</v>
      </c>
      <c r="J57" s="27" t="s">
        <v>42</v>
      </c>
      <c r="K57" s="34"/>
      <c r="L57" s="27">
        <v>0.25</v>
      </c>
      <c r="M57" s="27" t="s">
        <v>72</v>
      </c>
      <c r="N57" s="31"/>
      <c r="O57" s="27">
        <f t="shared" si="6"/>
        <v>0</v>
      </c>
      <c r="P57" s="27">
        <f t="shared" si="7"/>
        <v>51</v>
      </c>
      <c r="Q57" s="32">
        <v>45278</v>
      </c>
      <c r="R57" s="32">
        <v>45282</v>
      </c>
      <c r="S57" s="27">
        <v>0.25</v>
      </c>
      <c r="T57" s="27" t="s">
        <v>102</v>
      </c>
      <c r="U57" s="31"/>
      <c r="V57" s="27">
        <f t="shared" si="8"/>
        <v>0</v>
      </c>
      <c r="W57" s="27">
        <f t="shared" si="9"/>
        <v>51</v>
      </c>
      <c r="X57" s="32">
        <v>45278</v>
      </c>
      <c r="Y57" s="32">
        <v>45282</v>
      </c>
      <c r="Z57" s="27" t="s">
        <v>39</v>
      </c>
      <c r="AA57" s="27"/>
      <c r="AB57" s="27"/>
      <c r="AC57" s="31"/>
      <c r="AD57" s="27">
        <f t="shared" si="10"/>
        <v>0</v>
      </c>
      <c r="AE57" s="29"/>
    </row>
    <row r="58" ht="28.5">
      <c r="A58" s="39"/>
      <c r="B58" s="39" t="s">
        <v>144</v>
      </c>
      <c r="C58" s="28" t="s">
        <v>145</v>
      </c>
      <c r="D58" s="27" t="str">
        <f t="shared" si="11"/>
        <v>重点关注人员库</v>
      </c>
      <c r="E58" s="27">
        <v>56</v>
      </c>
      <c r="F58" s="27" t="s">
        <v>34</v>
      </c>
      <c r="G58" s="27">
        <v>1</v>
      </c>
      <c r="H58" s="28" t="s">
        <v>145</v>
      </c>
      <c r="I58" s="29" t="s">
        <v>146</v>
      </c>
      <c r="J58" s="27" t="s">
        <v>42</v>
      </c>
      <c r="K58" s="34"/>
      <c r="L58" s="27">
        <v>0.5</v>
      </c>
      <c r="M58" s="27" t="s">
        <v>72</v>
      </c>
      <c r="N58" s="31"/>
      <c r="O58" s="27">
        <f t="shared" si="6"/>
        <v>0</v>
      </c>
      <c r="P58" s="27">
        <f t="shared" si="7"/>
        <v>51</v>
      </c>
      <c r="Q58" s="32">
        <v>45278</v>
      </c>
      <c r="R58" s="32">
        <v>45282</v>
      </c>
      <c r="S58" s="27">
        <v>0.25</v>
      </c>
      <c r="T58" s="27" t="s">
        <v>102</v>
      </c>
      <c r="U58" s="31"/>
      <c r="V58" s="27">
        <f t="shared" si="8"/>
        <v>0</v>
      </c>
      <c r="W58" s="27">
        <f t="shared" si="9"/>
        <v>51</v>
      </c>
      <c r="X58" s="32">
        <v>45278</v>
      </c>
      <c r="Y58" s="32">
        <v>45282</v>
      </c>
      <c r="Z58" s="27" t="s">
        <v>39</v>
      </c>
      <c r="AA58" s="27"/>
      <c r="AB58" s="27"/>
      <c r="AC58" s="31"/>
      <c r="AD58" s="27">
        <f t="shared" si="10"/>
        <v>0</v>
      </c>
      <c r="AE58" s="29"/>
    </row>
    <row r="59" ht="28.5">
      <c r="A59" s="39"/>
      <c r="B59" s="39"/>
      <c r="C59" s="26" t="s">
        <v>136</v>
      </c>
      <c r="D59" s="27" t="str">
        <f t="shared" si="11"/>
        <v>重点关注人员库</v>
      </c>
      <c r="E59" s="27">
        <v>57</v>
      </c>
      <c r="F59" s="27" t="s">
        <v>34</v>
      </c>
      <c r="G59" s="27">
        <v>2</v>
      </c>
      <c r="H59" s="36" t="s">
        <v>137</v>
      </c>
      <c r="I59" s="29" t="s">
        <v>147</v>
      </c>
      <c r="J59" s="27" t="s">
        <v>87</v>
      </c>
      <c r="K59" s="34"/>
      <c r="L59" s="27">
        <v>0.25</v>
      </c>
      <c r="M59" s="27" t="s">
        <v>72</v>
      </c>
      <c r="N59" s="31"/>
      <c r="O59" s="27">
        <f t="shared" si="6"/>
        <v>0</v>
      </c>
      <c r="P59" s="27">
        <f t="shared" si="7"/>
        <v>52</v>
      </c>
      <c r="Q59" s="32">
        <v>45285</v>
      </c>
      <c r="R59" s="32">
        <v>45289</v>
      </c>
      <c r="S59" s="27">
        <v>0.25</v>
      </c>
      <c r="T59" s="27" t="s">
        <v>102</v>
      </c>
      <c r="U59" s="31"/>
      <c r="V59" s="27">
        <f t="shared" si="8"/>
        <v>0</v>
      </c>
      <c r="W59" s="27">
        <f t="shared" si="9"/>
        <v>52</v>
      </c>
      <c r="X59" s="32">
        <v>45285</v>
      </c>
      <c r="Y59" s="32">
        <v>45289</v>
      </c>
      <c r="Z59" s="27" t="s">
        <v>39</v>
      </c>
      <c r="AA59" s="27"/>
      <c r="AB59" s="27"/>
      <c r="AC59" s="31"/>
      <c r="AD59" s="27">
        <f t="shared" si="10"/>
        <v>0</v>
      </c>
      <c r="AE59" s="29"/>
    </row>
    <row r="60" ht="28.5">
      <c r="A60" s="39"/>
      <c r="B60" s="39"/>
      <c r="C60" s="41"/>
      <c r="D60" s="27" t="str">
        <f t="shared" si="11"/>
        <v>重点关注人员库</v>
      </c>
      <c r="E60" s="27">
        <v>58</v>
      </c>
      <c r="F60" s="27" t="s">
        <v>34</v>
      </c>
      <c r="G60" s="27">
        <v>2</v>
      </c>
      <c r="H60" s="36" t="s">
        <v>139</v>
      </c>
      <c r="I60" s="29" t="s">
        <v>148</v>
      </c>
      <c r="J60" s="27" t="s">
        <v>126</v>
      </c>
      <c r="K60" s="34"/>
      <c r="L60" s="27">
        <v>0.25</v>
      </c>
      <c r="M60" s="27" t="s">
        <v>72</v>
      </c>
      <c r="N60" s="31"/>
      <c r="O60" s="27">
        <f t="shared" si="6"/>
        <v>0</v>
      </c>
      <c r="P60" s="27">
        <f t="shared" si="7"/>
        <v>52</v>
      </c>
      <c r="Q60" s="32">
        <v>45285</v>
      </c>
      <c r="R60" s="32">
        <v>45289</v>
      </c>
      <c r="S60" s="27">
        <v>0.25</v>
      </c>
      <c r="T60" s="27" t="s">
        <v>102</v>
      </c>
      <c r="U60" s="31"/>
      <c r="V60" s="27">
        <f t="shared" si="8"/>
        <v>0</v>
      </c>
      <c r="W60" s="27">
        <f t="shared" si="9"/>
        <v>52</v>
      </c>
      <c r="X60" s="32">
        <v>45285</v>
      </c>
      <c r="Y60" s="32">
        <v>45289</v>
      </c>
      <c r="Z60" s="27" t="s">
        <v>39</v>
      </c>
      <c r="AA60" s="27"/>
      <c r="AB60" s="27"/>
      <c r="AC60" s="31"/>
      <c r="AD60" s="27">
        <f t="shared" si="10"/>
        <v>0</v>
      </c>
      <c r="AE60" s="29"/>
    </row>
    <row r="61" ht="28.5">
      <c r="A61" s="39"/>
      <c r="B61" s="39"/>
      <c r="C61" s="33"/>
      <c r="D61" s="27" t="str">
        <f t="shared" si="11"/>
        <v>重点关注人员库</v>
      </c>
      <c r="E61" s="27">
        <v>59</v>
      </c>
      <c r="F61" s="27" t="s">
        <v>34</v>
      </c>
      <c r="G61" s="27">
        <v>2</v>
      </c>
      <c r="H61" s="36" t="s">
        <v>141</v>
      </c>
      <c r="I61" s="29" t="s">
        <v>149</v>
      </c>
      <c r="J61" s="27" t="s">
        <v>129</v>
      </c>
      <c r="K61" s="34"/>
      <c r="L61" s="27">
        <v>0.25</v>
      </c>
      <c r="M61" s="27" t="s">
        <v>72</v>
      </c>
      <c r="N61" s="31"/>
      <c r="O61" s="27">
        <f t="shared" si="6"/>
        <v>0</v>
      </c>
      <c r="P61" s="27">
        <f t="shared" si="7"/>
        <v>52</v>
      </c>
      <c r="Q61" s="32">
        <v>45285</v>
      </c>
      <c r="R61" s="32">
        <v>45289</v>
      </c>
      <c r="S61" s="27">
        <v>0.25</v>
      </c>
      <c r="T61" s="27" t="s">
        <v>102</v>
      </c>
      <c r="U61" s="31"/>
      <c r="V61" s="27">
        <f t="shared" si="8"/>
        <v>0</v>
      </c>
      <c r="W61" s="27">
        <f t="shared" si="9"/>
        <v>52</v>
      </c>
      <c r="X61" s="32">
        <v>45285</v>
      </c>
      <c r="Y61" s="32">
        <v>45289</v>
      </c>
      <c r="Z61" s="27" t="s">
        <v>39</v>
      </c>
      <c r="AA61" s="27"/>
      <c r="AB61" s="27"/>
      <c r="AC61" s="31"/>
      <c r="AD61" s="27">
        <f t="shared" si="10"/>
        <v>0</v>
      </c>
      <c r="AE61" s="29"/>
    </row>
    <row r="62" ht="16.5">
      <c r="A62" s="25" t="s">
        <v>150</v>
      </c>
      <c r="B62" s="25" t="s">
        <v>150</v>
      </c>
      <c r="C62" s="35" t="s">
        <v>92</v>
      </c>
      <c r="D62" s="27" t="str">
        <f t="shared" si="11"/>
        <v>设备列表</v>
      </c>
      <c r="E62" s="27">
        <v>60</v>
      </c>
      <c r="F62" s="27" t="s">
        <v>34</v>
      </c>
      <c r="G62" s="27">
        <v>1</v>
      </c>
      <c r="H62" s="36" t="s">
        <v>92</v>
      </c>
      <c r="I62" s="29" t="s">
        <v>81</v>
      </c>
      <c r="J62" s="27" t="s">
        <v>37</v>
      </c>
      <c r="K62" s="30" t="s">
        <v>37</v>
      </c>
      <c r="L62" s="27">
        <v>0</v>
      </c>
      <c r="M62" s="27" t="s">
        <v>37</v>
      </c>
      <c r="N62" s="31">
        <v>1</v>
      </c>
      <c r="O62" s="27">
        <f t="shared" si="6"/>
        <v>0</v>
      </c>
      <c r="P62" s="27">
        <f t="shared" si="7"/>
        <v>0</v>
      </c>
      <c r="Q62" s="32"/>
      <c r="R62" s="32"/>
      <c r="S62" s="27">
        <v>0.5</v>
      </c>
      <c r="T62" s="27" t="s">
        <v>102</v>
      </c>
      <c r="U62" s="31"/>
      <c r="V62" s="27">
        <f t="shared" si="8"/>
        <v>0</v>
      </c>
      <c r="W62" s="27">
        <f t="shared" si="9"/>
        <v>51</v>
      </c>
      <c r="X62" s="32">
        <v>45278</v>
      </c>
      <c r="Y62" s="32">
        <v>45282</v>
      </c>
      <c r="Z62" s="27" t="s">
        <v>39</v>
      </c>
      <c r="AA62" s="27"/>
      <c r="AB62" s="27"/>
      <c r="AC62" s="31"/>
      <c r="AD62" s="27">
        <f t="shared" si="10"/>
        <v>0</v>
      </c>
      <c r="AE62" s="29"/>
    </row>
    <row r="63" ht="16.5">
      <c r="A63" s="25"/>
      <c r="B63" s="25"/>
      <c r="C63" s="38"/>
      <c r="D63" s="27" t="str">
        <f t="shared" si="11"/>
        <v>设备列表</v>
      </c>
      <c r="E63" s="27">
        <v>61</v>
      </c>
      <c r="F63" s="27" t="s">
        <v>34</v>
      </c>
      <c r="G63" s="27">
        <v>1</v>
      </c>
      <c r="H63" s="28" t="s">
        <v>151</v>
      </c>
      <c r="I63" s="29" t="s">
        <v>152</v>
      </c>
      <c r="J63" s="27" t="s">
        <v>42</v>
      </c>
      <c r="K63" s="34"/>
      <c r="L63" s="27">
        <v>0.25</v>
      </c>
      <c r="M63" s="27" t="s">
        <v>5</v>
      </c>
      <c r="N63" s="31"/>
      <c r="O63" s="27">
        <f t="shared" si="6"/>
        <v>0</v>
      </c>
      <c r="P63" s="27">
        <f t="shared" si="7"/>
        <v>52</v>
      </c>
      <c r="Q63" s="32">
        <v>45285</v>
      </c>
      <c r="R63" s="32">
        <v>45289</v>
      </c>
      <c r="S63" s="27">
        <v>0.10000000000000001</v>
      </c>
      <c r="T63" s="27" t="s">
        <v>102</v>
      </c>
      <c r="U63" s="31"/>
      <c r="V63" s="27">
        <f t="shared" si="8"/>
        <v>0</v>
      </c>
      <c r="W63" s="27">
        <f t="shared" si="9"/>
        <v>51</v>
      </c>
      <c r="X63" s="32">
        <v>45278</v>
      </c>
      <c r="Y63" s="32">
        <v>45282</v>
      </c>
      <c r="Z63" s="27" t="s">
        <v>39</v>
      </c>
      <c r="AA63" s="27"/>
      <c r="AB63" s="27"/>
      <c r="AC63" s="31"/>
      <c r="AD63" s="27">
        <f t="shared" si="10"/>
        <v>0</v>
      </c>
      <c r="AE63" s="29"/>
    </row>
    <row r="64" ht="28.5">
      <c r="A64" s="25"/>
      <c r="B64" s="25"/>
      <c r="C64" s="38"/>
      <c r="D64" s="27" t="str">
        <f t="shared" si="11"/>
        <v>设备列表</v>
      </c>
      <c r="E64" s="27">
        <v>62</v>
      </c>
      <c r="F64" s="27" t="s">
        <v>34</v>
      </c>
      <c r="G64" s="27">
        <v>1</v>
      </c>
      <c r="H64" s="28" t="s">
        <v>43</v>
      </c>
      <c r="I64" s="29" t="s">
        <v>153</v>
      </c>
      <c r="J64" s="27" t="s">
        <v>42</v>
      </c>
      <c r="K64" s="34"/>
      <c r="L64" s="27">
        <v>0</v>
      </c>
      <c r="M64" s="27" t="s">
        <v>5</v>
      </c>
      <c r="N64" s="31"/>
      <c r="O64" s="27">
        <f t="shared" si="6"/>
        <v>0</v>
      </c>
      <c r="P64" s="27">
        <f t="shared" si="7"/>
        <v>52</v>
      </c>
      <c r="Q64" s="32">
        <v>45285</v>
      </c>
      <c r="R64" s="32">
        <v>45289</v>
      </c>
      <c r="S64" s="27">
        <v>0.10000000000000001</v>
      </c>
      <c r="T64" s="27" t="s">
        <v>102</v>
      </c>
      <c r="U64" s="31"/>
      <c r="V64" s="27">
        <f t="shared" si="8"/>
        <v>0</v>
      </c>
      <c r="W64" s="27">
        <f t="shared" si="9"/>
        <v>51</v>
      </c>
      <c r="X64" s="32">
        <v>45278</v>
      </c>
      <c r="Y64" s="32">
        <v>45282</v>
      </c>
      <c r="Z64" s="27" t="s">
        <v>39</v>
      </c>
      <c r="AA64" s="27"/>
      <c r="AB64" s="27"/>
      <c r="AC64" s="31"/>
      <c r="AD64" s="27">
        <f t="shared" si="10"/>
        <v>0</v>
      </c>
      <c r="AE64" s="29"/>
    </row>
    <row r="65" ht="27">
      <c r="A65" s="25"/>
      <c r="B65" s="25"/>
      <c r="C65" s="38"/>
      <c r="D65" s="27" t="str">
        <f t="shared" si="11"/>
        <v>设备列表</v>
      </c>
      <c r="E65" s="27">
        <v>63</v>
      </c>
      <c r="F65" s="27" t="s">
        <v>34</v>
      </c>
      <c r="G65" s="27">
        <v>1</v>
      </c>
      <c r="H65" s="28" t="s">
        <v>45</v>
      </c>
      <c r="I65" s="29" t="s">
        <v>46</v>
      </c>
      <c r="J65" s="27" t="s">
        <v>42</v>
      </c>
      <c r="K65" s="34"/>
      <c r="L65" s="27">
        <v>0</v>
      </c>
      <c r="M65" s="27" t="s">
        <v>5</v>
      </c>
      <c r="N65" s="31"/>
      <c r="O65" s="27">
        <f t="shared" si="6"/>
        <v>0</v>
      </c>
      <c r="P65" s="27">
        <f t="shared" si="7"/>
        <v>52</v>
      </c>
      <c r="Q65" s="32">
        <v>45285</v>
      </c>
      <c r="R65" s="32">
        <v>45289</v>
      </c>
      <c r="S65" s="27">
        <v>0.10000000000000001</v>
      </c>
      <c r="T65" s="27" t="s">
        <v>102</v>
      </c>
      <c r="U65" s="31"/>
      <c r="V65" s="27">
        <f t="shared" si="8"/>
        <v>0</v>
      </c>
      <c r="W65" s="27">
        <f t="shared" si="9"/>
        <v>51</v>
      </c>
      <c r="X65" s="32">
        <v>45278</v>
      </c>
      <c r="Y65" s="32">
        <v>45282</v>
      </c>
      <c r="Z65" s="27" t="s">
        <v>39</v>
      </c>
      <c r="AA65" s="27"/>
      <c r="AB65" s="27"/>
      <c r="AC65" s="31"/>
      <c r="AD65" s="27">
        <f t="shared" si="10"/>
        <v>0</v>
      </c>
      <c r="AE65" s="29"/>
    </row>
    <row r="66">
      <c r="A66" s="25"/>
      <c r="B66" s="25"/>
      <c r="C66" s="38"/>
      <c r="D66" s="27" t="str">
        <f t="shared" si="11"/>
        <v>设备列表</v>
      </c>
      <c r="E66" s="27">
        <v>64</v>
      </c>
      <c r="F66" s="27" t="s">
        <v>34</v>
      </c>
      <c r="G66" s="27">
        <v>1</v>
      </c>
      <c r="H66" s="28" t="s">
        <v>130</v>
      </c>
      <c r="I66" s="29" t="s">
        <v>154</v>
      </c>
      <c r="J66" s="27" t="s">
        <v>42</v>
      </c>
      <c r="K66" s="34"/>
      <c r="L66" s="27">
        <v>0.25</v>
      </c>
      <c r="M66" s="27" t="s">
        <v>72</v>
      </c>
      <c r="N66" s="31"/>
      <c r="O66" s="27">
        <f t="shared" si="6"/>
        <v>0</v>
      </c>
      <c r="P66" s="27">
        <f t="shared" si="7"/>
        <v>51</v>
      </c>
      <c r="Q66" s="32">
        <v>45278</v>
      </c>
      <c r="R66" s="32">
        <v>45282</v>
      </c>
      <c r="S66" s="27">
        <v>0.25</v>
      </c>
      <c r="T66" s="27" t="s">
        <v>102</v>
      </c>
      <c r="U66" s="31"/>
      <c r="V66" s="27">
        <f t="shared" si="8"/>
        <v>0</v>
      </c>
      <c r="W66" s="27">
        <f t="shared" si="9"/>
        <v>52</v>
      </c>
      <c r="X66" s="32">
        <v>45285</v>
      </c>
      <c r="Y66" s="32">
        <v>45289</v>
      </c>
      <c r="Z66" s="27" t="s">
        <v>39</v>
      </c>
      <c r="AA66" s="27"/>
      <c r="AB66" s="27"/>
      <c r="AC66" s="31"/>
      <c r="AD66" s="27">
        <f t="shared" si="10"/>
        <v>0</v>
      </c>
      <c r="AE66" s="29"/>
    </row>
    <row r="67">
      <c r="A67" s="25"/>
      <c r="B67" s="25"/>
      <c r="C67" s="37"/>
      <c r="D67" s="27" t="str">
        <f t="shared" si="11"/>
        <v>设备列表</v>
      </c>
      <c r="E67" s="27">
        <v>65</v>
      </c>
      <c r="F67" s="27" t="s">
        <v>34</v>
      </c>
      <c r="G67" s="27">
        <v>3</v>
      </c>
      <c r="H67" s="28" t="s">
        <v>132</v>
      </c>
      <c r="I67" s="29" t="s">
        <v>155</v>
      </c>
      <c r="J67" s="27" t="s">
        <v>87</v>
      </c>
      <c r="K67" s="34"/>
      <c r="L67" s="27">
        <v>1</v>
      </c>
      <c r="M67" s="27" t="s">
        <v>72</v>
      </c>
      <c r="N67" s="31"/>
      <c r="O67" s="27">
        <f t="shared" si="6"/>
        <v>0</v>
      </c>
      <c r="P67" s="27">
        <f t="shared" si="7"/>
        <v>1</v>
      </c>
      <c r="Q67" s="32">
        <v>45293</v>
      </c>
      <c r="R67" s="32">
        <v>45296</v>
      </c>
      <c r="S67" s="27">
        <v>0.25</v>
      </c>
      <c r="T67" s="27" t="s">
        <v>102</v>
      </c>
      <c r="U67" s="31"/>
      <c r="V67" s="27">
        <f t="shared" si="8"/>
        <v>0</v>
      </c>
      <c r="W67" s="27">
        <f t="shared" si="9"/>
        <v>52</v>
      </c>
      <c r="X67" s="32">
        <v>45285</v>
      </c>
      <c r="Y67" s="32">
        <v>45289</v>
      </c>
      <c r="Z67" s="27" t="s">
        <v>39</v>
      </c>
      <c r="AA67" s="27"/>
      <c r="AB67" s="27"/>
      <c r="AC67" s="31"/>
      <c r="AD67" s="27">
        <f t="shared" si="10"/>
        <v>0</v>
      </c>
      <c r="AE67" s="29"/>
    </row>
    <row r="68">
      <c r="A68" s="25"/>
      <c r="B68" s="25"/>
      <c r="C68" s="36" t="s">
        <v>156</v>
      </c>
      <c r="D68" s="27" t="str">
        <f t="shared" si="11"/>
        <v>设备列表</v>
      </c>
      <c r="E68" s="27">
        <v>66</v>
      </c>
      <c r="F68" s="27" t="s">
        <v>97</v>
      </c>
      <c r="G68" s="27">
        <v>1</v>
      </c>
      <c r="H68" s="44" t="s">
        <v>156</v>
      </c>
      <c r="I68" s="45" t="s">
        <v>156</v>
      </c>
      <c r="J68" s="27"/>
      <c r="K68" s="34"/>
      <c r="L68" s="27"/>
      <c r="M68" s="27"/>
      <c r="N68" s="31"/>
      <c r="O68" s="27">
        <f t="shared" si="6"/>
        <v>0</v>
      </c>
      <c r="P68" s="27">
        <f t="shared" si="7"/>
        <v>0</v>
      </c>
      <c r="Q68" s="32"/>
      <c r="R68" s="32"/>
      <c r="S68" s="27"/>
      <c r="T68" s="27"/>
      <c r="U68" s="31"/>
      <c r="V68" s="27">
        <f t="shared" si="8"/>
        <v>0</v>
      </c>
      <c r="W68" s="27">
        <f t="shared" si="9"/>
        <v>0</v>
      </c>
      <c r="X68" s="32"/>
      <c r="Y68" s="32"/>
      <c r="Z68" s="27" t="s">
        <v>39</v>
      </c>
      <c r="AA68" s="27"/>
      <c r="AB68" s="27"/>
      <c r="AC68" s="31"/>
      <c r="AD68" s="27">
        <f t="shared" si="10"/>
        <v>0</v>
      </c>
      <c r="AE68" s="29"/>
    </row>
    <row r="69">
      <c r="A69" s="25"/>
      <c r="B69" s="25"/>
      <c r="C69" s="35" t="s">
        <v>136</v>
      </c>
      <c r="D69" s="27" t="str">
        <f t="shared" si="11"/>
        <v>设备列表</v>
      </c>
      <c r="E69" s="27">
        <v>67</v>
      </c>
      <c r="F69" s="27" t="s">
        <v>34</v>
      </c>
      <c r="G69" s="27">
        <v>2</v>
      </c>
      <c r="H69" s="36" t="s">
        <v>137</v>
      </c>
      <c r="I69" s="29" t="s">
        <v>157</v>
      </c>
      <c r="J69" s="27" t="s">
        <v>87</v>
      </c>
      <c r="K69" s="34"/>
      <c r="L69" s="27">
        <v>0.25</v>
      </c>
      <c r="M69" s="27" t="s">
        <v>72</v>
      </c>
      <c r="N69" s="31"/>
      <c r="O69" s="27">
        <f t="shared" si="6"/>
        <v>0</v>
      </c>
      <c r="P69" s="27">
        <f t="shared" si="7"/>
        <v>52</v>
      </c>
      <c r="Q69" s="32">
        <v>45285</v>
      </c>
      <c r="R69" s="32">
        <v>45289</v>
      </c>
      <c r="S69" s="27">
        <v>0.25</v>
      </c>
      <c r="T69" s="27" t="s">
        <v>102</v>
      </c>
      <c r="U69" s="31"/>
      <c r="V69" s="27">
        <f t="shared" si="8"/>
        <v>0</v>
      </c>
      <c r="W69" s="27">
        <f t="shared" si="9"/>
        <v>52</v>
      </c>
      <c r="X69" s="32">
        <v>45285</v>
      </c>
      <c r="Y69" s="32">
        <v>45289</v>
      </c>
      <c r="Z69" s="27" t="s">
        <v>39</v>
      </c>
      <c r="AA69" s="27"/>
      <c r="AB69" s="27"/>
      <c r="AC69" s="31"/>
      <c r="AD69" s="27">
        <f t="shared" si="10"/>
        <v>0</v>
      </c>
      <c r="AE69" s="29"/>
    </row>
    <row r="70">
      <c r="A70" s="25"/>
      <c r="B70" s="25"/>
      <c r="C70" s="38"/>
      <c r="D70" s="27" t="str">
        <f t="shared" si="11"/>
        <v>设备列表</v>
      </c>
      <c r="E70" s="27">
        <v>68</v>
      </c>
      <c r="F70" s="27" t="s">
        <v>34</v>
      </c>
      <c r="G70" s="27">
        <v>2</v>
      </c>
      <c r="H70" s="36" t="s">
        <v>139</v>
      </c>
      <c r="I70" s="29" t="s">
        <v>158</v>
      </c>
      <c r="J70" s="27" t="s">
        <v>126</v>
      </c>
      <c r="K70" s="34"/>
      <c r="L70" s="27">
        <v>0.25</v>
      </c>
      <c r="M70" s="27" t="s">
        <v>72</v>
      </c>
      <c r="N70" s="31"/>
      <c r="O70" s="27">
        <f t="shared" si="6"/>
        <v>0</v>
      </c>
      <c r="P70" s="27">
        <f t="shared" si="7"/>
        <v>52</v>
      </c>
      <c r="Q70" s="32">
        <v>45285</v>
      </c>
      <c r="R70" s="32">
        <v>45289</v>
      </c>
      <c r="S70" s="27">
        <v>0.25</v>
      </c>
      <c r="T70" s="27" t="s">
        <v>102</v>
      </c>
      <c r="U70" s="31"/>
      <c r="V70" s="27">
        <f t="shared" si="8"/>
        <v>0</v>
      </c>
      <c r="W70" s="27">
        <f t="shared" si="9"/>
        <v>52</v>
      </c>
      <c r="X70" s="32">
        <v>45285</v>
      </c>
      <c r="Y70" s="32">
        <v>45289</v>
      </c>
      <c r="Z70" s="27" t="s">
        <v>39</v>
      </c>
      <c r="AA70" s="27"/>
      <c r="AB70" s="27"/>
      <c r="AC70" s="31"/>
      <c r="AD70" s="27">
        <f t="shared" si="10"/>
        <v>0</v>
      </c>
      <c r="AE70" s="29"/>
    </row>
    <row r="71">
      <c r="A71" s="25"/>
      <c r="B71" s="25"/>
      <c r="C71" s="37"/>
      <c r="D71" s="27" t="str">
        <f t="shared" si="11"/>
        <v>设备列表</v>
      </c>
      <c r="E71" s="27">
        <v>69</v>
      </c>
      <c r="F71" s="27" t="s">
        <v>34</v>
      </c>
      <c r="G71" s="27">
        <v>2</v>
      </c>
      <c r="H71" s="36" t="s">
        <v>141</v>
      </c>
      <c r="I71" s="29" t="s">
        <v>159</v>
      </c>
      <c r="J71" s="27" t="s">
        <v>129</v>
      </c>
      <c r="K71" s="34"/>
      <c r="L71" s="27">
        <v>0.25</v>
      </c>
      <c r="M71" s="27" t="s">
        <v>72</v>
      </c>
      <c r="N71" s="31"/>
      <c r="O71" s="27">
        <f t="shared" si="6"/>
        <v>0</v>
      </c>
      <c r="P71" s="27">
        <f t="shared" si="7"/>
        <v>52</v>
      </c>
      <c r="Q71" s="32">
        <v>45285</v>
      </c>
      <c r="R71" s="32">
        <v>45289</v>
      </c>
      <c r="S71" s="27">
        <v>0.25</v>
      </c>
      <c r="T71" s="27" t="s">
        <v>102</v>
      </c>
      <c r="U71" s="31"/>
      <c r="V71" s="27">
        <f t="shared" si="8"/>
        <v>0</v>
      </c>
      <c r="W71" s="27">
        <f t="shared" si="9"/>
        <v>52</v>
      </c>
      <c r="X71" s="32">
        <v>45285</v>
      </c>
      <c r="Y71" s="32">
        <v>45289</v>
      </c>
      <c r="Z71" s="27" t="s">
        <v>39</v>
      </c>
      <c r="AA71" s="27"/>
      <c r="AB71" s="27"/>
      <c r="AC71" s="31"/>
      <c r="AD71" s="27">
        <f t="shared" si="10"/>
        <v>0</v>
      </c>
      <c r="AE71" s="29"/>
    </row>
    <row r="72">
      <c r="A72" s="25"/>
      <c r="B72" s="25"/>
      <c r="C72" s="36" t="s">
        <v>64</v>
      </c>
      <c r="D72" s="27" t="str">
        <f t="shared" si="11"/>
        <v>设备列表</v>
      </c>
      <c r="E72" s="27">
        <v>70</v>
      </c>
      <c r="F72" s="27" t="s">
        <v>34</v>
      </c>
      <c r="G72" s="27">
        <v>1</v>
      </c>
      <c r="H72" s="36" t="s">
        <v>64</v>
      </c>
      <c r="I72" s="29" t="s">
        <v>160</v>
      </c>
      <c r="J72" s="27" t="s">
        <v>42</v>
      </c>
      <c r="K72" s="34"/>
      <c r="L72" s="27">
        <v>0.5</v>
      </c>
      <c r="M72" s="27" t="s">
        <v>72</v>
      </c>
      <c r="N72" s="31"/>
      <c r="O72" s="27">
        <f t="shared" si="6"/>
        <v>0</v>
      </c>
      <c r="P72" s="27">
        <f t="shared" si="7"/>
        <v>51</v>
      </c>
      <c r="Q72" s="32">
        <v>45278</v>
      </c>
      <c r="R72" s="32">
        <v>45282</v>
      </c>
      <c r="S72" s="27">
        <v>0.20000000000000001</v>
      </c>
      <c r="T72" s="27" t="s">
        <v>102</v>
      </c>
      <c r="U72" s="31"/>
      <c r="V72" s="27">
        <f t="shared" si="8"/>
        <v>0</v>
      </c>
      <c r="W72" s="27">
        <f t="shared" si="9"/>
        <v>51</v>
      </c>
      <c r="X72" s="32">
        <v>45278</v>
      </c>
      <c r="Y72" s="32">
        <v>45282</v>
      </c>
      <c r="Z72" s="27" t="s">
        <v>39</v>
      </c>
      <c r="AA72" s="27"/>
      <c r="AB72" s="27"/>
      <c r="AC72" s="31"/>
      <c r="AD72" s="27">
        <f t="shared" si="10"/>
        <v>0</v>
      </c>
      <c r="AE72" s="29"/>
    </row>
    <row r="73">
      <c r="A73" s="25"/>
      <c r="B73" s="25"/>
      <c r="C73" s="36" t="s">
        <v>69</v>
      </c>
      <c r="D73" s="27" t="str">
        <f t="shared" si="11"/>
        <v>设备列表</v>
      </c>
      <c r="E73" s="27">
        <v>71</v>
      </c>
      <c r="F73" s="27" t="s">
        <v>34</v>
      </c>
      <c r="G73" s="27">
        <v>3</v>
      </c>
      <c r="H73" s="36" t="s">
        <v>69</v>
      </c>
      <c r="I73" s="29" t="s">
        <v>69</v>
      </c>
      <c r="J73" s="27" t="s">
        <v>42</v>
      </c>
      <c r="K73" s="34"/>
      <c r="L73" s="27">
        <v>0.5</v>
      </c>
      <c r="M73" s="27" t="s">
        <v>72</v>
      </c>
      <c r="N73" s="31"/>
      <c r="O73" s="27">
        <f t="shared" si="6"/>
        <v>0</v>
      </c>
      <c r="P73" s="27">
        <f t="shared" si="7"/>
        <v>1</v>
      </c>
      <c r="Q73" s="32">
        <v>45293</v>
      </c>
      <c r="R73" s="32">
        <v>45296</v>
      </c>
      <c r="S73" s="27">
        <v>0.25</v>
      </c>
      <c r="T73" s="27" t="s">
        <v>102</v>
      </c>
      <c r="U73" s="31"/>
      <c r="V73" s="27">
        <f t="shared" si="8"/>
        <v>0</v>
      </c>
      <c r="W73" s="27">
        <f t="shared" si="9"/>
        <v>52</v>
      </c>
      <c r="X73" s="32">
        <v>45285</v>
      </c>
      <c r="Y73" s="32">
        <v>45289</v>
      </c>
      <c r="Z73" s="27" t="s">
        <v>39</v>
      </c>
      <c r="AA73" s="27"/>
      <c r="AB73" s="27"/>
      <c r="AC73" s="31"/>
      <c r="AD73" s="27">
        <f t="shared" si="10"/>
        <v>0</v>
      </c>
      <c r="AE73" s="29"/>
    </row>
    <row r="74">
      <c r="A74" s="46" t="s">
        <v>161</v>
      </c>
      <c r="B74" s="27" t="s">
        <v>162</v>
      </c>
      <c r="C74" s="29" t="s">
        <v>163</v>
      </c>
      <c r="D74" s="27" t="str">
        <f t="shared" si="11"/>
        <v>接口对接</v>
      </c>
      <c r="E74" s="27">
        <v>72</v>
      </c>
      <c r="F74" s="27" t="s">
        <v>34</v>
      </c>
      <c r="G74" s="27">
        <v>1</v>
      </c>
      <c r="H74" s="29" t="s">
        <v>163</v>
      </c>
      <c r="I74" s="29" t="s">
        <v>164</v>
      </c>
      <c r="J74" s="27"/>
      <c r="K74" s="34"/>
      <c r="L74" s="27">
        <v>1</v>
      </c>
      <c r="M74" s="27" t="s">
        <v>5</v>
      </c>
      <c r="N74" s="31"/>
      <c r="O74" s="27">
        <f t="shared" ref="O74:O135" si="12">L74*N74</f>
        <v>0</v>
      </c>
      <c r="P74" s="27">
        <f t="shared" ref="P74:P135" si="13">WEEKNUM(R74)</f>
        <v>51</v>
      </c>
      <c r="Q74" s="32">
        <v>45278</v>
      </c>
      <c r="R74" s="32">
        <v>45282</v>
      </c>
      <c r="S74" s="27"/>
      <c r="T74" s="27"/>
      <c r="U74" s="31"/>
      <c r="V74" s="27">
        <f t="shared" ref="V74:V135" si="14">S74*U74</f>
        <v>0</v>
      </c>
      <c r="W74" s="27">
        <f t="shared" ref="W74:W135" si="15">WEEKNUM(Y74)</f>
        <v>0</v>
      </c>
      <c r="X74" s="32"/>
      <c r="Y74" s="32"/>
      <c r="Z74" s="27" t="s">
        <v>39</v>
      </c>
      <c r="AA74" s="27"/>
      <c r="AB74" s="27"/>
      <c r="AC74" s="31"/>
      <c r="AD74" s="27">
        <f t="shared" ref="AD74:AD135" si="16">AA74*AC74</f>
        <v>0</v>
      </c>
      <c r="AE74" s="29"/>
    </row>
    <row r="75" ht="27.75">
      <c r="A75" s="47"/>
      <c r="B75" s="27" t="s">
        <v>165</v>
      </c>
      <c r="C75" s="29" t="s">
        <v>166</v>
      </c>
      <c r="D75" s="27" t="str">
        <f t="shared" si="11"/>
        <v>接口对接</v>
      </c>
      <c r="E75" s="27">
        <v>73</v>
      </c>
      <c r="F75" s="27" t="s">
        <v>97</v>
      </c>
      <c r="G75" s="27">
        <v>1</v>
      </c>
      <c r="H75" s="29" t="s">
        <v>166</v>
      </c>
      <c r="I75" s="29" t="s">
        <v>167</v>
      </c>
      <c r="J75" s="27"/>
      <c r="K75" s="34"/>
      <c r="L75" s="27">
        <v>1</v>
      </c>
      <c r="M75" s="27" t="s">
        <v>5</v>
      </c>
      <c r="N75" s="31"/>
      <c r="O75" s="27">
        <f t="shared" si="12"/>
        <v>0</v>
      </c>
      <c r="P75" s="27">
        <f t="shared" si="13"/>
        <v>0</v>
      </c>
      <c r="Q75" s="32"/>
      <c r="R75" s="32"/>
      <c r="S75" s="27">
        <v>0</v>
      </c>
      <c r="T75" s="27" t="s">
        <v>37</v>
      </c>
      <c r="U75" s="31">
        <v>1</v>
      </c>
      <c r="V75" s="27">
        <f t="shared" si="14"/>
        <v>0</v>
      </c>
      <c r="W75" s="27">
        <f t="shared" si="15"/>
        <v>0</v>
      </c>
      <c r="X75" s="32"/>
      <c r="Y75" s="32"/>
      <c r="Z75" s="27" t="s">
        <v>39</v>
      </c>
      <c r="AA75" s="27"/>
      <c r="AB75" s="27"/>
      <c r="AC75" s="31"/>
      <c r="AD75" s="27">
        <f t="shared" si="16"/>
        <v>0</v>
      </c>
      <c r="AE75" s="29"/>
    </row>
    <row r="76">
      <c r="A76" s="47"/>
      <c r="B76" s="27" t="s">
        <v>168</v>
      </c>
      <c r="C76" s="29" t="s">
        <v>168</v>
      </c>
      <c r="D76" s="27" t="str">
        <f t="shared" si="11"/>
        <v>接口对接</v>
      </c>
      <c r="E76" s="27">
        <v>74</v>
      </c>
      <c r="F76" s="27" t="s">
        <v>169</v>
      </c>
      <c r="G76" s="27">
        <v>1</v>
      </c>
      <c r="H76" s="48"/>
      <c r="I76" s="29"/>
      <c r="J76" s="27"/>
      <c r="K76" s="34"/>
      <c r="L76" s="27"/>
      <c r="M76" s="27"/>
      <c r="N76" s="31"/>
      <c r="O76" s="27">
        <f t="shared" si="12"/>
        <v>0</v>
      </c>
      <c r="P76" s="27">
        <f t="shared" si="13"/>
        <v>0</v>
      </c>
      <c r="Q76" s="32"/>
      <c r="R76" s="32"/>
      <c r="S76" s="27"/>
      <c r="T76" s="27"/>
      <c r="U76" s="31"/>
      <c r="V76" s="27">
        <f t="shared" si="14"/>
        <v>0</v>
      </c>
      <c r="W76" s="27">
        <f t="shared" si="15"/>
        <v>0</v>
      </c>
      <c r="X76" s="32"/>
      <c r="Y76" s="32"/>
      <c r="Z76" s="27" t="s">
        <v>39</v>
      </c>
      <c r="AA76" s="27"/>
      <c r="AB76" s="27"/>
      <c r="AC76" s="31"/>
      <c r="AD76" s="27">
        <f t="shared" si="16"/>
        <v>0</v>
      </c>
      <c r="AE76" s="29"/>
    </row>
    <row r="77">
      <c r="A77" s="47"/>
      <c r="B77" s="27" t="s">
        <v>168</v>
      </c>
      <c r="C77" s="29" t="s">
        <v>168</v>
      </c>
      <c r="D77" s="27" t="str">
        <f t="shared" si="11"/>
        <v>接口对接</v>
      </c>
      <c r="E77" s="27">
        <v>75</v>
      </c>
      <c r="F77" s="27" t="s">
        <v>169</v>
      </c>
      <c r="G77" s="27">
        <v>1</v>
      </c>
      <c r="H77" s="48"/>
      <c r="I77" s="29"/>
      <c r="J77" s="27"/>
      <c r="K77" s="34"/>
      <c r="L77" s="27"/>
      <c r="M77" s="27"/>
      <c r="N77" s="31"/>
      <c r="O77" s="27">
        <f t="shared" si="12"/>
        <v>0</v>
      </c>
      <c r="P77" s="27">
        <f t="shared" si="13"/>
        <v>0</v>
      </c>
      <c r="Q77" s="32"/>
      <c r="R77" s="32"/>
      <c r="S77" s="27"/>
      <c r="T77" s="27"/>
      <c r="U77" s="31"/>
      <c r="V77" s="27">
        <f t="shared" si="14"/>
        <v>0</v>
      </c>
      <c r="W77" s="27">
        <f t="shared" si="15"/>
        <v>0</v>
      </c>
      <c r="X77" s="32"/>
      <c r="Y77" s="32"/>
      <c r="Z77" s="27" t="s">
        <v>39</v>
      </c>
      <c r="AA77" s="27"/>
      <c r="AB77" s="27"/>
      <c r="AC77" s="31"/>
      <c r="AD77" s="27">
        <f t="shared" si="16"/>
        <v>0</v>
      </c>
      <c r="AE77" s="29"/>
    </row>
    <row r="78">
      <c r="A78" s="47"/>
      <c r="B78" s="29"/>
      <c r="C78" s="29"/>
      <c r="D78" s="27" t="str">
        <f t="shared" si="11"/>
        <v>接口对接</v>
      </c>
      <c r="E78" s="27">
        <v>76</v>
      </c>
      <c r="F78" s="27" t="s">
        <v>169</v>
      </c>
      <c r="G78" s="27">
        <v>1</v>
      </c>
      <c r="H78" s="29"/>
      <c r="I78" s="29"/>
      <c r="J78" s="27"/>
      <c r="K78" s="34"/>
      <c r="L78" s="27"/>
      <c r="M78" s="27"/>
      <c r="N78" s="31"/>
      <c r="O78" s="27">
        <f t="shared" si="12"/>
        <v>0</v>
      </c>
      <c r="P78" s="27">
        <f t="shared" si="13"/>
        <v>0</v>
      </c>
      <c r="Q78" s="32"/>
      <c r="R78" s="32"/>
      <c r="S78" s="27"/>
      <c r="T78" s="27"/>
      <c r="U78" s="31"/>
      <c r="V78" s="27">
        <f t="shared" si="14"/>
        <v>0</v>
      </c>
      <c r="W78" s="27">
        <f t="shared" si="15"/>
        <v>0</v>
      </c>
      <c r="X78" s="32"/>
      <c r="Y78" s="32"/>
      <c r="Z78" s="27" t="s">
        <v>39</v>
      </c>
      <c r="AA78" s="27"/>
      <c r="AB78" s="27"/>
      <c r="AC78" s="31"/>
      <c r="AD78" s="27">
        <f t="shared" si="16"/>
        <v>0</v>
      </c>
      <c r="AE78" s="29"/>
    </row>
    <row r="79">
      <c r="A79" s="49"/>
      <c r="B79" s="29"/>
      <c r="C79" s="29"/>
      <c r="D79" s="27" t="str">
        <f t="shared" si="11"/>
        <v>接口对接</v>
      </c>
      <c r="E79" s="27">
        <v>77</v>
      </c>
      <c r="F79" s="27" t="s">
        <v>169</v>
      </c>
      <c r="G79" s="27">
        <v>1</v>
      </c>
      <c r="H79" s="29"/>
      <c r="I79" s="29"/>
      <c r="J79" s="27"/>
      <c r="K79" s="34"/>
      <c r="L79" s="27"/>
      <c r="M79" s="27"/>
      <c r="N79" s="31"/>
      <c r="O79" s="27">
        <f t="shared" si="12"/>
        <v>0</v>
      </c>
      <c r="P79" s="27">
        <f t="shared" si="13"/>
        <v>0</v>
      </c>
      <c r="Q79" s="32"/>
      <c r="R79" s="32"/>
      <c r="S79" s="27"/>
      <c r="T79" s="27"/>
      <c r="U79" s="31"/>
      <c r="V79" s="27">
        <f t="shared" si="14"/>
        <v>0</v>
      </c>
      <c r="W79" s="27">
        <f t="shared" si="15"/>
        <v>0</v>
      </c>
      <c r="X79" s="32"/>
      <c r="Y79" s="32"/>
      <c r="Z79" s="27" t="s">
        <v>39</v>
      </c>
      <c r="AA79" s="27"/>
      <c r="AB79" s="27"/>
      <c r="AC79" s="31"/>
      <c r="AD79" s="27">
        <f t="shared" si="16"/>
        <v>0</v>
      </c>
      <c r="AE79" s="29"/>
    </row>
    <row r="80" ht="40.5">
      <c r="A80" s="46" t="s">
        <v>170</v>
      </c>
      <c r="B80" s="27" t="s">
        <v>162</v>
      </c>
      <c r="C80" s="29" t="s">
        <v>171</v>
      </c>
      <c r="D80" s="27" t="str">
        <f t="shared" si="11"/>
        <v>后台处理流程</v>
      </c>
      <c r="E80" s="27">
        <v>78</v>
      </c>
      <c r="F80" s="27" t="s">
        <v>34</v>
      </c>
      <c r="G80" s="27">
        <v>1</v>
      </c>
      <c r="H80" s="29" t="s">
        <v>171</v>
      </c>
      <c r="I80" s="29" t="s">
        <v>172</v>
      </c>
      <c r="J80" s="27" t="s">
        <v>37</v>
      </c>
      <c r="K80" s="30" t="s">
        <v>37</v>
      </c>
      <c r="L80" s="27">
        <v>1</v>
      </c>
      <c r="M80" s="27" t="s">
        <v>5</v>
      </c>
      <c r="N80" s="31"/>
      <c r="O80" s="27">
        <f t="shared" si="12"/>
        <v>0</v>
      </c>
      <c r="P80" s="27">
        <f t="shared" si="13"/>
        <v>51</v>
      </c>
      <c r="Q80" s="32">
        <v>45278</v>
      </c>
      <c r="R80" s="32">
        <v>45282</v>
      </c>
      <c r="S80" s="27"/>
      <c r="T80" s="27"/>
      <c r="U80" s="31"/>
      <c r="V80" s="27">
        <f t="shared" si="14"/>
        <v>0</v>
      </c>
      <c r="W80" s="27">
        <f t="shared" si="15"/>
        <v>0</v>
      </c>
      <c r="X80" s="32"/>
      <c r="Y80" s="32"/>
      <c r="Z80" s="27" t="s">
        <v>39</v>
      </c>
      <c r="AA80" s="27"/>
      <c r="AB80" s="27"/>
      <c r="AC80" s="31"/>
      <c r="AD80" s="27">
        <f t="shared" si="16"/>
        <v>0</v>
      </c>
      <c r="AE80" s="29"/>
    </row>
    <row r="81">
      <c r="A81" s="47"/>
      <c r="B81" s="27" t="s">
        <v>168</v>
      </c>
      <c r="C81" s="29" t="s">
        <v>168</v>
      </c>
      <c r="D81" s="27" t="str">
        <f t="shared" si="11"/>
        <v>后台处理流程</v>
      </c>
      <c r="E81" s="27">
        <v>79</v>
      </c>
      <c r="F81" s="27" t="s">
        <v>169</v>
      </c>
      <c r="G81" s="27">
        <v>1</v>
      </c>
      <c r="H81" s="29"/>
      <c r="I81" s="29"/>
      <c r="J81" s="27"/>
      <c r="K81" s="34"/>
      <c r="L81" s="27"/>
      <c r="M81" s="27"/>
      <c r="N81" s="31"/>
      <c r="O81" s="27">
        <f t="shared" si="12"/>
        <v>0</v>
      </c>
      <c r="P81" s="27">
        <f t="shared" si="13"/>
        <v>0</v>
      </c>
      <c r="Q81" s="32"/>
      <c r="R81" s="32"/>
      <c r="S81" s="27"/>
      <c r="T81" s="27"/>
      <c r="U81" s="31"/>
      <c r="V81" s="27">
        <f t="shared" si="14"/>
        <v>0</v>
      </c>
      <c r="W81" s="27">
        <f t="shared" si="15"/>
        <v>0</v>
      </c>
      <c r="X81" s="32"/>
      <c r="Y81" s="32"/>
      <c r="Z81" s="27" t="s">
        <v>39</v>
      </c>
      <c r="AA81" s="27"/>
      <c r="AB81" s="27"/>
      <c r="AC81" s="31"/>
      <c r="AD81" s="27">
        <f t="shared" si="16"/>
        <v>0</v>
      </c>
      <c r="AE81" s="29"/>
    </row>
    <row r="82">
      <c r="A82" s="47"/>
      <c r="B82" s="29"/>
      <c r="C82" s="29"/>
      <c r="D82" s="27" t="str">
        <f t="shared" si="11"/>
        <v>后台处理流程</v>
      </c>
      <c r="E82" s="27">
        <v>80</v>
      </c>
      <c r="F82" s="27" t="s">
        <v>169</v>
      </c>
      <c r="G82" s="27">
        <v>1</v>
      </c>
      <c r="H82" s="29"/>
      <c r="I82" s="29"/>
      <c r="J82" s="27"/>
      <c r="K82" s="34"/>
      <c r="L82" s="27"/>
      <c r="M82" s="27"/>
      <c r="N82" s="31"/>
      <c r="O82" s="27">
        <f t="shared" si="12"/>
        <v>0</v>
      </c>
      <c r="P82" s="27">
        <f t="shared" si="13"/>
        <v>0</v>
      </c>
      <c r="Q82" s="32"/>
      <c r="R82" s="32"/>
      <c r="S82" s="27"/>
      <c r="T82" s="27"/>
      <c r="U82" s="31"/>
      <c r="V82" s="27">
        <f t="shared" si="14"/>
        <v>0</v>
      </c>
      <c r="W82" s="27">
        <f t="shared" si="15"/>
        <v>0</v>
      </c>
      <c r="X82" s="32"/>
      <c r="Y82" s="32"/>
      <c r="Z82" s="27" t="s">
        <v>39</v>
      </c>
      <c r="AA82" s="27"/>
      <c r="AB82" s="27"/>
      <c r="AC82" s="31"/>
      <c r="AD82" s="27">
        <f t="shared" si="16"/>
        <v>0</v>
      </c>
      <c r="AE82" s="29"/>
    </row>
    <row r="83">
      <c r="A83" s="47"/>
      <c r="B83" s="29"/>
      <c r="C83" s="29"/>
      <c r="D83" s="27" t="str">
        <f t="shared" si="11"/>
        <v>后台处理流程</v>
      </c>
      <c r="E83" s="27">
        <v>81</v>
      </c>
      <c r="F83" s="27" t="s">
        <v>169</v>
      </c>
      <c r="G83" s="27">
        <v>1</v>
      </c>
      <c r="H83" s="29"/>
      <c r="I83" s="29"/>
      <c r="J83" s="27"/>
      <c r="K83" s="34"/>
      <c r="L83" s="27"/>
      <c r="M83" s="27"/>
      <c r="N83" s="31"/>
      <c r="O83" s="27">
        <f t="shared" si="12"/>
        <v>0</v>
      </c>
      <c r="P83" s="27">
        <f t="shared" si="13"/>
        <v>0</v>
      </c>
      <c r="Q83" s="32"/>
      <c r="R83" s="32"/>
      <c r="S83" s="27"/>
      <c r="T83" s="27"/>
      <c r="U83" s="31"/>
      <c r="V83" s="27">
        <f t="shared" si="14"/>
        <v>0</v>
      </c>
      <c r="W83" s="27">
        <f t="shared" si="15"/>
        <v>0</v>
      </c>
      <c r="X83" s="32"/>
      <c r="Y83" s="32"/>
      <c r="Z83" s="27" t="s">
        <v>39</v>
      </c>
      <c r="AA83" s="27"/>
      <c r="AB83" s="27"/>
      <c r="AC83" s="31"/>
      <c r="AD83" s="27">
        <f t="shared" si="16"/>
        <v>0</v>
      </c>
      <c r="AE83" s="29"/>
    </row>
    <row r="84">
      <c r="A84" s="47"/>
      <c r="B84" s="29"/>
      <c r="C84" s="29"/>
      <c r="D84" s="27" t="str">
        <f t="shared" si="11"/>
        <v>后台处理流程</v>
      </c>
      <c r="E84" s="27">
        <v>82</v>
      </c>
      <c r="F84" s="27" t="s">
        <v>169</v>
      </c>
      <c r="G84" s="27">
        <v>1</v>
      </c>
      <c r="H84" s="29"/>
      <c r="I84" s="29"/>
      <c r="J84" s="27"/>
      <c r="K84" s="34"/>
      <c r="L84" s="27"/>
      <c r="M84" s="27"/>
      <c r="N84" s="31"/>
      <c r="O84" s="27">
        <f t="shared" si="12"/>
        <v>0</v>
      </c>
      <c r="P84" s="27">
        <f t="shared" si="13"/>
        <v>0</v>
      </c>
      <c r="Q84" s="32"/>
      <c r="R84" s="32"/>
      <c r="S84" s="27"/>
      <c r="T84" s="27"/>
      <c r="U84" s="31"/>
      <c r="V84" s="27">
        <f t="shared" si="14"/>
        <v>0</v>
      </c>
      <c r="W84" s="27">
        <f t="shared" si="15"/>
        <v>0</v>
      </c>
      <c r="X84" s="32"/>
      <c r="Y84" s="32"/>
      <c r="Z84" s="27" t="s">
        <v>39</v>
      </c>
      <c r="AA84" s="27"/>
      <c r="AB84" s="27"/>
      <c r="AC84" s="31"/>
      <c r="AD84" s="27">
        <f t="shared" si="16"/>
        <v>0</v>
      </c>
      <c r="AE84" s="29"/>
    </row>
    <row r="85">
      <c r="A85" s="49"/>
      <c r="B85" s="29"/>
      <c r="C85" s="29"/>
      <c r="D85" s="27" t="str">
        <f t="shared" si="11"/>
        <v>后台处理流程</v>
      </c>
      <c r="E85" s="27">
        <v>83</v>
      </c>
      <c r="F85" s="27" t="s">
        <v>169</v>
      </c>
      <c r="G85" s="27">
        <v>1</v>
      </c>
      <c r="H85" s="48"/>
      <c r="I85" s="29"/>
      <c r="J85" s="27"/>
      <c r="K85" s="34"/>
      <c r="L85" s="27"/>
      <c r="M85" s="27"/>
      <c r="N85" s="31"/>
      <c r="O85" s="27">
        <f t="shared" si="12"/>
        <v>0</v>
      </c>
      <c r="P85" s="27">
        <f t="shared" si="13"/>
        <v>0</v>
      </c>
      <c r="Q85" s="32"/>
      <c r="R85" s="32"/>
      <c r="S85" s="27"/>
      <c r="T85" s="27"/>
      <c r="U85" s="31"/>
      <c r="V85" s="27">
        <f t="shared" si="14"/>
        <v>0</v>
      </c>
      <c r="W85" s="27">
        <f t="shared" si="15"/>
        <v>0</v>
      </c>
      <c r="X85" s="32"/>
      <c r="Y85" s="32"/>
      <c r="Z85" s="27" t="s">
        <v>39</v>
      </c>
      <c r="AA85" s="27"/>
      <c r="AB85" s="27"/>
      <c r="AC85" s="31"/>
      <c r="AD85" s="27">
        <f t="shared" si="16"/>
        <v>0</v>
      </c>
      <c r="AE85" s="29"/>
    </row>
    <row r="86">
      <c r="A86" s="46" t="s">
        <v>173</v>
      </c>
      <c r="B86" s="46" t="s">
        <v>174</v>
      </c>
      <c r="C86" s="50" t="s">
        <v>175</v>
      </c>
      <c r="D86" s="27" t="str">
        <f t="shared" si="11"/>
        <v>通用功能</v>
      </c>
      <c r="E86" s="27">
        <v>84</v>
      </c>
      <c r="F86" s="27" t="s">
        <v>34</v>
      </c>
      <c r="G86" s="27">
        <v>1</v>
      </c>
      <c r="H86" s="48" t="s">
        <v>176</v>
      </c>
      <c r="I86" s="48" t="s">
        <v>177</v>
      </c>
      <c r="J86" s="27"/>
      <c r="K86" s="34"/>
      <c r="L86" s="27">
        <v>0.5</v>
      </c>
      <c r="M86" s="27" t="s">
        <v>5</v>
      </c>
      <c r="N86" s="31"/>
      <c r="O86" s="27">
        <f t="shared" si="12"/>
        <v>0</v>
      </c>
      <c r="P86" s="27">
        <f t="shared" si="13"/>
        <v>52</v>
      </c>
      <c r="Q86" s="32">
        <v>45285</v>
      </c>
      <c r="R86" s="32">
        <v>45289</v>
      </c>
      <c r="S86" s="27">
        <v>0</v>
      </c>
      <c r="T86" s="27" t="s">
        <v>37</v>
      </c>
      <c r="U86" s="31"/>
      <c r="V86" s="27">
        <f t="shared" si="14"/>
        <v>0</v>
      </c>
      <c r="W86" s="27">
        <f t="shared" si="15"/>
        <v>0</v>
      </c>
      <c r="X86" s="32"/>
      <c r="Y86" s="32"/>
      <c r="Z86" s="27" t="s">
        <v>39</v>
      </c>
      <c r="AA86" s="27"/>
      <c r="AB86" s="27"/>
      <c r="AC86" s="31"/>
      <c r="AD86" s="27">
        <f t="shared" si="16"/>
        <v>0</v>
      </c>
      <c r="AE86" s="29"/>
    </row>
    <row r="87">
      <c r="A87" s="47"/>
      <c r="B87" s="47"/>
      <c r="C87" s="51"/>
      <c r="D87" s="27" t="str">
        <f t="shared" si="11"/>
        <v>通用功能</v>
      </c>
      <c r="E87" s="27">
        <v>85</v>
      </c>
      <c r="F87" s="27" t="s">
        <v>34</v>
      </c>
      <c r="G87" s="27">
        <v>1</v>
      </c>
      <c r="H87" s="48" t="s">
        <v>178</v>
      </c>
      <c r="I87" s="48" t="s">
        <v>179</v>
      </c>
      <c r="J87" s="27"/>
      <c r="K87" s="34"/>
      <c r="L87" s="27">
        <v>0.5</v>
      </c>
      <c r="M87" s="27" t="s">
        <v>5</v>
      </c>
      <c r="N87" s="31"/>
      <c r="O87" s="27">
        <f t="shared" si="12"/>
        <v>0</v>
      </c>
      <c r="P87" s="27">
        <f t="shared" si="13"/>
        <v>52</v>
      </c>
      <c r="Q87" s="32">
        <v>45285</v>
      </c>
      <c r="R87" s="32">
        <v>45289</v>
      </c>
      <c r="S87" s="27">
        <v>0</v>
      </c>
      <c r="T87" s="27" t="s">
        <v>37</v>
      </c>
      <c r="U87" s="31"/>
      <c r="V87" s="27">
        <f t="shared" si="14"/>
        <v>0</v>
      </c>
      <c r="W87" s="27">
        <f t="shared" si="15"/>
        <v>0</v>
      </c>
      <c r="X87" s="32"/>
      <c r="Y87" s="32"/>
      <c r="Z87" s="27" t="s">
        <v>39</v>
      </c>
      <c r="AA87" s="27"/>
      <c r="AB87" s="27"/>
      <c r="AC87" s="31"/>
      <c r="AD87" s="27">
        <f t="shared" si="16"/>
        <v>0</v>
      </c>
      <c r="AE87" s="29"/>
    </row>
    <row r="88">
      <c r="A88" s="47"/>
      <c r="B88" s="47"/>
      <c r="C88" s="29"/>
      <c r="D88" s="27" t="str">
        <f t="shared" si="11"/>
        <v>通用功能</v>
      </c>
      <c r="E88" s="27">
        <v>86</v>
      </c>
      <c r="F88" s="27" t="s">
        <v>169</v>
      </c>
      <c r="G88" s="27">
        <v>1</v>
      </c>
      <c r="H88" s="48"/>
      <c r="I88" s="29"/>
      <c r="J88" s="27"/>
      <c r="K88" s="34"/>
      <c r="L88" s="27"/>
      <c r="M88" s="27"/>
      <c r="N88" s="31"/>
      <c r="O88" s="27">
        <f t="shared" si="12"/>
        <v>0</v>
      </c>
      <c r="P88" s="27">
        <f t="shared" si="13"/>
        <v>0</v>
      </c>
      <c r="Q88" s="32"/>
      <c r="R88" s="32"/>
      <c r="S88" s="27"/>
      <c r="T88" s="27"/>
      <c r="U88" s="31"/>
      <c r="V88" s="27">
        <f t="shared" si="14"/>
        <v>0</v>
      </c>
      <c r="W88" s="27">
        <f t="shared" si="15"/>
        <v>0</v>
      </c>
      <c r="X88" s="32"/>
      <c r="Y88" s="32"/>
      <c r="Z88" s="27" t="s">
        <v>39</v>
      </c>
      <c r="AA88" s="27"/>
      <c r="AB88" s="27"/>
      <c r="AC88" s="31"/>
      <c r="AD88" s="27">
        <f t="shared" si="16"/>
        <v>0</v>
      </c>
      <c r="AE88" s="29"/>
    </row>
    <row r="89">
      <c r="A89" s="47"/>
      <c r="B89" s="49"/>
      <c r="C89" s="29"/>
      <c r="D89" s="27" t="str">
        <f t="shared" si="11"/>
        <v>通用功能</v>
      </c>
      <c r="E89" s="27">
        <v>87</v>
      </c>
      <c r="F89" s="27" t="s">
        <v>169</v>
      </c>
      <c r="G89" s="27">
        <v>1</v>
      </c>
      <c r="H89" s="48"/>
      <c r="I89" s="29"/>
      <c r="J89" s="27"/>
      <c r="K89" s="34"/>
      <c r="L89" s="27"/>
      <c r="M89" s="27"/>
      <c r="N89" s="31"/>
      <c r="O89" s="27">
        <f t="shared" si="12"/>
        <v>0</v>
      </c>
      <c r="P89" s="27">
        <f t="shared" si="13"/>
        <v>0</v>
      </c>
      <c r="Q89" s="32"/>
      <c r="R89" s="32"/>
      <c r="S89" s="27"/>
      <c r="T89" s="27"/>
      <c r="U89" s="31"/>
      <c r="V89" s="27">
        <f t="shared" si="14"/>
        <v>0</v>
      </c>
      <c r="W89" s="27">
        <f t="shared" si="15"/>
        <v>0</v>
      </c>
      <c r="X89" s="32"/>
      <c r="Y89" s="32"/>
      <c r="Z89" s="27" t="s">
        <v>39</v>
      </c>
      <c r="AA89" s="27"/>
      <c r="AB89" s="27"/>
      <c r="AC89" s="31"/>
      <c r="AD89" s="27">
        <f t="shared" si="16"/>
        <v>0</v>
      </c>
      <c r="AE89" s="29"/>
    </row>
    <row r="90">
      <c r="A90" s="47"/>
      <c r="B90" s="29"/>
      <c r="C90" s="29"/>
      <c r="D90" s="27" t="str">
        <f t="shared" si="11"/>
        <v>通用功能</v>
      </c>
      <c r="E90" s="27">
        <v>88</v>
      </c>
      <c r="F90" s="27" t="s">
        <v>169</v>
      </c>
      <c r="G90" s="27">
        <v>1</v>
      </c>
      <c r="H90" s="48"/>
      <c r="I90" s="29"/>
      <c r="J90" s="27"/>
      <c r="K90" s="34"/>
      <c r="L90" s="27"/>
      <c r="M90" s="27"/>
      <c r="N90" s="31"/>
      <c r="O90" s="27">
        <f t="shared" si="12"/>
        <v>0</v>
      </c>
      <c r="P90" s="27">
        <f t="shared" si="13"/>
        <v>0</v>
      </c>
      <c r="Q90" s="32"/>
      <c r="R90" s="32"/>
      <c r="S90" s="27"/>
      <c r="T90" s="27"/>
      <c r="U90" s="31"/>
      <c r="V90" s="27">
        <f t="shared" si="14"/>
        <v>0</v>
      </c>
      <c r="W90" s="27">
        <f t="shared" si="15"/>
        <v>0</v>
      </c>
      <c r="X90" s="32"/>
      <c r="Y90" s="32"/>
      <c r="Z90" s="27" t="s">
        <v>39</v>
      </c>
      <c r="AA90" s="27"/>
      <c r="AB90" s="27"/>
      <c r="AC90" s="31"/>
      <c r="AD90" s="27">
        <f t="shared" si="16"/>
        <v>0</v>
      </c>
      <c r="AE90" s="29"/>
    </row>
    <row r="91">
      <c r="A91" s="47"/>
      <c r="B91" s="50"/>
      <c r="C91" s="50"/>
      <c r="D91" s="46" t="str">
        <f t="shared" si="11"/>
        <v>通用功能</v>
      </c>
      <c r="E91" s="46">
        <v>89</v>
      </c>
      <c r="F91" s="46" t="s">
        <v>169</v>
      </c>
      <c r="G91" s="46">
        <v>1</v>
      </c>
      <c r="H91" s="52"/>
      <c r="I91" s="50"/>
      <c r="J91" s="46"/>
      <c r="K91" s="53"/>
      <c r="L91" s="46"/>
      <c r="M91" s="46"/>
      <c r="N91" s="54"/>
      <c r="O91" s="46">
        <f t="shared" si="12"/>
        <v>0</v>
      </c>
      <c r="P91" s="46">
        <f t="shared" si="13"/>
        <v>0</v>
      </c>
      <c r="Q91" s="55"/>
      <c r="R91" s="55"/>
      <c r="S91" s="46"/>
      <c r="T91" s="46"/>
      <c r="U91" s="54"/>
      <c r="V91" s="46">
        <f t="shared" si="14"/>
        <v>0</v>
      </c>
      <c r="W91" s="46">
        <f t="shared" si="15"/>
        <v>0</v>
      </c>
      <c r="X91" s="55"/>
      <c r="Y91" s="55"/>
      <c r="Z91" s="46" t="s">
        <v>39</v>
      </c>
      <c r="AA91" s="46"/>
      <c r="AB91" s="46"/>
      <c r="AC91" s="54"/>
      <c r="AD91" s="46">
        <f t="shared" si="16"/>
        <v>0</v>
      </c>
      <c r="AE91" s="50"/>
    </row>
    <row r="92" ht="14.5" customHeight="1">
      <c r="A92" s="56" t="s">
        <v>180</v>
      </c>
      <c r="B92" s="56" t="s">
        <v>181</v>
      </c>
      <c r="C92" s="57" t="s">
        <v>182</v>
      </c>
      <c r="D92" s="58" t="str">
        <f t="shared" si="11"/>
        <v>新需求功能</v>
      </c>
      <c r="E92" s="59">
        <v>90</v>
      </c>
      <c r="F92" s="27" t="s">
        <v>34</v>
      </c>
      <c r="G92" s="60">
        <v>2</v>
      </c>
      <c r="H92" s="61"/>
      <c r="I92" s="62"/>
      <c r="J92" s="58"/>
      <c r="K92" s="62"/>
      <c r="L92" s="58"/>
      <c r="M92" s="58"/>
      <c r="N92" s="63"/>
      <c r="O92" s="58">
        <f t="shared" si="12"/>
        <v>0</v>
      </c>
      <c r="P92" s="58">
        <f t="shared" si="13"/>
        <v>0</v>
      </c>
      <c r="Q92" s="64"/>
      <c r="R92" s="64"/>
      <c r="S92" s="58"/>
      <c r="T92" s="58"/>
      <c r="U92" s="63"/>
      <c r="V92" s="58">
        <f t="shared" si="14"/>
        <v>0</v>
      </c>
      <c r="W92" s="58">
        <f t="shared" si="15"/>
        <v>0</v>
      </c>
      <c r="X92" s="64"/>
      <c r="Y92" s="64"/>
      <c r="Z92" s="58" t="s">
        <v>39</v>
      </c>
      <c r="AA92" s="58"/>
      <c r="AB92" s="58"/>
      <c r="AC92" s="63"/>
      <c r="AD92" s="58">
        <f t="shared" si="16"/>
        <v>0</v>
      </c>
      <c r="AE92" s="62"/>
    </row>
    <row r="93">
      <c r="A93" s="65"/>
      <c r="B93" s="65"/>
      <c r="C93" s="66"/>
      <c r="D93" s="58" t="str">
        <f t="shared" si="11"/>
        <v>新需求功能</v>
      </c>
      <c r="E93" s="59">
        <v>91</v>
      </c>
      <c r="F93" s="27" t="s">
        <v>34</v>
      </c>
      <c r="G93" s="60">
        <v>2</v>
      </c>
      <c r="H93" s="61"/>
      <c r="I93" s="62"/>
      <c r="J93" s="58"/>
      <c r="K93" s="62"/>
      <c r="L93" s="58"/>
      <c r="M93" s="58"/>
      <c r="N93" s="63"/>
      <c r="O93" s="58">
        <f t="shared" si="12"/>
        <v>0</v>
      </c>
      <c r="P93" s="58">
        <f t="shared" si="13"/>
        <v>0</v>
      </c>
      <c r="Q93" s="64"/>
      <c r="R93" s="64"/>
      <c r="S93" s="58"/>
      <c r="T93" s="58"/>
      <c r="U93" s="63"/>
      <c r="V93" s="58">
        <f t="shared" si="14"/>
        <v>0</v>
      </c>
      <c r="W93" s="58">
        <f t="shared" si="15"/>
        <v>0</v>
      </c>
      <c r="X93" s="64"/>
      <c r="Y93" s="64"/>
      <c r="Z93" s="58" t="s">
        <v>39</v>
      </c>
      <c r="AA93" s="58"/>
      <c r="AB93" s="58"/>
      <c r="AC93" s="63"/>
      <c r="AD93" s="58">
        <f t="shared" si="16"/>
        <v>0</v>
      </c>
      <c r="AE93" s="62"/>
    </row>
    <row r="94" ht="14.5" customHeight="1">
      <c r="A94" s="65"/>
      <c r="B94" s="65"/>
      <c r="C94" s="62" t="s">
        <v>183</v>
      </c>
      <c r="D94" s="58" t="str">
        <f t="shared" si="11"/>
        <v>新需求功能</v>
      </c>
      <c r="E94" s="59">
        <v>92</v>
      </c>
      <c r="F94" s="27" t="s">
        <v>34</v>
      </c>
      <c r="G94" s="60">
        <v>2</v>
      </c>
      <c r="H94" s="61"/>
      <c r="I94" s="62"/>
      <c r="J94" s="58"/>
      <c r="K94" s="62"/>
      <c r="L94" s="58"/>
      <c r="M94" s="58"/>
      <c r="N94" s="63"/>
      <c r="O94" s="58">
        <f t="shared" si="12"/>
        <v>0</v>
      </c>
      <c r="P94" s="58">
        <f t="shared" si="13"/>
        <v>0</v>
      </c>
      <c r="Q94" s="64"/>
      <c r="R94" s="64"/>
      <c r="S94" s="58"/>
      <c r="T94" s="58"/>
      <c r="U94" s="63"/>
      <c r="V94" s="58">
        <f t="shared" si="14"/>
        <v>0</v>
      </c>
      <c r="W94" s="58">
        <f t="shared" si="15"/>
        <v>0</v>
      </c>
      <c r="X94" s="64"/>
      <c r="Y94" s="64"/>
      <c r="Z94" s="58" t="s">
        <v>39</v>
      </c>
      <c r="AA94" s="58"/>
      <c r="AB94" s="58"/>
      <c r="AC94" s="63"/>
      <c r="AD94" s="58">
        <f t="shared" si="16"/>
        <v>0</v>
      </c>
      <c r="AE94" s="62"/>
    </row>
    <row r="95" ht="14.5" customHeight="1">
      <c r="A95" s="65"/>
      <c r="B95" s="65"/>
      <c r="C95" s="67" t="s">
        <v>184</v>
      </c>
      <c r="D95" s="58" t="str">
        <f t="shared" si="11"/>
        <v>新需求功能</v>
      </c>
      <c r="E95" s="59">
        <v>93</v>
      </c>
      <c r="F95" s="27" t="s">
        <v>34</v>
      </c>
      <c r="G95" s="60">
        <v>2</v>
      </c>
      <c r="H95" s="61"/>
      <c r="I95" s="62"/>
      <c r="J95" s="58"/>
      <c r="K95" s="62"/>
      <c r="L95" s="58"/>
      <c r="M95" s="58"/>
      <c r="N95" s="63"/>
      <c r="O95" s="58">
        <f t="shared" si="12"/>
        <v>0</v>
      </c>
      <c r="P95" s="58">
        <f t="shared" si="13"/>
        <v>0</v>
      </c>
      <c r="Q95" s="64"/>
      <c r="R95" s="64"/>
      <c r="S95" s="58"/>
      <c r="T95" s="58"/>
      <c r="U95" s="63"/>
      <c r="V95" s="58">
        <f t="shared" si="14"/>
        <v>0</v>
      </c>
      <c r="W95" s="58">
        <f t="shared" si="15"/>
        <v>0</v>
      </c>
      <c r="X95" s="64"/>
      <c r="Y95" s="64"/>
      <c r="Z95" s="58" t="s">
        <v>39</v>
      </c>
      <c r="AA95" s="58"/>
      <c r="AB95" s="58"/>
      <c r="AC95" s="63"/>
      <c r="AD95" s="58">
        <f t="shared" si="16"/>
        <v>0</v>
      </c>
      <c r="AE95" s="62"/>
    </row>
    <row r="96" ht="14.25">
      <c r="A96" s="65"/>
      <c r="B96" s="65"/>
      <c r="C96" s="62" t="s">
        <v>185</v>
      </c>
      <c r="D96" s="58" t="str">
        <f t="shared" si="11"/>
        <v>新需求功能</v>
      </c>
      <c r="E96" s="59">
        <v>94</v>
      </c>
      <c r="F96" s="27" t="s">
        <v>34</v>
      </c>
      <c r="G96" s="60">
        <v>2</v>
      </c>
      <c r="H96" s="61"/>
      <c r="I96" s="62"/>
      <c r="J96" s="58"/>
      <c r="K96" s="62"/>
      <c r="L96" s="58"/>
      <c r="M96" s="58"/>
      <c r="N96" s="63"/>
      <c r="O96" s="58">
        <f t="shared" si="12"/>
        <v>0</v>
      </c>
      <c r="P96" s="58">
        <f t="shared" si="13"/>
        <v>0</v>
      </c>
      <c r="Q96" s="68"/>
      <c r="R96" s="68"/>
      <c r="S96" s="58"/>
      <c r="T96" s="58"/>
      <c r="U96" s="63"/>
      <c r="V96" s="58">
        <f t="shared" si="14"/>
        <v>0</v>
      </c>
      <c r="W96" s="58">
        <f t="shared" si="15"/>
        <v>0</v>
      </c>
      <c r="X96" s="68"/>
      <c r="Y96" s="68"/>
      <c r="Z96" s="58" t="s">
        <v>39</v>
      </c>
      <c r="AA96" s="58"/>
      <c r="AB96" s="58"/>
      <c r="AC96" s="63"/>
      <c r="AD96" s="58">
        <f t="shared" si="16"/>
        <v>0</v>
      </c>
      <c r="AE96" s="62"/>
    </row>
    <row r="97" ht="14.5" customHeight="1">
      <c r="A97" s="65"/>
      <c r="B97" s="65"/>
      <c r="C97" s="62" t="s">
        <v>186</v>
      </c>
      <c r="D97" s="58" t="str">
        <f t="shared" si="11"/>
        <v>新需求功能</v>
      </c>
      <c r="E97" s="59">
        <v>95</v>
      </c>
      <c r="F97" s="27" t="s">
        <v>34</v>
      </c>
      <c r="G97" s="60">
        <v>2</v>
      </c>
      <c r="H97" s="61"/>
      <c r="I97" s="62"/>
      <c r="J97" s="58"/>
      <c r="K97" s="62"/>
      <c r="L97" s="58"/>
      <c r="M97" s="58"/>
      <c r="N97" s="63"/>
      <c r="O97" s="58">
        <f t="shared" si="12"/>
        <v>0</v>
      </c>
      <c r="P97" s="58">
        <f t="shared" si="13"/>
        <v>0</v>
      </c>
      <c r="Q97" s="68"/>
      <c r="R97" s="68"/>
      <c r="S97" s="58"/>
      <c r="T97" s="58"/>
      <c r="U97" s="63"/>
      <c r="V97" s="58">
        <f t="shared" si="14"/>
        <v>0</v>
      </c>
      <c r="W97" s="58">
        <f t="shared" si="15"/>
        <v>0</v>
      </c>
      <c r="X97" s="68"/>
      <c r="Y97" s="68"/>
      <c r="Z97" s="58" t="s">
        <v>39</v>
      </c>
      <c r="AA97" s="58"/>
      <c r="AB97" s="58"/>
      <c r="AC97" s="63"/>
      <c r="AD97" s="58">
        <f t="shared" si="16"/>
        <v>0</v>
      </c>
      <c r="AE97" s="62"/>
    </row>
    <row r="98" ht="14.5" customHeight="1">
      <c r="A98" s="65"/>
      <c r="B98" s="65"/>
      <c r="C98" s="62" t="s">
        <v>187</v>
      </c>
      <c r="D98" s="58" t="str">
        <f t="shared" si="11"/>
        <v>新需求功能</v>
      </c>
      <c r="E98" s="59">
        <v>96</v>
      </c>
      <c r="F98" s="27" t="s">
        <v>34</v>
      </c>
      <c r="G98" s="60">
        <v>2</v>
      </c>
      <c r="H98" s="61"/>
      <c r="I98" s="62"/>
      <c r="J98" s="58"/>
      <c r="K98" s="62"/>
      <c r="L98" s="58"/>
      <c r="M98" s="58"/>
      <c r="N98" s="63"/>
      <c r="O98" s="58">
        <f t="shared" si="12"/>
        <v>0</v>
      </c>
      <c r="P98" s="58">
        <f t="shared" si="13"/>
        <v>0</v>
      </c>
      <c r="Q98" s="68"/>
      <c r="R98" s="68"/>
      <c r="S98" s="58"/>
      <c r="T98" s="58"/>
      <c r="U98" s="63"/>
      <c r="V98" s="58">
        <f t="shared" si="14"/>
        <v>0</v>
      </c>
      <c r="W98" s="58">
        <f t="shared" si="15"/>
        <v>0</v>
      </c>
      <c r="X98" s="68"/>
      <c r="Y98" s="68"/>
      <c r="Z98" s="58" t="s">
        <v>39</v>
      </c>
      <c r="AA98" s="58"/>
      <c r="AB98" s="58"/>
      <c r="AC98" s="63"/>
      <c r="AD98" s="58">
        <f t="shared" si="16"/>
        <v>0</v>
      </c>
      <c r="AE98" s="62"/>
    </row>
    <row r="99" ht="14.5" customHeight="1">
      <c r="A99" s="65"/>
      <c r="B99" s="65"/>
      <c r="C99" s="62"/>
      <c r="D99" s="58" t="str">
        <f t="shared" si="11"/>
        <v>新需求功能</v>
      </c>
      <c r="E99" s="59">
        <v>97</v>
      </c>
      <c r="F99" s="27" t="s">
        <v>34</v>
      </c>
      <c r="G99" s="60">
        <v>2</v>
      </c>
      <c r="H99" s="61"/>
      <c r="I99" s="62"/>
      <c r="J99" s="58"/>
      <c r="K99" s="62"/>
      <c r="L99" s="58"/>
      <c r="M99" s="58"/>
      <c r="N99" s="63"/>
      <c r="O99" s="58">
        <f t="shared" si="12"/>
        <v>0</v>
      </c>
      <c r="P99" s="58">
        <f t="shared" si="13"/>
        <v>0</v>
      </c>
      <c r="Q99" s="68"/>
      <c r="R99" s="68"/>
      <c r="S99" s="58"/>
      <c r="T99" s="58"/>
      <c r="U99" s="63"/>
      <c r="V99" s="58">
        <f t="shared" si="14"/>
        <v>0</v>
      </c>
      <c r="W99" s="58">
        <f t="shared" si="15"/>
        <v>0</v>
      </c>
      <c r="X99" s="68"/>
      <c r="Y99" s="68"/>
      <c r="Z99" s="58" t="s">
        <v>39</v>
      </c>
      <c r="AA99" s="58"/>
      <c r="AB99" s="58"/>
      <c r="AC99" s="63"/>
      <c r="AD99" s="58">
        <f t="shared" si="16"/>
        <v>0</v>
      </c>
      <c r="AE99" s="62"/>
    </row>
    <row r="100" ht="14.5" customHeight="1">
      <c r="A100" s="65"/>
      <c r="B100" s="69"/>
      <c r="C100" s="62"/>
      <c r="D100" s="58" t="str">
        <f>IF(A100&lt;&gt;"",A100,D99)</f>
        <v>新需求功能</v>
      </c>
      <c r="E100" s="59">
        <v>98</v>
      </c>
      <c r="F100" s="27" t="s">
        <v>34</v>
      </c>
      <c r="G100" s="60">
        <v>2</v>
      </c>
      <c r="H100" s="61"/>
      <c r="I100" s="62"/>
      <c r="J100" s="56"/>
      <c r="K100" s="70"/>
      <c r="L100" s="56"/>
      <c r="M100" s="56"/>
      <c r="N100" s="71"/>
      <c r="O100" s="58">
        <f t="shared" ref="O100:O115" si="17">L100*N100</f>
        <v>0</v>
      </c>
      <c r="P100" s="58">
        <f t="shared" ref="P100:P115" si="18">WEEKNUM(R100)</f>
        <v>0</v>
      </c>
      <c r="Q100" s="68"/>
      <c r="R100" s="68"/>
      <c r="S100" s="58"/>
      <c r="T100" s="58"/>
      <c r="U100" s="63"/>
      <c r="V100" s="58">
        <f t="shared" ref="V100:V115" si="19">S100*U100</f>
        <v>0</v>
      </c>
      <c r="W100" s="58">
        <f t="shared" ref="W100:W115" si="20">WEEKNUM(Y100)</f>
        <v>0</v>
      </c>
      <c r="X100" s="72"/>
      <c r="Y100" s="68"/>
      <c r="Z100" s="58" t="s">
        <v>39</v>
      </c>
      <c r="AA100" s="58"/>
      <c r="AB100" s="58"/>
      <c r="AC100" s="63"/>
      <c r="AD100" s="58">
        <f t="shared" ref="AD100:AD115" si="21">AA100*AC100</f>
        <v>0</v>
      </c>
      <c r="AE100" s="62"/>
    </row>
    <row r="101" ht="14.5" customHeight="1">
      <c r="A101" s="65"/>
      <c r="B101" s="56" t="s">
        <v>188</v>
      </c>
      <c r="C101" s="57" t="s">
        <v>189</v>
      </c>
      <c r="D101" s="58" t="str">
        <f t="shared" ref="D101:D115" si="22">IF(A101&lt;&gt;"",A101,D100)</f>
        <v>新需求功能</v>
      </c>
      <c r="E101" s="58">
        <v>99</v>
      </c>
      <c r="F101" s="69" t="s">
        <v>169</v>
      </c>
      <c r="G101" s="58">
        <v>1</v>
      </c>
      <c r="H101" s="61" t="s">
        <v>190</v>
      </c>
      <c r="I101" s="73" t="s">
        <v>190</v>
      </c>
      <c r="J101" s="27" t="s">
        <v>37</v>
      </c>
      <c r="K101" s="30" t="s">
        <v>37</v>
      </c>
      <c r="L101" s="27">
        <v>0</v>
      </c>
      <c r="M101" s="27" t="s">
        <v>37</v>
      </c>
      <c r="N101" s="31">
        <v>1</v>
      </c>
      <c r="O101" s="60">
        <f t="shared" si="17"/>
        <v>0</v>
      </c>
      <c r="P101" s="58">
        <f t="shared" si="18"/>
        <v>50</v>
      </c>
      <c r="Q101" s="74">
        <v>45271</v>
      </c>
      <c r="R101" s="74">
        <v>45271</v>
      </c>
      <c r="S101" s="58">
        <v>0.5</v>
      </c>
      <c r="T101" s="75" t="s">
        <v>38</v>
      </c>
      <c r="U101" s="63"/>
      <c r="V101" s="58">
        <f t="shared" si="19"/>
        <v>0</v>
      </c>
      <c r="W101" s="59">
        <f t="shared" si="20"/>
        <v>18</v>
      </c>
      <c r="X101" s="32">
        <v>45410</v>
      </c>
      <c r="Y101" s="32">
        <v>45412</v>
      </c>
      <c r="Z101" s="58" t="s">
        <v>39</v>
      </c>
      <c r="AA101" s="58"/>
      <c r="AB101" s="58"/>
      <c r="AC101" s="63"/>
      <c r="AD101" s="58">
        <f t="shared" si="21"/>
        <v>0</v>
      </c>
      <c r="AE101" s="62"/>
    </row>
    <row r="102" ht="14.5" customHeight="1">
      <c r="A102" s="65"/>
      <c r="B102" s="65"/>
      <c r="C102" s="76"/>
      <c r="D102" s="58" t="str">
        <f t="shared" si="22"/>
        <v>新需求功能</v>
      </c>
      <c r="E102" s="58">
        <v>100</v>
      </c>
      <c r="F102" s="58" t="s">
        <v>169</v>
      </c>
      <c r="G102" s="58">
        <v>1</v>
      </c>
      <c r="H102" s="61" t="s">
        <v>191</v>
      </c>
      <c r="I102" s="73" t="s">
        <v>192</v>
      </c>
      <c r="J102" s="27" t="s">
        <v>37</v>
      </c>
      <c r="K102" s="30" t="s">
        <v>37</v>
      </c>
      <c r="L102" s="46">
        <v>0</v>
      </c>
      <c r="M102" s="46" t="s">
        <v>37</v>
      </c>
      <c r="N102" s="31">
        <v>1</v>
      </c>
      <c r="O102" s="60">
        <f t="shared" si="17"/>
        <v>0</v>
      </c>
      <c r="P102" s="58">
        <f t="shared" si="18"/>
        <v>50</v>
      </c>
      <c r="Q102" s="74">
        <v>45271</v>
      </c>
      <c r="R102" s="74">
        <v>45271</v>
      </c>
      <c r="S102" s="58">
        <v>0.90000000000000002</v>
      </c>
      <c r="T102" s="58" t="s">
        <v>38</v>
      </c>
      <c r="U102" s="63"/>
      <c r="V102" s="58">
        <f t="shared" si="19"/>
        <v>0</v>
      </c>
      <c r="W102" s="59">
        <f t="shared" si="20"/>
        <v>18</v>
      </c>
      <c r="X102" s="77">
        <v>45410</v>
      </c>
      <c r="Y102" s="77">
        <v>45412</v>
      </c>
      <c r="Z102" s="60" t="s">
        <v>39</v>
      </c>
      <c r="AA102" s="58"/>
      <c r="AB102" s="58"/>
      <c r="AC102" s="63"/>
      <c r="AD102" s="58">
        <f t="shared" si="21"/>
        <v>0</v>
      </c>
      <c r="AE102" s="62"/>
    </row>
    <row r="103" ht="14.5" customHeight="1">
      <c r="A103" s="65"/>
      <c r="B103" s="65"/>
      <c r="C103" s="76"/>
      <c r="D103" s="58" t="str">
        <f t="shared" si="22"/>
        <v>新需求功能</v>
      </c>
      <c r="E103" s="58">
        <v>101</v>
      </c>
      <c r="F103" s="58" t="s">
        <v>169</v>
      </c>
      <c r="G103" s="58">
        <v>1</v>
      </c>
      <c r="H103" s="61" t="s">
        <v>193</v>
      </c>
      <c r="I103" s="62" t="s">
        <v>194</v>
      </c>
      <c r="J103" s="69"/>
      <c r="K103" s="78"/>
      <c r="L103" s="58">
        <v>0.5</v>
      </c>
      <c r="M103" s="58" t="s">
        <v>195</v>
      </c>
      <c r="N103" s="79"/>
      <c r="O103" s="58">
        <f t="shared" si="17"/>
        <v>0</v>
      </c>
      <c r="P103" s="59">
        <f t="shared" si="18"/>
        <v>18</v>
      </c>
      <c r="Q103" s="80">
        <v>45410</v>
      </c>
      <c r="R103" s="80">
        <v>45412</v>
      </c>
      <c r="S103" s="60">
        <v>0.20000000000000001</v>
      </c>
      <c r="T103" s="75" t="s">
        <v>38</v>
      </c>
      <c r="U103" s="63"/>
      <c r="V103" s="58">
        <f t="shared" si="19"/>
        <v>0</v>
      </c>
      <c r="W103" s="59">
        <f t="shared" si="20"/>
        <v>18</v>
      </c>
      <c r="X103" s="77">
        <v>45410</v>
      </c>
      <c r="Y103" s="77">
        <v>45412</v>
      </c>
      <c r="Z103" s="60" t="s">
        <v>39</v>
      </c>
      <c r="AA103" s="58"/>
      <c r="AB103" s="58"/>
      <c r="AC103" s="63"/>
      <c r="AD103" s="58">
        <f t="shared" si="21"/>
        <v>0</v>
      </c>
      <c r="AE103" s="62"/>
    </row>
    <row r="104" ht="14.5" customHeight="1">
      <c r="A104" s="65"/>
      <c r="B104" s="65"/>
      <c r="C104" s="66"/>
      <c r="D104" s="58" t="str">
        <f t="shared" si="22"/>
        <v>新需求功能</v>
      </c>
      <c r="E104" s="58">
        <v>102</v>
      </c>
      <c r="F104" s="58" t="s">
        <v>169</v>
      </c>
      <c r="G104" s="58">
        <v>1</v>
      </c>
      <c r="H104" s="61" t="s">
        <v>196</v>
      </c>
      <c r="I104" s="62" t="s">
        <v>197</v>
      </c>
      <c r="J104" s="58"/>
      <c r="K104" s="62"/>
      <c r="L104" s="58">
        <v>0.29999999999999999</v>
      </c>
      <c r="M104" s="58" t="s">
        <v>195</v>
      </c>
      <c r="N104" s="63"/>
      <c r="O104" s="58">
        <f t="shared" si="17"/>
        <v>0</v>
      </c>
      <c r="P104" s="59">
        <f t="shared" si="18"/>
        <v>18</v>
      </c>
      <c r="Q104" s="77">
        <v>45410</v>
      </c>
      <c r="R104" s="77">
        <v>45412</v>
      </c>
      <c r="S104" s="81">
        <v>0.10000000000000001</v>
      </c>
      <c r="T104" s="56" t="s">
        <v>38</v>
      </c>
      <c r="U104" s="71"/>
      <c r="V104" s="58">
        <f t="shared" si="19"/>
        <v>0</v>
      </c>
      <c r="W104" s="59">
        <f t="shared" si="20"/>
        <v>18</v>
      </c>
      <c r="X104" s="77">
        <v>45410</v>
      </c>
      <c r="Y104" s="77">
        <v>45412</v>
      </c>
      <c r="Z104" s="60" t="s">
        <v>39</v>
      </c>
      <c r="AA104" s="58"/>
      <c r="AB104" s="58"/>
      <c r="AC104" s="63"/>
      <c r="AD104" s="58">
        <f t="shared" si="21"/>
        <v>0</v>
      </c>
      <c r="AE104" s="62"/>
    </row>
    <row r="105" ht="14.5" customHeight="1">
      <c r="A105" s="65"/>
      <c r="B105" s="65"/>
      <c r="C105" s="62" t="s">
        <v>198</v>
      </c>
      <c r="D105" s="58" t="str">
        <f t="shared" si="22"/>
        <v>新需求功能</v>
      </c>
      <c r="E105" s="58">
        <v>103</v>
      </c>
      <c r="F105" s="58" t="s">
        <v>169</v>
      </c>
      <c r="G105" s="58">
        <v>1</v>
      </c>
      <c r="H105" s="82" t="s">
        <v>198</v>
      </c>
      <c r="I105" s="62" t="s">
        <v>199</v>
      </c>
      <c r="J105" s="58"/>
      <c r="K105" s="62"/>
      <c r="L105" s="58">
        <v>1.2</v>
      </c>
      <c r="M105" s="58" t="s">
        <v>195</v>
      </c>
      <c r="N105" s="63"/>
      <c r="O105" s="58">
        <f t="shared" si="17"/>
        <v>0</v>
      </c>
      <c r="P105" s="59">
        <f t="shared" si="18"/>
        <v>18</v>
      </c>
      <c r="Q105" s="77">
        <v>45410</v>
      </c>
      <c r="R105" s="77">
        <v>45412</v>
      </c>
      <c r="S105" s="27">
        <v>0</v>
      </c>
      <c r="T105" s="27" t="s">
        <v>37</v>
      </c>
      <c r="U105" s="31">
        <v>1</v>
      </c>
      <c r="V105" s="60">
        <f t="shared" si="19"/>
        <v>0</v>
      </c>
      <c r="W105" s="58">
        <f t="shared" si="20"/>
        <v>50</v>
      </c>
      <c r="X105" s="74">
        <v>45271</v>
      </c>
      <c r="Y105" s="74">
        <v>45271</v>
      </c>
      <c r="Z105" s="58" t="s">
        <v>39</v>
      </c>
      <c r="AA105" s="58"/>
      <c r="AB105" s="58"/>
      <c r="AC105" s="63"/>
      <c r="AD105" s="58">
        <f t="shared" si="21"/>
        <v>0</v>
      </c>
      <c r="AE105" s="62"/>
    </row>
    <row r="106" ht="14.5" customHeight="1">
      <c r="A106" s="65"/>
      <c r="B106" s="65"/>
      <c r="C106" s="62" t="s">
        <v>200</v>
      </c>
      <c r="D106" s="58" t="str">
        <f t="shared" si="22"/>
        <v>新需求功能</v>
      </c>
      <c r="E106" s="58">
        <v>104</v>
      </c>
      <c r="F106" s="58" t="s">
        <v>169</v>
      </c>
      <c r="G106" s="58">
        <v>1</v>
      </c>
      <c r="H106" s="62" t="s">
        <v>200</v>
      </c>
      <c r="I106" s="62" t="s">
        <v>201</v>
      </c>
      <c r="J106" s="58"/>
      <c r="K106" s="62"/>
      <c r="L106" s="58">
        <v>0.29999999999999999</v>
      </c>
      <c r="M106" s="58" t="s">
        <v>195</v>
      </c>
      <c r="N106" s="63"/>
      <c r="O106" s="58">
        <f t="shared" si="17"/>
        <v>0</v>
      </c>
      <c r="P106" s="59">
        <f t="shared" si="18"/>
        <v>18</v>
      </c>
      <c r="Q106" s="77">
        <v>45410</v>
      </c>
      <c r="R106" s="77">
        <v>45412</v>
      </c>
      <c r="S106" s="27">
        <v>0</v>
      </c>
      <c r="T106" s="27" t="s">
        <v>37</v>
      </c>
      <c r="U106" s="31">
        <v>1</v>
      </c>
      <c r="V106" s="60">
        <f t="shared" si="19"/>
        <v>0</v>
      </c>
      <c r="W106" s="58">
        <f t="shared" si="20"/>
        <v>50</v>
      </c>
      <c r="X106" s="74">
        <v>45271</v>
      </c>
      <c r="Y106" s="74">
        <v>45271</v>
      </c>
      <c r="Z106" s="58" t="s">
        <v>39</v>
      </c>
      <c r="AA106" s="58"/>
      <c r="AB106" s="58"/>
      <c r="AC106" s="63"/>
      <c r="AD106" s="58">
        <f t="shared" si="21"/>
        <v>0</v>
      </c>
      <c r="AE106" s="62"/>
    </row>
    <row r="107" ht="14.5" customHeight="1">
      <c r="A107" s="65"/>
      <c r="B107" s="65"/>
      <c r="C107" s="62" t="s">
        <v>202</v>
      </c>
      <c r="D107" s="58" t="str">
        <f t="shared" si="22"/>
        <v>新需求功能</v>
      </c>
      <c r="E107" s="58">
        <v>105</v>
      </c>
      <c r="F107" s="58" t="s">
        <v>169</v>
      </c>
      <c r="G107" s="58">
        <v>1</v>
      </c>
      <c r="H107" s="67" t="s">
        <v>202</v>
      </c>
      <c r="I107" s="62" t="s">
        <v>203</v>
      </c>
      <c r="J107" s="58"/>
      <c r="K107" s="62"/>
      <c r="L107" s="58">
        <v>0.20000000000000001</v>
      </c>
      <c r="M107" s="75" t="s">
        <v>195</v>
      </c>
      <c r="N107" s="63"/>
      <c r="O107" s="58">
        <f t="shared" si="17"/>
        <v>0</v>
      </c>
      <c r="P107" s="59">
        <f t="shared" si="18"/>
        <v>18</v>
      </c>
      <c r="Q107" s="77">
        <v>45410</v>
      </c>
      <c r="R107" s="77">
        <v>45412</v>
      </c>
      <c r="S107" s="27">
        <v>0</v>
      </c>
      <c r="T107" s="27" t="s">
        <v>37</v>
      </c>
      <c r="U107" s="31">
        <v>1</v>
      </c>
      <c r="V107" s="60">
        <f t="shared" si="19"/>
        <v>0</v>
      </c>
      <c r="W107" s="58">
        <f t="shared" si="20"/>
        <v>50</v>
      </c>
      <c r="X107" s="74">
        <v>45271</v>
      </c>
      <c r="Y107" s="74">
        <v>45271</v>
      </c>
      <c r="Z107" s="58" t="s">
        <v>39</v>
      </c>
      <c r="AA107" s="58"/>
      <c r="AB107" s="58"/>
      <c r="AC107" s="63"/>
      <c r="AD107" s="58">
        <f t="shared" si="21"/>
        <v>0</v>
      </c>
      <c r="AE107" s="62"/>
    </row>
    <row r="108" ht="14.5" customHeight="1">
      <c r="A108" s="65"/>
      <c r="B108" s="69"/>
      <c r="C108" s="62" t="s">
        <v>204</v>
      </c>
      <c r="D108" s="58" t="str">
        <f t="shared" si="22"/>
        <v>新需求功能</v>
      </c>
      <c r="E108" s="58">
        <v>106</v>
      </c>
      <c r="F108" s="58" t="s">
        <v>169</v>
      </c>
      <c r="G108" s="58">
        <v>1</v>
      </c>
      <c r="H108" s="62" t="s">
        <v>204</v>
      </c>
      <c r="I108" s="62" t="s">
        <v>205</v>
      </c>
      <c r="J108" s="58"/>
      <c r="K108" s="62"/>
      <c r="L108" s="58">
        <v>0.5</v>
      </c>
      <c r="M108" s="75" t="s">
        <v>195</v>
      </c>
      <c r="N108" s="63"/>
      <c r="O108" s="58">
        <f t="shared" si="17"/>
        <v>0</v>
      </c>
      <c r="P108" s="59">
        <f t="shared" si="18"/>
        <v>18</v>
      </c>
      <c r="Q108" s="77">
        <v>45410</v>
      </c>
      <c r="R108" s="77">
        <v>45412</v>
      </c>
      <c r="S108" s="83">
        <v>0.29999999999999999</v>
      </c>
      <c r="T108" s="69" t="s">
        <v>38</v>
      </c>
      <c r="U108" s="79"/>
      <c r="V108" s="58">
        <f t="shared" si="19"/>
        <v>0</v>
      </c>
      <c r="W108" s="59">
        <f t="shared" si="20"/>
        <v>18</v>
      </c>
      <c r="X108" s="80">
        <v>45410</v>
      </c>
      <c r="Y108" s="80">
        <v>45412</v>
      </c>
      <c r="Z108" s="60" t="s">
        <v>39</v>
      </c>
      <c r="AA108" s="58"/>
      <c r="AB108" s="58"/>
      <c r="AC108" s="63"/>
      <c r="AD108" s="58">
        <f t="shared" si="21"/>
        <v>0</v>
      </c>
      <c r="AE108" s="62"/>
    </row>
    <row r="109" ht="14.5" customHeight="1">
      <c r="A109" s="65"/>
      <c r="B109" s="62"/>
      <c r="C109" s="62"/>
      <c r="D109" s="58" t="str">
        <f t="shared" si="22"/>
        <v>新需求功能</v>
      </c>
      <c r="E109" s="58">
        <v>107</v>
      </c>
      <c r="F109" s="58" t="s">
        <v>169</v>
      </c>
      <c r="G109" s="58">
        <v>1</v>
      </c>
      <c r="H109" s="61"/>
      <c r="I109" s="62"/>
      <c r="J109" s="58"/>
      <c r="K109" s="62"/>
      <c r="L109" s="58"/>
      <c r="M109" s="58"/>
      <c r="N109" s="63"/>
      <c r="O109" s="58">
        <f t="shared" si="17"/>
        <v>0</v>
      </c>
      <c r="P109" s="58">
        <f t="shared" si="18"/>
        <v>0</v>
      </c>
      <c r="Q109" s="74"/>
      <c r="R109" s="74"/>
      <c r="S109" s="58"/>
      <c r="T109" s="58"/>
      <c r="U109" s="63"/>
      <c r="V109" s="58">
        <f t="shared" si="19"/>
        <v>0</v>
      </c>
      <c r="W109" s="58">
        <f t="shared" si="20"/>
        <v>0</v>
      </c>
      <c r="X109" s="74"/>
      <c r="Y109" s="74"/>
      <c r="Z109" s="58" t="s">
        <v>39</v>
      </c>
      <c r="AA109" s="58"/>
      <c r="AB109" s="58"/>
      <c r="AC109" s="63"/>
      <c r="AD109" s="58">
        <f t="shared" si="21"/>
        <v>0</v>
      </c>
      <c r="AE109" s="62"/>
    </row>
    <row r="110" ht="14.5" customHeight="1">
      <c r="A110" s="65"/>
      <c r="B110" s="62"/>
      <c r="C110" s="62"/>
      <c r="D110" s="58" t="str">
        <f t="shared" si="22"/>
        <v>新需求功能</v>
      </c>
      <c r="E110" s="58">
        <v>108</v>
      </c>
      <c r="F110" s="58" t="s">
        <v>169</v>
      </c>
      <c r="G110" s="58">
        <v>1</v>
      </c>
      <c r="H110" s="61"/>
      <c r="I110" s="62"/>
      <c r="J110" s="58"/>
      <c r="K110" s="62"/>
      <c r="L110" s="58"/>
      <c r="M110" s="58"/>
      <c r="N110" s="63"/>
      <c r="O110" s="58">
        <f t="shared" si="17"/>
        <v>0</v>
      </c>
      <c r="P110" s="58">
        <f t="shared" si="18"/>
        <v>0</v>
      </c>
      <c r="Q110" s="68"/>
      <c r="R110" s="68"/>
      <c r="S110" s="58"/>
      <c r="T110" s="58"/>
      <c r="U110" s="63"/>
      <c r="V110" s="58">
        <f t="shared" si="19"/>
        <v>0</v>
      </c>
      <c r="W110" s="58">
        <f t="shared" si="20"/>
        <v>0</v>
      </c>
      <c r="X110" s="68"/>
      <c r="Y110" s="68"/>
      <c r="Z110" s="58" t="s">
        <v>39</v>
      </c>
      <c r="AA110" s="58"/>
      <c r="AB110" s="58"/>
      <c r="AC110" s="63"/>
      <c r="AD110" s="58">
        <f t="shared" si="21"/>
        <v>0</v>
      </c>
      <c r="AE110" s="62"/>
    </row>
    <row r="111" ht="14.5" customHeight="1">
      <c r="A111" s="65"/>
      <c r="B111" s="62"/>
      <c r="C111" s="62"/>
      <c r="D111" s="58" t="str">
        <f t="shared" si="22"/>
        <v>新需求功能</v>
      </c>
      <c r="E111" s="58">
        <v>109</v>
      </c>
      <c r="F111" s="58" t="s">
        <v>169</v>
      </c>
      <c r="G111" s="58">
        <v>1</v>
      </c>
      <c r="H111" s="61"/>
      <c r="I111" s="62"/>
      <c r="J111" s="58"/>
      <c r="K111" s="62"/>
      <c r="L111" s="58"/>
      <c r="M111" s="58"/>
      <c r="N111" s="63"/>
      <c r="O111" s="58">
        <f t="shared" si="17"/>
        <v>0</v>
      </c>
      <c r="P111" s="58">
        <f t="shared" si="18"/>
        <v>0</v>
      </c>
      <c r="Q111" s="68"/>
      <c r="R111" s="68"/>
      <c r="S111" s="58"/>
      <c r="T111" s="58"/>
      <c r="U111" s="63"/>
      <c r="V111" s="58">
        <f t="shared" si="19"/>
        <v>0</v>
      </c>
      <c r="W111" s="58">
        <f t="shared" si="20"/>
        <v>0</v>
      </c>
      <c r="X111" s="68"/>
      <c r="Y111" s="68"/>
      <c r="Z111" s="58" t="s">
        <v>39</v>
      </c>
      <c r="AA111" s="58"/>
      <c r="AB111" s="58"/>
      <c r="AC111" s="63"/>
      <c r="AD111" s="58">
        <f t="shared" si="21"/>
        <v>0</v>
      </c>
      <c r="AE111" s="62"/>
    </row>
    <row r="112" ht="14.5" customHeight="1">
      <c r="A112" s="65"/>
      <c r="B112" s="62"/>
      <c r="C112" s="62"/>
      <c r="D112" s="58" t="str">
        <f t="shared" si="22"/>
        <v>新需求功能</v>
      </c>
      <c r="E112" s="58">
        <v>110</v>
      </c>
      <c r="F112" s="58" t="s">
        <v>169</v>
      </c>
      <c r="G112" s="58">
        <v>1</v>
      </c>
      <c r="H112" s="61"/>
      <c r="I112" s="62"/>
      <c r="J112" s="58"/>
      <c r="K112" s="62"/>
      <c r="L112" s="58"/>
      <c r="M112" s="58"/>
      <c r="N112" s="63"/>
      <c r="O112" s="58">
        <f t="shared" si="17"/>
        <v>0</v>
      </c>
      <c r="P112" s="58">
        <f t="shared" si="18"/>
        <v>0</v>
      </c>
      <c r="Q112" s="68"/>
      <c r="R112" s="68"/>
      <c r="S112" s="58"/>
      <c r="T112" s="58"/>
      <c r="U112" s="63"/>
      <c r="V112" s="58">
        <f t="shared" si="19"/>
        <v>0</v>
      </c>
      <c r="W112" s="58">
        <f t="shared" si="20"/>
        <v>0</v>
      </c>
      <c r="X112" s="68"/>
      <c r="Y112" s="68"/>
      <c r="Z112" s="58" t="s">
        <v>39</v>
      </c>
      <c r="AA112" s="58"/>
      <c r="AB112" s="58"/>
      <c r="AC112" s="63"/>
      <c r="AD112" s="58">
        <f t="shared" si="21"/>
        <v>0</v>
      </c>
      <c r="AE112" s="62"/>
    </row>
    <row r="113" ht="14.5" customHeight="1">
      <c r="A113" s="65"/>
      <c r="B113" s="62"/>
      <c r="C113" s="62"/>
      <c r="D113" s="58" t="str">
        <f t="shared" si="22"/>
        <v>新需求功能</v>
      </c>
      <c r="E113" s="58">
        <v>111</v>
      </c>
      <c r="F113" s="58" t="s">
        <v>169</v>
      </c>
      <c r="G113" s="58">
        <v>1</v>
      </c>
      <c r="H113" s="61"/>
      <c r="I113" s="62"/>
      <c r="J113" s="58"/>
      <c r="K113" s="62"/>
      <c r="L113" s="58"/>
      <c r="M113" s="58"/>
      <c r="N113" s="63"/>
      <c r="O113" s="58">
        <f t="shared" si="17"/>
        <v>0</v>
      </c>
      <c r="P113" s="58">
        <f t="shared" si="18"/>
        <v>0</v>
      </c>
      <c r="Q113" s="68"/>
      <c r="R113" s="68"/>
      <c r="S113" s="58"/>
      <c r="T113" s="58"/>
      <c r="U113" s="63"/>
      <c r="V113" s="58">
        <f t="shared" si="19"/>
        <v>0</v>
      </c>
      <c r="W113" s="58">
        <f t="shared" si="20"/>
        <v>0</v>
      </c>
      <c r="X113" s="68"/>
      <c r="Y113" s="68"/>
      <c r="Z113" s="58" t="s">
        <v>39</v>
      </c>
      <c r="AA113" s="58"/>
      <c r="AB113" s="58"/>
      <c r="AC113" s="63"/>
      <c r="AD113" s="58">
        <f t="shared" si="21"/>
        <v>0</v>
      </c>
      <c r="AE113" s="62"/>
    </row>
    <row r="114" ht="14.5" customHeight="1">
      <c r="A114" s="65"/>
      <c r="B114" s="62"/>
      <c r="C114" s="62"/>
      <c r="D114" s="58" t="str">
        <f t="shared" si="22"/>
        <v>新需求功能</v>
      </c>
      <c r="E114" s="58">
        <v>112</v>
      </c>
      <c r="F114" s="58" t="s">
        <v>169</v>
      </c>
      <c r="G114" s="58">
        <v>1</v>
      </c>
      <c r="H114" s="61"/>
      <c r="I114" s="62"/>
      <c r="J114" s="58"/>
      <c r="K114" s="62"/>
      <c r="L114" s="58"/>
      <c r="M114" s="58"/>
      <c r="N114" s="63"/>
      <c r="O114" s="58">
        <f t="shared" si="17"/>
        <v>0</v>
      </c>
      <c r="P114" s="58">
        <f t="shared" si="18"/>
        <v>0</v>
      </c>
      <c r="Q114" s="68"/>
      <c r="R114" s="68"/>
      <c r="S114" s="58"/>
      <c r="T114" s="58"/>
      <c r="U114" s="63"/>
      <c r="V114" s="58">
        <f t="shared" si="19"/>
        <v>0</v>
      </c>
      <c r="W114" s="58">
        <f t="shared" si="20"/>
        <v>0</v>
      </c>
      <c r="X114" s="68"/>
      <c r="Y114" s="68"/>
      <c r="Z114" s="58" t="s">
        <v>39</v>
      </c>
      <c r="AA114" s="58"/>
      <c r="AB114" s="58"/>
      <c r="AC114" s="63"/>
      <c r="AD114" s="58">
        <f t="shared" si="21"/>
        <v>0</v>
      </c>
      <c r="AE114" s="62"/>
    </row>
    <row r="115" ht="14.5" customHeight="1">
      <c r="A115" s="65"/>
      <c r="B115" s="62"/>
      <c r="C115" s="62"/>
      <c r="D115" s="58" t="str">
        <f t="shared" si="22"/>
        <v>新需求功能</v>
      </c>
      <c r="E115" s="58">
        <v>113</v>
      </c>
      <c r="F115" s="58" t="s">
        <v>169</v>
      </c>
      <c r="G115" s="58">
        <v>1</v>
      </c>
      <c r="H115" s="61"/>
      <c r="I115" s="62"/>
      <c r="J115" s="58"/>
      <c r="K115" s="62"/>
      <c r="L115" s="58"/>
      <c r="M115" s="58"/>
      <c r="N115" s="63"/>
      <c r="O115" s="58">
        <f t="shared" si="17"/>
        <v>0</v>
      </c>
      <c r="P115" s="58">
        <f t="shared" si="18"/>
        <v>0</v>
      </c>
      <c r="Q115" s="68"/>
      <c r="R115" s="68"/>
      <c r="S115" s="58"/>
      <c r="T115" s="58"/>
      <c r="U115" s="63"/>
      <c r="V115" s="58">
        <f t="shared" si="19"/>
        <v>0</v>
      </c>
      <c r="W115" s="58">
        <f t="shared" si="20"/>
        <v>0</v>
      </c>
      <c r="X115" s="68"/>
      <c r="Y115" s="68"/>
      <c r="Z115" s="58" t="s">
        <v>39</v>
      </c>
      <c r="AA115" s="58"/>
      <c r="AB115" s="58"/>
      <c r="AC115" s="63"/>
      <c r="AD115" s="58">
        <f t="shared" si="21"/>
        <v>0</v>
      </c>
      <c r="AE115" s="62"/>
    </row>
    <row r="116">
      <c r="A116" s="69"/>
      <c r="B116" s="62"/>
      <c r="C116" s="62"/>
      <c r="D116" s="58" t="str">
        <f>IF(A116&lt;&gt;"",A116,D95)</f>
        <v>新需求功能</v>
      </c>
      <c r="E116" s="58">
        <v>114</v>
      </c>
      <c r="F116" s="58" t="s">
        <v>169</v>
      </c>
      <c r="G116" s="58">
        <v>1</v>
      </c>
      <c r="H116" s="61"/>
      <c r="I116" s="62"/>
      <c r="J116" s="58"/>
      <c r="K116" s="62"/>
      <c r="L116" s="58"/>
      <c r="M116" s="58"/>
      <c r="N116" s="63"/>
      <c r="O116" s="58">
        <f t="shared" si="12"/>
        <v>0</v>
      </c>
      <c r="P116" s="58">
        <f t="shared" si="13"/>
        <v>0</v>
      </c>
      <c r="Q116" s="64"/>
      <c r="R116" s="64"/>
      <c r="S116" s="58"/>
      <c r="T116" s="58"/>
      <c r="U116" s="63"/>
      <c r="V116" s="58">
        <f t="shared" si="14"/>
        <v>0</v>
      </c>
      <c r="W116" s="58">
        <f t="shared" si="15"/>
        <v>0</v>
      </c>
      <c r="X116" s="64"/>
      <c r="Y116" s="64"/>
      <c r="Z116" s="58" t="s">
        <v>39</v>
      </c>
      <c r="AA116" s="58"/>
      <c r="AB116" s="58"/>
      <c r="AC116" s="63"/>
      <c r="AD116" s="58">
        <f t="shared" si="16"/>
        <v>0</v>
      </c>
      <c r="AE116" s="62"/>
    </row>
    <row r="117">
      <c r="A117" s="49" t="s">
        <v>206</v>
      </c>
      <c r="B117" s="49" t="s">
        <v>207</v>
      </c>
      <c r="C117" s="82" t="s">
        <v>208</v>
      </c>
      <c r="D117" s="49" t="str">
        <f t="shared" ref="D100:D119" si="23">IF(A117&lt;&gt;"",A117,D116)</f>
        <v>其他事项</v>
      </c>
      <c r="E117" s="58">
        <v>115</v>
      </c>
      <c r="F117" s="49" t="s">
        <v>34</v>
      </c>
      <c r="G117" s="49">
        <v>1</v>
      </c>
      <c r="H117" s="84" t="s">
        <v>208</v>
      </c>
      <c r="I117" s="51" t="s">
        <v>209</v>
      </c>
      <c r="J117" s="49" t="s">
        <v>37</v>
      </c>
      <c r="K117" s="49" t="s">
        <v>37</v>
      </c>
      <c r="L117" s="49">
        <v>0.20000000000000001</v>
      </c>
      <c r="M117" s="49" t="s">
        <v>5</v>
      </c>
      <c r="N117" s="85">
        <v>1</v>
      </c>
      <c r="O117" s="49">
        <f t="shared" si="12"/>
        <v>0.20000000000000001</v>
      </c>
      <c r="P117" s="86">
        <f t="shared" si="13"/>
        <v>50</v>
      </c>
      <c r="Q117" s="68">
        <v>45273</v>
      </c>
      <c r="R117" s="68">
        <v>45275</v>
      </c>
      <c r="S117" s="87"/>
      <c r="T117" s="49"/>
      <c r="U117" s="85"/>
      <c r="V117" s="49">
        <f t="shared" si="14"/>
        <v>0</v>
      </c>
      <c r="W117" s="49">
        <f t="shared" si="15"/>
        <v>0</v>
      </c>
      <c r="X117" s="88"/>
      <c r="Y117" s="88"/>
      <c r="Z117" s="49" t="s">
        <v>39</v>
      </c>
      <c r="AA117" s="49"/>
      <c r="AB117" s="49"/>
      <c r="AC117" s="85"/>
      <c r="AD117" s="49">
        <f t="shared" si="16"/>
        <v>0</v>
      </c>
      <c r="AE117" s="51"/>
    </row>
    <row r="118" ht="14.5" customHeight="1">
      <c r="A118" s="27"/>
      <c r="B118" s="27"/>
      <c r="C118" s="50" t="s">
        <v>210</v>
      </c>
      <c r="D118" s="27" t="str">
        <f t="shared" si="23"/>
        <v>其他事项</v>
      </c>
      <c r="E118" s="58">
        <v>116</v>
      </c>
      <c r="F118" s="27" t="s">
        <v>34</v>
      </c>
      <c r="G118" s="27">
        <v>1</v>
      </c>
      <c r="H118" s="29" t="s">
        <v>210</v>
      </c>
      <c r="I118" s="29" t="s">
        <v>211</v>
      </c>
      <c r="J118" s="27" t="s">
        <v>37</v>
      </c>
      <c r="K118" s="27" t="s">
        <v>37</v>
      </c>
      <c r="L118" s="27">
        <v>0.5</v>
      </c>
      <c r="M118" s="27" t="s">
        <v>5</v>
      </c>
      <c r="N118" s="31">
        <v>0.29999999999999999</v>
      </c>
      <c r="O118" s="27">
        <f t="shared" si="12"/>
        <v>0.14999999999999999</v>
      </c>
      <c r="P118" s="89">
        <f t="shared" si="13"/>
        <v>52</v>
      </c>
      <c r="Q118" s="68">
        <v>45273</v>
      </c>
      <c r="R118" s="68">
        <v>45289</v>
      </c>
      <c r="S118" s="90"/>
      <c r="T118" s="27"/>
      <c r="U118" s="31"/>
      <c r="V118" s="27">
        <f t="shared" si="14"/>
        <v>0</v>
      </c>
      <c r="W118" s="27">
        <f t="shared" si="15"/>
        <v>0</v>
      </c>
      <c r="X118" s="32"/>
      <c r="Y118" s="32"/>
      <c r="Z118" s="27" t="s">
        <v>39</v>
      </c>
      <c r="AA118" s="27"/>
      <c r="AB118" s="27"/>
      <c r="AC118" s="31"/>
      <c r="AD118" s="27">
        <f t="shared" si="16"/>
        <v>0</v>
      </c>
      <c r="AE118" s="29"/>
    </row>
    <row r="119" ht="14.5" customHeight="1">
      <c r="A119" s="27"/>
      <c r="B119" s="27"/>
      <c r="C119" s="29"/>
      <c r="D119" s="27" t="str">
        <f t="shared" si="23"/>
        <v>其他事项</v>
      </c>
      <c r="E119" s="58">
        <v>117</v>
      </c>
      <c r="F119" s="27" t="s">
        <v>34</v>
      </c>
      <c r="G119" s="27">
        <v>1</v>
      </c>
      <c r="H119" s="29"/>
      <c r="I119" s="29"/>
      <c r="J119" s="27" t="s">
        <v>37</v>
      </c>
      <c r="K119" s="27" t="s">
        <v>37</v>
      </c>
      <c r="L119" s="27"/>
      <c r="M119" s="27"/>
      <c r="N119" s="31"/>
      <c r="O119" s="27">
        <f t="shared" si="12"/>
        <v>0</v>
      </c>
      <c r="P119" s="27">
        <f t="shared" si="13"/>
        <v>0</v>
      </c>
      <c r="Q119" s="88"/>
      <c r="R119" s="88"/>
      <c r="S119" s="27"/>
      <c r="T119" s="27"/>
      <c r="U119" s="31"/>
      <c r="V119" s="27">
        <f t="shared" si="14"/>
        <v>0</v>
      </c>
      <c r="W119" s="27">
        <f t="shared" si="15"/>
        <v>0</v>
      </c>
      <c r="X119" s="32"/>
      <c r="Y119" s="32"/>
      <c r="Z119" s="27" t="s">
        <v>39</v>
      </c>
      <c r="AA119" s="27"/>
      <c r="AB119" s="27"/>
      <c r="AC119" s="31"/>
      <c r="AD119" s="27">
        <f t="shared" si="16"/>
        <v>0</v>
      </c>
      <c r="AE119" s="29"/>
    </row>
    <row r="120" ht="14.5" customHeight="1">
      <c r="A120" s="27"/>
      <c r="B120" s="27"/>
      <c r="C120" s="67"/>
      <c r="D120" s="27" t="str">
        <f t="shared" ref="D120:D135" si="24">IF(A120&lt;&gt;"",A120,D119)</f>
        <v>其他事项</v>
      </c>
      <c r="E120" s="58">
        <v>118</v>
      </c>
      <c r="F120" s="27" t="s">
        <v>169</v>
      </c>
      <c r="G120" s="27">
        <v>1</v>
      </c>
      <c r="H120" s="29"/>
      <c r="I120" s="29"/>
      <c r="J120" s="27" t="s">
        <v>37</v>
      </c>
      <c r="K120" s="27" t="s">
        <v>37</v>
      </c>
      <c r="L120" s="27"/>
      <c r="M120" s="27"/>
      <c r="N120" s="31"/>
      <c r="O120" s="27">
        <f t="shared" si="12"/>
        <v>0</v>
      </c>
      <c r="P120" s="27">
        <f t="shared" si="13"/>
        <v>0</v>
      </c>
      <c r="Q120" s="32"/>
      <c r="R120" s="32"/>
      <c r="S120" s="27"/>
      <c r="T120" s="27"/>
      <c r="U120" s="31"/>
      <c r="V120" s="27">
        <f t="shared" si="14"/>
        <v>0</v>
      </c>
      <c r="W120" s="27">
        <f t="shared" si="15"/>
        <v>0</v>
      </c>
      <c r="X120" s="32"/>
      <c r="Y120" s="32"/>
      <c r="Z120" s="27" t="s">
        <v>39</v>
      </c>
      <c r="AA120" s="27"/>
      <c r="AB120" s="27"/>
      <c r="AC120" s="31"/>
      <c r="AD120" s="27">
        <f t="shared" si="16"/>
        <v>0</v>
      </c>
      <c r="AE120" s="29"/>
    </row>
    <row r="121" ht="14.5" customHeight="1">
      <c r="A121" s="27"/>
      <c r="B121" s="27"/>
      <c r="C121" s="50"/>
      <c r="D121" s="27" t="str">
        <f t="shared" si="24"/>
        <v>其他事项</v>
      </c>
      <c r="E121" s="58">
        <v>119</v>
      </c>
      <c r="F121" s="27" t="s">
        <v>169</v>
      </c>
      <c r="G121" s="27">
        <v>1</v>
      </c>
      <c r="H121" s="29"/>
      <c r="I121" s="29"/>
      <c r="J121" s="27" t="s">
        <v>37</v>
      </c>
      <c r="K121" s="27" t="s">
        <v>37</v>
      </c>
      <c r="L121" s="27"/>
      <c r="M121" s="27"/>
      <c r="N121" s="31"/>
      <c r="O121" s="27">
        <f t="shared" si="12"/>
        <v>0</v>
      </c>
      <c r="P121" s="27">
        <f t="shared" si="13"/>
        <v>0</v>
      </c>
      <c r="Q121" s="55"/>
      <c r="R121" s="55"/>
      <c r="S121" s="27"/>
      <c r="T121" s="27"/>
      <c r="U121" s="31"/>
      <c r="V121" s="27">
        <f t="shared" si="14"/>
        <v>0</v>
      </c>
      <c r="W121" s="27">
        <f t="shared" si="15"/>
        <v>0</v>
      </c>
      <c r="X121" s="32"/>
      <c r="Y121" s="32"/>
      <c r="Z121" s="27" t="s">
        <v>39</v>
      </c>
      <c r="AA121" s="27"/>
      <c r="AB121" s="27"/>
      <c r="AC121" s="31"/>
      <c r="AD121" s="27">
        <f t="shared" si="16"/>
        <v>0</v>
      </c>
      <c r="AE121" s="29"/>
    </row>
    <row r="122" ht="14.5" customHeight="1">
      <c r="A122" s="27"/>
      <c r="B122" s="27"/>
      <c r="C122" s="29"/>
      <c r="D122" s="27" t="str">
        <f t="shared" si="24"/>
        <v>其他事项</v>
      </c>
      <c r="E122" s="58">
        <v>120</v>
      </c>
      <c r="F122" s="27" t="s">
        <v>169</v>
      </c>
      <c r="G122" s="27">
        <v>1</v>
      </c>
      <c r="H122" s="29"/>
      <c r="I122" s="29"/>
      <c r="J122" s="27" t="s">
        <v>37</v>
      </c>
      <c r="K122" s="27" t="s">
        <v>37</v>
      </c>
      <c r="L122" s="27"/>
      <c r="M122" s="27"/>
      <c r="N122" s="31"/>
      <c r="O122" s="27">
        <f t="shared" si="12"/>
        <v>0</v>
      </c>
      <c r="P122" s="89">
        <f t="shared" si="13"/>
        <v>0</v>
      </c>
      <c r="Q122" s="64"/>
      <c r="R122" s="64"/>
      <c r="S122" s="90"/>
      <c r="T122" s="27"/>
      <c r="U122" s="31"/>
      <c r="V122" s="27">
        <f t="shared" si="14"/>
        <v>0</v>
      </c>
      <c r="W122" s="27">
        <f t="shared" si="15"/>
        <v>0</v>
      </c>
      <c r="X122" s="32"/>
      <c r="Y122" s="32"/>
      <c r="Z122" s="27" t="s">
        <v>39</v>
      </c>
      <c r="AA122" s="27"/>
      <c r="AB122" s="27"/>
      <c r="AC122" s="31"/>
      <c r="AD122" s="27">
        <f t="shared" si="16"/>
        <v>0</v>
      </c>
      <c r="AE122" s="29"/>
    </row>
    <row r="123" ht="14.5" customHeight="1">
      <c r="A123" s="27"/>
      <c r="B123" s="27"/>
      <c r="C123" s="67"/>
      <c r="D123" s="27" t="str">
        <f t="shared" si="24"/>
        <v>其他事项</v>
      </c>
      <c r="E123" s="58">
        <v>121</v>
      </c>
      <c r="F123" s="27" t="s">
        <v>169</v>
      </c>
      <c r="G123" s="27">
        <v>1</v>
      </c>
      <c r="H123" s="29"/>
      <c r="I123" s="29"/>
      <c r="J123" s="27" t="s">
        <v>37</v>
      </c>
      <c r="K123" s="27" t="s">
        <v>37</v>
      </c>
      <c r="L123" s="27"/>
      <c r="M123" s="27"/>
      <c r="N123" s="31"/>
      <c r="O123" s="27">
        <f t="shared" si="12"/>
        <v>0</v>
      </c>
      <c r="P123" s="89">
        <f t="shared" si="13"/>
        <v>0</v>
      </c>
      <c r="Q123" s="64"/>
      <c r="R123" s="64"/>
      <c r="S123" s="90"/>
      <c r="T123" s="27"/>
      <c r="U123" s="31"/>
      <c r="V123" s="27">
        <f t="shared" si="14"/>
        <v>0</v>
      </c>
      <c r="W123" s="27">
        <f t="shared" si="15"/>
        <v>0</v>
      </c>
      <c r="X123" s="32"/>
      <c r="Y123" s="32"/>
      <c r="Z123" s="27" t="s">
        <v>39</v>
      </c>
      <c r="AA123" s="27"/>
      <c r="AB123" s="27"/>
      <c r="AC123" s="31"/>
      <c r="AD123" s="27">
        <f t="shared" si="16"/>
        <v>0</v>
      </c>
      <c r="AE123" s="29"/>
    </row>
    <row r="124">
      <c r="A124" s="27"/>
      <c r="B124" s="27" t="s">
        <v>212</v>
      </c>
      <c r="C124" s="50" t="s">
        <v>213</v>
      </c>
      <c r="D124" s="27" t="str">
        <f t="shared" si="24"/>
        <v>其他事项</v>
      </c>
      <c r="E124" s="58">
        <v>122</v>
      </c>
      <c r="F124" s="27" t="s">
        <v>34</v>
      </c>
      <c r="G124" s="27">
        <v>1</v>
      </c>
      <c r="H124" s="91" t="s">
        <v>214</v>
      </c>
      <c r="I124" s="29" t="s">
        <v>215</v>
      </c>
      <c r="J124" s="27" t="s">
        <v>37</v>
      </c>
      <c r="K124" s="27" t="s">
        <v>37</v>
      </c>
      <c r="L124" s="27">
        <v>1</v>
      </c>
      <c r="M124" s="27" t="s">
        <v>5</v>
      </c>
      <c r="N124" s="31">
        <v>1</v>
      </c>
      <c r="O124" s="27">
        <f t="shared" si="12"/>
        <v>1</v>
      </c>
      <c r="P124" s="89">
        <f t="shared" si="13"/>
        <v>50</v>
      </c>
      <c r="Q124" s="68">
        <v>45273</v>
      </c>
      <c r="R124" s="68">
        <v>45275</v>
      </c>
      <c r="S124" s="90">
        <v>0</v>
      </c>
      <c r="T124" s="27" t="s">
        <v>37</v>
      </c>
      <c r="U124" s="31"/>
      <c r="V124" s="27">
        <f t="shared" si="14"/>
        <v>0</v>
      </c>
      <c r="W124" s="27">
        <f t="shared" si="15"/>
        <v>0</v>
      </c>
      <c r="X124" s="32"/>
      <c r="Y124" s="32"/>
      <c r="Z124" s="27" t="s">
        <v>39</v>
      </c>
      <c r="AA124" s="27"/>
      <c r="AB124" s="27"/>
      <c r="AC124" s="31"/>
      <c r="AD124" s="27">
        <f t="shared" si="16"/>
        <v>0</v>
      </c>
      <c r="AE124" s="29"/>
    </row>
    <row r="125" ht="14.5" customHeight="1">
      <c r="A125" s="27"/>
      <c r="B125" s="27"/>
      <c r="C125" s="92"/>
      <c r="D125" s="27" t="str">
        <f t="shared" si="24"/>
        <v>其他事项</v>
      </c>
      <c r="E125" s="58">
        <v>123</v>
      </c>
      <c r="F125" s="27" t="s">
        <v>169</v>
      </c>
      <c r="G125" s="27">
        <v>1</v>
      </c>
      <c r="H125" s="67"/>
      <c r="I125" s="29" t="s">
        <v>216</v>
      </c>
      <c r="J125" s="27" t="s">
        <v>37</v>
      </c>
      <c r="K125" s="27" t="s">
        <v>37</v>
      </c>
      <c r="L125" s="27">
        <v>1</v>
      </c>
      <c r="M125" s="75" t="s">
        <v>5</v>
      </c>
      <c r="N125" s="31">
        <v>1</v>
      </c>
      <c r="O125" s="27">
        <f t="shared" si="12"/>
        <v>1</v>
      </c>
      <c r="P125" s="89">
        <f t="shared" si="13"/>
        <v>50</v>
      </c>
      <c r="Q125" s="68">
        <v>45273</v>
      </c>
      <c r="R125" s="68">
        <v>45275</v>
      </c>
      <c r="S125" s="90"/>
      <c r="T125" s="27"/>
      <c r="U125" s="31"/>
      <c r="V125" s="27">
        <f t="shared" si="14"/>
        <v>0</v>
      </c>
      <c r="W125" s="27">
        <f t="shared" si="15"/>
        <v>0</v>
      </c>
      <c r="X125" s="32"/>
      <c r="Y125" s="32"/>
      <c r="Z125" s="27" t="s">
        <v>39</v>
      </c>
      <c r="AA125" s="27"/>
      <c r="AB125" s="27"/>
      <c r="AC125" s="31"/>
      <c r="AD125" s="27">
        <f t="shared" si="16"/>
        <v>0</v>
      </c>
      <c r="AE125" s="29"/>
    </row>
    <row r="126" ht="14.5" customHeight="1">
      <c r="A126" s="27"/>
      <c r="B126" s="27"/>
      <c r="C126" s="51"/>
      <c r="D126" s="27" t="str">
        <f t="shared" si="24"/>
        <v>其他事项</v>
      </c>
      <c r="E126" s="58">
        <v>124</v>
      </c>
      <c r="F126" s="27" t="s">
        <v>169</v>
      </c>
      <c r="G126" s="27">
        <v>1</v>
      </c>
      <c r="H126" s="48"/>
      <c r="I126" s="29"/>
      <c r="J126" s="27" t="s">
        <v>37</v>
      </c>
      <c r="K126" s="27" t="s">
        <v>37</v>
      </c>
      <c r="L126" s="27"/>
      <c r="M126" s="27"/>
      <c r="N126" s="31"/>
      <c r="O126" s="27">
        <f t="shared" si="12"/>
        <v>0</v>
      </c>
      <c r="P126" s="89">
        <f t="shared" si="13"/>
        <v>0</v>
      </c>
      <c r="Q126" s="64"/>
      <c r="R126" s="64"/>
      <c r="S126" s="90"/>
      <c r="T126" s="27"/>
      <c r="U126" s="31"/>
      <c r="V126" s="27">
        <f t="shared" si="14"/>
        <v>0</v>
      </c>
      <c r="W126" s="27">
        <f t="shared" si="15"/>
        <v>0</v>
      </c>
      <c r="X126" s="32"/>
      <c r="Y126" s="32"/>
      <c r="Z126" s="27" t="s">
        <v>39</v>
      </c>
      <c r="AA126" s="27"/>
      <c r="AB126" s="27"/>
      <c r="AC126" s="31"/>
      <c r="AD126" s="27">
        <f t="shared" si="16"/>
        <v>0</v>
      </c>
      <c r="AE126" s="29"/>
    </row>
    <row r="127" ht="14.5" customHeight="1">
      <c r="A127" s="27"/>
      <c r="B127" s="27"/>
      <c r="C127" s="50" t="s">
        <v>217</v>
      </c>
      <c r="D127" s="27" t="str">
        <f t="shared" si="24"/>
        <v>其他事项</v>
      </c>
      <c r="E127" s="58">
        <v>125</v>
      </c>
      <c r="F127" s="27" t="s">
        <v>169</v>
      </c>
      <c r="G127" s="27">
        <v>1</v>
      </c>
      <c r="H127" s="48"/>
      <c r="I127" s="29"/>
      <c r="J127" s="27" t="s">
        <v>37</v>
      </c>
      <c r="K127" s="27" t="s">
        <v>37</v>
      </c>
      <c r="L127" s="27"/>
      <c r="M127" s="27"/>
      <c r="N127" s="31"/>
      <c r="O127" s="27">
        <f t="shared" si="12"/>
        <v>0</v>
      </c>
      <c r="P127" s="89">
        <f t="shared" si="13"/>
        <v>0</v>
      </c>
      <c r="Q127" s="64"/>
      <c r="R127" s="64"/>
      <c r="S127" s="90"/>
      <c r="T127" s="27"/>
      <c r="U127" s="31"/>
      <c r="V127" s="27">
        <f t="shared" si="14"/>
        <v>0</v>
      </c>
      <c r="W127" s="27">
        <f t="shared" si="15"/>
        <v>0</v>
      </c>
      <c r="X127" s="32"/>
      <c r="Y127" s="32"/>
      <c r="Z127" s="27" t="s">
        <v>39</v>
      </c>
      <c r="AA127" s="27"/>
      <c r="AB127" s="27"/>
      <c r="AC127" s="31"/>
      <c r="AD127" s="27">
        <f t="shared" si="16"/>
        <v>0</v>
      </c>
      <c r="AE127" s="29"/>
    </row>
    <row r="128" ht="14.5" customHeight="1">
      <c r="A128" s="27"/>
      <c r="B128" s="27"/>
      <c r="C128" s="51"/>
      <c r="D128" s="27" t="str">
        <f t="shared" si="24"/>
        <v>其他事项</v>
      </c>
      <c r="E128" s="58">
        <v>126</v>
      </c>
      <c r="F128" s="27" t="s">
        <v>169</v>
      </c>
      <c r="G128" s="27">
        <v>1</v>
      </c>
      <c r="H128" s="48"/>
      <c r="I128" s="29"/>
      <c r="J128" s="27" t="s">
        <v>37</v>
      </c>
      <c r="K128" s="27" t="s">
        <v>37</v>
      </c>
      <c r="L128" s="27"/>
      <c r="M128" s="27"/>
      <c r="N128" s="31"/>
      <c r="O128" s="27">
        <f t="shared" si="12"/>
        <v>0</v>
      </c>
      <c r="P128" s="89">
        <f t="shared" si="13"/>
        <v>0</v>
      </c>
      <c r="Q128" s="64"/>
      <c r="R128" s="64"/>
      <c r="S128" s="90"/>
      <c r="T128" s="27"/>
      <c r="U128" s="31"/>
      <c r="V128" s="27">
        <f t="shared" si="14"/>
        <v>0</v>
      </c>
      <c r="W128" s="27">
        <f t="shared" si="15"/>
        <v>0</v>
      </c>
      <c r="X128" s="32"/>
      <c r="Y128" s="32"/>
      <c r="Z128" s="27" t="s">
        <v>39</v>
      </c>
      <c r="AA128" s="27"/>
      <c r="AB128" s="27"/>
      <c r="AC128" s="31"/>
      <c r="AD128" s="27">
        <f t="shared" si="16"/>
        <v>0</v>
      </c>
      <c r="AE128" s="29"/>
    </row>
    <row r="129" ht="14.5" customHeight="1">
      <c r="A129" s="27"/>
      <c r="B129" s="27" t="s">
        <v>218</v>
      </c>
      <c r="C129" s="50" t="s">
        <v>219</v>
      </c>
      <c r="D129" s="27" t="str">
        <f t="shared" si="24"/>
        <v>其他事项</v>
      </c>
      <c r="E129" s="58">
        <v>127</v>
      </c>
      <c r="F129" s="27" t="s">
        <v>34</v>
      </c>
      <c r="G129" s="27">
        <v>1</v>
      </c>
      <c r="H129" s="50" t="s">
        <v>220</v>
      </c>
      <c r="I129" s="29" t="s">
        <v>221</v>
      </c>
      <c r="J129" s="27" t="s">
        <v>37</v>
      </c>
      <c r="K129" s="27" t="s">
        <v>37</v>
      </c>
      <c r="L129" s="27">
        <v>0.5</v>
      </c>
      <c r="M129" s="27" t="s">
        <v>5</v>
      </c>
      <c r="N129" s="31">
        <v>1</v>
      </c>
      <c r="O129" s="27">
        <f t="shared" si="12"/>
        <v>0.5</v>
      </c>
      <c r="P129" s="89">
        <f t="shared" si="13"/>
        <v>50</v>
      </c>
      <c r="Q129" s="68">
        <v>45273</v>
      </c>
      <c r="R129" s="68">
        <v>45275</v>
      </c>
      <c r="S129" s="90"/>
      <c r="T129" s="27"/>
      <c r="U129" s="31"/>
      <c r="V129" s="27">
        <f t="shared" si="14"/>
        <v>0</v>
      </c>
      <c r="W129" s="27">
        <f t="shared" si="15"/>
        <v>0</v>
      </c>
      <c r="X129" s="32"/>
      <c r="Y129" s="32"/>
      <c r="Z129" s="27" t="s">
        <v>39</v>
      </c>
      <c r="AA129" s="27"/>
      <c r="AB129" s="27"/>
      <c r="AC129" s="31"/>
      <c r="AD129" s="27">
        <f t="shared" si="16"/>
        <v>0</v>
      </c>
      <c r="AE129" s="29"/>
    </row>
    <row r="130" ht="14.5" customHeight="1">
      <c r="A130" s="27"/>
      <c r="B130" s="27"/>
      <c r="C130" s="92"/>
      <c r="D130" s="27" t="str">
        <f t="shared" si="24"/>
        <v>其他事项</v>
      </c>
      <c r="E130" s="58">
        <v>128</v>
      </c>
      <c r="F130" s="27" t="s">
        <v>169</v>
      </c>
      <c r="G130" s="27">
        <v>1</v>
      </c>
      <c r="H130" s="51"/>
      <c r="I130" s="29" t="s">
        <v>222</v>
      </c>
      <c r="J130" s="27" t="s">
        <v>37</v>
      </c>
      <c r="K130" s="27" t="s">
        <v>37</v>
      </c>
      <c r="L130" s="27">
        <v>0.5</v>
      </c>
      <c r="M130" s="27"/>
      <c r="N130" s="31"/>
      <c r="O130" s="27">
        <f t="shared" si="12"/>
        <v>0</v>
      </c>
      <c r="P130" s="89">
        <f t="shared" si="13"/>
        <v>52</v>
      </c>
      <c r="Q130" s="68">
        <v>45285</v>
      </c>
      <c r="R130" s="68">
        <v>45289</v>
      </c>
      <c r="S130" s="90"/>
      <c r="T130" s="27"/>
      <c r="U130" s="31"/>
      <c r="V130" s="27">
        <f t="shared" si="14"/>
        <v>0</v>
      </c>
      <c r="W130" s="27">
        <f t="shared" si="15"/>
        <v>0</v>
      </c>
      <c r="X130" s="32"/>
      <c r="Y130" s="32"/>
      <c r="Z130" s="27" t="s">
        <v>39</v>
      </c>
      <c r="AA130" s="27"/>
      <c r="AB130" s="27"/>
      <c r="AC130" s="31"/>
      <c r="AD130" s="27">
        <f t="shared" si="16"/>
        <v>0</v>
      </c>
      <c r="AE130" s="29"/>
    </row>
    <row r="131" ht="14.5" customHeight="1">
      <c r="A131" s="27"/>
      <c r="B131" s="27"/>
      <c r="C131" s="51"/>
      <c r="D131" s="27" t="str">
        <f t="shared" si="24"/>
        <v>其他事项</v>
      </c>
      <c r="E131" s="58">
        <v>129</v>
      </c>
      <c r="F131" s="27" t="s">
        <v>169</v>
      </c>
      <c r="G131" s="27">
        <v>1</v>
      </c>
      <c r="H131" s="48"/>
      <c r="I131" s="29"/>
      <c r="J131" s="27" t="s">
        <v>37</v>
      </c>
      <c r="K131" s="27" t="s">
        <v>37</v>
      </c>
      <c r="L131" s="27"/>
      <c r="M131" s="27"/>
      <c r="N131" s="31"/>
      <c r="O131" s="27">
        <f t="shared" si="12"/>
        <v>0</v>
      </c>
      <c r="P131" s="89">
        <f t="shared" si="13"/>
        <v>0</v>
      </c>
      <c r="Q131" s="64"/>
      <c r="R131" s="64"/>
      <c r="S131" s="90"/>
      <c r="T131" s="27"/>
      <c r="U131" s="31"/>
      <c r="V131" s="27">
        <f t="shared" si="14"/>
        <v>0</v>
      </c>
      <c r="W131" s="27">
        <f t="shared" si="15"/>
        <v>0</v>
      </c>
      <c r="X131" s="32"/>
      <c r="Y131" s="32"/>
      <c r="Z131" s="27" t="s">
        <v>39</v>
      </c>
      <c r="AA131" s="27"/>
      <c r="AB131" s="27"/>
      <c r="AC131" s="31"/>
      <c r="AD131" s="27">
        <f t="shared" si="16"/>
        <v>0</v>
      </c>
      <c r="AE131" s="29"/>
    </row>
    <row r="132" ht="14.5" customHeight="1">
      <c r="A132" s="27"/>
      <c r="B132" s="27"/>
      <c r="C132" s="29"/>
      <c r="D132" s="27" t="str">
        <f t="shared" si="24"/>
        <v>其他事项</v>
      </c>
      <c r="E132" s="58">
        <v>130</v>
      </c>
      <c r="F132" s="27" t="s">
        <v>169</v>
      </c>
      <c r="G132" s="27">
        <v>1</v>
      </c>
      <c r="H132" s="48"/>
      <c r="I132" s="29"/>
      <c r="J132" s="27" t="s">
        <v>37</v>
      </c>
      <c r="K132" s="27" t="s">
        <v>37</v>
      </c>
      <c r="L132" s="27"/>
      <c r="M132" s="27"/>
      <c r="N132" s="31"/>
      <c r="O132" s="27">
        <f t="shared" si="12"/>
        <v>0</v>
      </c>
      <c r="P132" s="27">
        <f t="shared" si="13"/>
        <v>0</v>
      </c>
      <c r="Q132" s="88"/>
      <c r="R132" s="88"/>
      <c r="S132" s="27"/>
      <c r="T132" s="27"/>
      <c r="U132" s="31"/>
      <c r="V132" s="27">
        <f t="shared" si="14"/>
        <v>0</v>
      </c>
      <c r="W132" s="27">
        <f t="shared" si="15"/>
        <v>0</v>
      </c>
      <c r="X132" s="32"/>
      <c r="Y132" s="32"/>
      <c r="Z132" s="27" t="s">
        <v>39</v>
      </c>
      <c r="AA132" s="27"/>
      <c r="AB132" s="27"/>
      <c r="AC132" s="31"/>
      <c r="AD132" s="27">
        <f t="shared" si="16"/>
        <v>0</v>
      </c>
      <c r="AE132" s="29"/>
    </row>
    <row r="133" ht="14.5" customHeight="1">
      <c r="A133" s="27"/>
      <c r="B133" s="27"/>
      <c r="C133" s="29"/>
      <c r="D133" s="27" t="str">
        <f t="shared" si="24"/>
        <v>其他事项</v>
      </c>
      <c r="E133" s="58">
        <v>131</v>
      </c>
      <c r="F133" s="27" t="s">
        <v>169</v>
      </c>
      <c r="G133" s="27">
        <v>1</v>
      </c>
      <c r="H133" s="48"/>
      <c r="I133" s="29"/>
      <c r="J133" s="27" t="s">
        <v>37</v>
      </c>
      <c r="K133" s="27" t="s">
        <v>37</v>
      </c>
      <c r="L133" s="27"/>
      <c r="M133" s="27"/>
      <c r="N133" s="31"/>
      <c r="O133" s="27">
        <f t="shared" si="12"/>
        <v>0</v>
      </c>
      <c r="P133" s="27">
        <f t="shared" si="13"/>
        <v>0</v>
      </c>
      <c r="Q133" s="32"/>
      <c r="R133" s="32"/>
      <c r="S133" s="27"/>
      <c r="T133" s="27"/>
      <c r="U133" s="31"/>
      <c r="V133" s="27">
        <f t="shared" si="14"/>
        <v>0</v>
      </c>
      <c r="W133" s="27">
        <f t="shared" si="15"/>
        <v>0</v>
      </c>
      <c r="X133" s="32"/>
      <c r="Y133" s="32"/>
      <c r="Z133" s="27" t="s">
        <v>39</v>
      </c>
      <c r="AA133" s="27"/>
      <c r="AB133" s="27"/>
      <c r="AC133" s="31"/>
      <c r="AD133" s="27">
        <f t="shared" si="16"/>
        <v>0</v>
      </c>
      <c r="AE133" s="29"/>
    </row>
    <row r="134" ht="14.5" customHeight="1">
      <c r="A134" s="27"/>
      <c r="B134" s="29"/>
      <c r="C134" s="29"/>
      <c r="D134" s="27" t="str">
        <f t="shared" si="24"/>
        <v>其他事项</v>
      </c>
      <c r="E134" s="58">
        <v>132</v>
      </c>
      <c r="F134" s="27" t="s">
        <v>169</v>
      </c>
      <c r="G134" s="27">
        <v>1</v>
      </c>
      <c r="H134" s="48"/>
      <c r="I134" s="29"/>
      <c r="J134" s="27" t="s">
        <v>37</v>
      </c>
      <c r="K134" s="27" t="s">
        <v>37</v>
      </c>
      <c r="L134" s="27"/>
      <c r="M134" s="27"/>
      <c r="N134" s="31"/>
      <c r="O134" s="27">
        <f t="shared" si="12"/>
        <v>0</v>
      </c>
      <c r="P134" s="27">
        <f t="shared" si="13"/>
        <v>0</v>
      </c>
      <c r="Q134" s="32"/>
      <c r="R134" s="32"/>
      <c r="S134" s="27"/>
      <c r="T134" s="27"/>
      <c r="U134" s="31"/>
      <c r="V134" s="27">
        <f t="shared" si="14"/>
        <v>0</v>
      </c>
      <c r="W134" s="27">
        <f t="shared" si="15"/>
        <v>0</v>
      </c>
      <c r="X134" s="32"/>
      <c r="Y134" s="32"/>
      <c r="Z134" s="27" t="s">
        <v>39</v>
      </c>
      <c r="AA134" s="27"/>
      <c r="AB134" s="27"/>
      <c r="AC134" s="31"/>
      <c r="AD134" s="27">
        <f t="shared" si="16"/>
        <v>0</v>
      </c>
      <c r="AE134" s="29"/>
    </row>
    <row r="135">
      <c r="A135" s="27"/>
      <c r="B135" s="29"/>
      <c r="C135" s="29"/>
      <c r="D135" s="27" t="str">
        <f t="shared" si="24"/>
        <v>其他事项</v>
      </c>
      <c r="E135" s="58">
        <v>133</v>
      </c>
      <c r="F135" s="27" t="s">
        <v>169</v>
      </c>
      <c r="G135" s="27">
        <v>1</v>
      </c>
      <c r="H135" s="48"/>
      <c r="I135" s="29"/>
      <c r="J135" s="27" t="s">
        <v>37</v>
      </c>
      <c r="K135" s="27" t="s">
        <v>37</v>
      </c>
      <c r="L135" s="27"/>
      <c r="M135" s="27"/>
      <c r="N135" s="31"/>
      <c r="O135" s="27">
        <f t="shared" si="12"/>
        <v>0</v>
      </c>
      <c r="P135" s="27">
        <f t="shared" si="13"/>
        <v>0</v>
      </c>
      <c r="Q135" s="32"/>
      <c r="R135" s="32"/>
      <c r="S135" s="27"/>
      <c r="T135" s="27"/>
      <c r="U135" s="31"/>
      <c r="V135" s="27">
        <f t="shared" si="14"/>
        <v>0</v>
      </c>
      <c r="W135" s="27">
        <f t="shared" si="15"/>
        <v>0</v>
      </c>
      <c r="X135" s="32"/>
      <c r="Y135" s="32"/>
      <c r="Z135" s="27" t="s">
        <v>39</v>
      </c>
      <c r="AA135" s="27"/>
      <c r="AB135" s="27"/>
      <c r="AC135" s="31"/>
      <c r="AD135" s="27">
        <f t="shared" si="16"/>
        <v>0</v>
      </c>
      <c r="AE135" s="29"/>
    </row>
    <row r="136" ht="14.5" customHeight="1">
      <c r="D136" s="7"/>
      <c r="J136" s="7"/>
      <c r="K136" s="93" t="s">
        <v>223</v>
      </c>
      <c r="L136" s="94">
        <f>SUM(L3:L135)</f>
        <v>33.950000000000003</v>
      </c>
      <c r="O136" s="94">
        <f>SUM(O3:O135)</f>
        <v>2.8500000000000001</v>
      </c>
      <c r="S136" s="94">
        <f>SUM(S3:S135)</f>
        <v>22.250000000000004</v>
      </c>
      <c r="T136" s="8"/>
      <c r="U136" s="8"/>
      <c r="V136" s="94">
        <f>SUM(V3:V135)</f>
        <v>0</v>
      </c>
      <c r="AA136" s="94">
        <f>SUM(AA3:AA135)</f>
        <v>0</v>
      </c>
      <c r="AB136" s="8"/>
      <c r="AC136" s="8"/>
      <c r="AD136" s="94">
        <f>SUM(AD3:AD135)</f>
        <v>0</v>
      </c>
    </row>
    <row r="138">
      <c r="A138" s="95" t="s">
        <v>224</v>
      </c>
      <c r="B138" s="95"/>
      <c r="C138" s="95"/>
      <c r="D138" s="95"/>
      <c r="E138" s="95"/>
      <c r="F138" s="95"/>
      <c r="G138" s="95"/>
      <c r="H138" s="95"/>
      <c r="I138" s="95"/>
      <c r="J138" s="95"/>
      <c r="K138" s="95"/>
    </row>
    <row r="139" ht="14.5" customHeight="1">
      <c r="A139" s="95"/>
      <c r="B139" s="95"/>
      <c r="C139" s="95"/>
      <c r="D139" s="95"/>
      <c r="E139" s="95"/>
      <c r="F139" s="95"/>
      <c r="G139" s="95"/>
      <c r="H139" s="95"/>
      <c r="I139" s="95"/>
      <c r="J139" s="95"/>
      <c r="K139" s="95"/>
    </row>
    <row r="140" ht="14.5" customHeight="1">
      <c r="A140" s="95"/>
      <c r="B140" s="95"/>
      <c r="C140" s="95"/>
      <c r="D140" s="95"/>
      <c r="E140" s="95"/>
      <c r="F140" s="95"/>
      <c r="G140" s="95"/>
      <c r="H140" s="95"/>
      <c r="I140" s="95"/>
      <c r="J140" s="95"/>
      <c r="K140" s="95"/>
    </row>
    <row r="141" ht="14.5" customHeight="1">
      <c r="A141" s="95"/>
      <c r="B141" s="95"/>
      <c r="C141" s="95"/>
      <c r="D141" s="95"/>
      <c r="E141" s="95"/>
      <c r="F141" s="95"/>
      <c r="G141" s="95"/>
      <c r="H141" s="95"/>
      <c r="I141" s="95"/>
      <c r="J141" s="95"/>
      <c r="K141" s="95"/>
    </row>
    <row r="142" ht="14.5" customHeight="1">
      <c r="A142" s="95"/>
      <c r="B142" s="95"/>
      <c r="C142" s="95"/>
      <c r="D142" s="95"/>
      <c r="E142" s="95"/>
      <c r="F142" s="95"/>
      <c r="G142" s="95"/>
      <c r="H142" s="95"/>
      <c r="I142" s="95"/>
      <c r="J142" s="95"/>
      <c r="K142" s="95"/>
    </row>
    <row r="143" ht="14.5" customHeight="1">
      <c r="A143" s="95"/>
      <c r="B143" s="95"/>
      <c r="C143" s="95"/>
      <c r="D143" s="95"/>
      <c r="E143" s="95"/>
      <c r="F143" s="95"/>
      <c r="G143" s="95"/>
      <c r="H143" s="95"/>
      <c r="I143" s="95"/>
      <c r="J143" s="95"/>
      <c r="K143" s="95"/>
    </row>
    <row r="144" ht="14.5" customHeight="1">
      <c r="A144" s="95"/>
      <c r="B144" s="95"/>
      <c r="C144" s="95"/>
      <c r="D144" s="95"/>
      <c r="E144" s="95"/>
      <c r="F144" s="95"/>
      <c r="G144" s="95"/>
      <c r="H144" s="95"/>
      <c r="I144" s="95"/>
      <c r="J144" s="95"/>
      <c r="K144" s="95"/>
    </row>
    <row r="145" ht="14.5" customHeight="1">
      <c r="A145" s="95"/>
      <c r="B145" s="95"/>
      <c r="C145" s="95"/>
      <c r="D145" s="95"/>
      <c r="E145" s="95"/>
      <c r="F145" s="95"/>
      <c r="G145" s="95"/>
      <c r="H145" s="95"/>
      <c r="I145" s="95"/>
      <c r="J145" s="95"/>
      <c r="K145" s="95"/>
    </row>
    <row r="146" ht="14.5" customHeight="1">
      <c r="A146" s="95"/>
      <c r="B146" s="95"/>
      <c r="C146" s="95"/>
      <c r="D146" s="95"/>
      <c r="E146" s="95"/>
      <c r="F146" s="95"/>
      <c r="G146" s="95"/>
      <c r="H146" s="95"/>
      <c r="I146" s="95"/>
      <c r="J146" s="95"/>
      <c r="K146" s="95"/>
    </row>
    <row r="147" ht="14.5" customHeight="1">
      <c r="A147" s="95"/>
      <c r="B147" s="95"/>
      <c r="C147" s="95"/>
      <c r="D147" s="95"/>
      <c r="E147" s="95"/>
      <c r="F147" s="95"/>
      <c r="G147" s="95"/>
      <c r="H147" s="95"/>
      <c r="I147" s="95"/>
      <c r="J147" s="95"/>
      <c r="K147" s="95"/>
    </row>
    <row r="148" ht="14.5" customHeight="1">
      <c r="A148" s="95"/>
      <c r="B148" s="95"/>
      <c r="C148" s="95"/>
      <c r="D148" s="95"/>
      <c r="E148" s="95"/>
      <c r="F148" s="95"/>
      <c r="G148" s="95"/>
      <c r="H148" s="95"/>
      <c r="I148" s="95"/>
      <c r="J148" s="95"/>
      <c r="K148" s="95"/>
    </row>
  </sheetData>
  <protectedRanges>
    <protectedRange name="区域3_4_1" sqref="H3 C3 C4 H4 C5 H5 H67:H69 H12 C12 C19 H19 H13 C13 C6 H6 C7 H7 H17:H18 C17:C18 C14 C16 H14 H16 H15 C15 H8 H11 C8 C11 C10 H10 C9 H9 H23:H24 H30:H31 C30:C31 C26 C27 C29 H29 C25 H25:H26 C20 C23:C24 C21 C22 H21:H22 C28 H28"/>
    <protectedRange name="区域3_4_1_1" sqref="H36:H49 H76:H77 C76:C77 C74 H74 C75 H75 C63 C64 H63:H65 H61:H62 C61:C62 C36:C50 C58:C60 H50 H58:H60 C51 C52 C53 C54 C55 C57 H57 H55 H51 C56 H56 H66 H72:H73 C65:C66 C72:C73 C70 C71 H70:H71 C69 C67 C68 H20 H27"/>
  </protectedRanges>
  <mergeCells count="55">
    <mergeCell ref="A1:K1"/>
    <mergeCell ref="L1:R1"/>
    <mergeCell ref="S1:Y1"/>
    <mergeCell ref="Z1:AD1"/>
    <mergeCell ref="A3:A31"/>
    <mergeCell ref="B3:B19"/>
    <mergeCell ref="C3:C7"/>
    <mergeCell ref="C8:C9"/>
    <mergeCell ref="C10:C11"/>
    <mergeCell ref="C12:C13"/>
    <mergeCell ref="C14:C15"/>
    <mergeCell ref="C16:C19"/>
    <mergeCell ref="B20:B26"/>
    <mergeCell ref="C20:C22"/>
    <mergeCell ref="C25:C26"/>
    <mergeCell ref="B27:B29"/>
    <mergeCell ref="C27:C28"/>
    <mergeCell ref="B30:B31"/>
    <mergeCell ref="A32:A45"/>
    <mergeCell ref="B32:B39"/>
    <mergeCell ref="B40:B45"/>
    <mergeCell ref="A46:A61"/>
    <mergeCell ref="B46:B57"/>
    <mergeCell ref="C46:C53"/>
    <mergeCell ref="C54:C56"/>
    <mergeCell ref="B58:B61"/>
    <mergeCell ref="C59:C61"/>
    <mergeCell ref="A62:A73"/>
    <mergeCell ref="B62:B73"/>
    <mergeCell ref="C62:C67"/>
    <mergeCell ref="C69:C71"/>
    <mergeCell ref="A74:A79"/>
    <mergeCell ref="A80:A85"/>
    <mergeCell ref="A86:A91"/>
    <mergeCell ref="B86:B89"/>
    <mergeCell ref="C86:C87"/>
    <mergeCell ref="A92:A116"/>
    <mergeCell ref="B92:B100"/>
    <mergeCell ref="C92:C93"/>
    <mergeCell ref="B101:B108"/>
    <mergeCell ref="C101:C104"/>
    <mergeCell ref="A117:A135"/>
    <mergeCell ref="B117:B123"/>
    <mergeCell ref="C118:C120"/>
    <mergeCell ref="H118:H120"/>
    <mergeCell ref="C121:C123"/>
    <mergeCell ref="H121:H123"/>
    <mergeCell ref="B124:B128"/>
    <mergeCell ref="C124:C126"/>
    <mergeCell ref="H124:H125"/>
    <mergeCell ref="C127:C128"/>
    <mergeCell ref="B129:B133"/>
    <mergeCell ref="C129:C131"/>
    <mergeCell ref="H129:H130"/>
    <mergeCell ref="A138:K148"/>
  </mergeCells>
  <printOptions headings="0" gridLines="0"/>
  <pageMargins left="0.69930555555555596" right="0.699305555555555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ellIs" priority="118" operator="between" id="{00E100A8-00D2-4429-8EFA-00FA00940018}">
            <xm:f>0</xm:f>
            <xm:f>0.99</xm:f>
            <x14:dxf>
              <font>
                <color rgb="FF9C0006"/>
              </font>
              <fill>
                <patternFill patternType="solid">
                  <fgColor rgb="FFFFC7CE"/>
                  <bgColor rgb="FFFFC7CE"/>
                </patternFill>
              </fill>
            </x14:dxf>
          </x14:cfRule>
          <xm:sqref>N8 N13 N15 N10 N19 N23:N24 N26 N29:N46 N54 N68:N69 N57:N58 N61 N72:N135</xm:sqref>
        </x14:conditionalFormatting>
        <x14:conditionalFormatting xmlns:xm="http://schemas.microsoft.com/office/excel/2006/main">
          <x14:cfRule type="cellIs" priority="118" operator="between" id="{004700C6-0046-4E17-B4A3-0047004B0000}">
            <xm:f>0</xm:f>
            <xm:f>0.99</xm:f>
            <x14:dxf>
              <font>
                <color rgb="FF9C0006"/>
              </font>
              <fill>
                <patternFill patternType="solid">
                  <fgColor rgb="FFFFC7CE"/>
                  <bgColor rgb="FFFFC7CE"/>
                </patternFill>
              </fill>
            </x14:dxf>
          </x14:cfRule>
          <xm:sqref>N96</xm:sqref>
        </x14:conditionalFormatting>
        <x14:conditionalFormatting xmlns:xm="http://schemas.microsoft.com/office/excel/2006/main">
          <x14:cfRule type="cellIs" priority="118" operator="between" id="{00E1008B-0056-4D90-A3EF-00010014007A}">
            <xm:f>0</xm:f>
            <xm:f>0.99</xm:f>
            <x14:dxf>
              <font>
                <color rgb="FF9C0006"/>
              </font>
              <fill>
                <patternFill patternType="solid">
                  <fgColor rgb="FFFFC7CE"/>
                  <bgColor rgb="FFFFC7CE"/>
                </patternFill>
              </fill>
            </x14:dxf>
          </x14:cfRule>
          <xm:sqref>N97</xm:sqref>
        </x14:conditionalFormatting>
        <x14:conditionalFormatting xmlns:xm="http://schemas.microsoft.com/office/excel/2006/main">
          <x14:cfRule type="cellIs" priority="118" operator="between" id="{00680074-0008-4E50-8CD1-007D006D00FC}">
            <xm:f>0</xm:f>
            <xm:f>0.99</xm:f>
            <x14:dxf>
              <font>
                <color rgb="FF9C0006"/>
              </font>
              <fill>
                <patternFill patternType="solid">
                  <fgColor rgb="FFFFC7CE"/>
                  <bgColor rgb="FFFFC7CE"/>
                </patternFill>
              </fill>
            </x14:dxf>
          </x14:cfRule>
          <xm:sqref>N97</xm:sqref>
        </x14:conditionalFormatting>
        <x14:conditionalFormatting xmlns:xm="http://schemas.microsoft.com/office/excel/2006/main">
          <x14:cfRule type="cellIs" priority="118" operator="between" id="{004100A7-004E-4341-B662-00A6006F009C}">
            <xm:f>0</xm:f>
            <xm:f>0.99</xm:f>
            <x14:dxf>
              <font>
                <color rgb="FF9C0006"/>
              </font>
              <fill>
                <patternFill patternType="solid">
                  <fgColor rgb="FFFFC7CE"/>
                  <bgColor rgb="FFFFC7CE"/>
                </patternFill>
              </fill>
            </x14:dxf>
          </x14:cfRule>
          <xm:sqref>N98</xm:sqref>
        </x14:conditionalFormatting>
        <x14:conditionalFormatting xmlns:xm="http://schemas.microsoft.com/office/excel/2006/main">
          <x14:cfRule type="cellIs" priority="118" operator="between" id="{00AF00F7-0036-4F34-8FF7-007000EE0099}">
            <xm:f>0</xm:f>
            <xm:f>0.99</xm:f>
            <x14:dxf>
              <font>
                <color rgb="FF9C0006"/>
              </font>
              <fill>
                <patternFill patternType="solid">
                  <fgColor rgb="FFFFC7CE"/>
                  <bgColor rgb="FFFFC7CE"/>
                </patternFill>
              </fill>
            </x14:dxf>
          </x14:cfRule>
          <xm:sqref>N98</xm:sqref>
        </x14:conditionalFormatting>
        <x14:conditionalFormatting xmlns:xm="http://schemas.microsoft.com/office/excel/2006/main">
          <x14:cfRule type="cellIs" priority="118" operator="between" id="{004A00BC-002C-494E-8708-00A100F8004A}">
            <xm:f>0</xm:f>
            <xm:f>0.99</xm:f>
            <x14:dxf>
              <font>
                <color rgb="FF9C0006"/>
              </font>
              <fill>
                <patternFill patternType="solid">
                  <fgColor rgb="FFFFC7CE"/>
                  <bgColor rgb="FFFFC7CE"/>
                </patternFill>
              </fill>
            </x14:dxf>
          </x14:cfRule>
          <xm:sqref>N98</xm:sqref>
        </x14:conditionalFormatting>
        <x14:conditionalFormatting xmlns:xm="http://schemas.microsoft.com/office/excel/2006/main">
          <x14:cfRule type="cellIs" priority="118" operator="between" id="{00DD0053-00AE-4041-AAA8-00390039009A}">
            <xm:f>0</xm:f>
            <xm:f>0.99</xm:f>
            <x14:dxf>
              <font>
                <color rgb="FF9C0006"/>
              </font>
              <fill>
                <patternFill patternType="solid">
                  <fgColor rgb="FFFFC7CE"/>
                  <bgColor rgb="FFFFC7CE"/>
                </patternFill>
              </fill>
            </x14:dxf>
          </x14:cfRule>
          <xm:sqref>N101</xm:sqref>
        </x14:conditionalFormatting>
        <x14:conditionalFormatting xmlns:xm="http://schemas.microsoft.com/office/excel/2006/main">
          <x14:cfRule type="cellIs" priority="118" operator="between" id="{00E000A0-004A-4147-8FAB-00A300F9001D}">
            <xm:f>0</xm:f>
            <xm:f>0.99</xm:f>
            <x14:dxf>
              <font>
                <color rgb="FF9C0006"/>
              </font>
              <fill>
                <patternFill patternType="solid">
                  <fgColor rgb="FFFFC7CE"/>
                  <bgColor rgb="FFFFC7CE"/>
                </patternFill>
              </fill>
            </x14:dxf>
          </x14:cfRule>
          <xm:sqref>N102</xm:sqref>
        </x14:conditionalFormatting>
        <x14:conditionalFormatting xmlns:xm="http://schemas.microsoft.com/office/excel/2006/main">
          <x14:cfRule type="cellIs" priority="118" operator="between" id="{0091001B-0087-4A47-BB78-009000100038}">
            <xm:f>0</xm:f>
            <xm:f>0.99</xm:f>
            <x14:dxf>
              <font>
                <color rgb="FF9C0006"/>
              </font>
              <fill>
                <patternFill patternType="solid">
                  <fgColor rgb="FFFFC7CE"/>
                  <bgColor rgb="FFFFC7CE"/>
                </patternFill>
              </fill>
            </x14:dxf>
          </x14:cfRule>
          <xm:sqref>U105</xm:sqref>
        </x14:conditionalFormatting>
        <x14:conditionalFormatting xmlns:xm="http://schemas.microsoft.com/office/excel/2006/main">
          <x14:cfRule type="cellIs" priority="118" operator="between" id="{00830018-0028-4BE9-A3B2-006C00BD007F}">
            <xm:f>0</xm:f>
            <xm:f>0.99</xm:f>
            <x14:dxf>
              <font>
                <color rgb="FF9C0006"/>
              </font>
              <fill>
                <patternFill patternType="solid">
                  <fgColor rgb="FFFFC7CE"/>
                  <bgColor rgb="FFFFC7CE"/>
                </patternFill>
              </fill>
            </x14:dxf>
          </x14:cfRule>
          <xm:sqref>U105</xm:sqref>
        </x14:conditionalFormatting>
        <x14:conditionalFormatting xmlns:xm="http://schemas.microsoft.com/office/excel/2006/main">
          <x14:cfRule type="cellIs" priority="118" operator="between" id="{001D0080-00C1-4400-959D-006E00520061}">
            <xm:f>0</xm:f>
            <xm:f>0.99</xm:f>
            <x14:dxf>
              <font>
                <color rgb="FF9C0006"/>
              </font>
              <fill>
                <patternFill patternType="solid">
                  <fgColor rgb="FFFFC7CE"/>
                  <bgColor rgb="FFFFC7CE"/>
                </patternFill>
              </fill>
            </x14:dxf>
          </x14:cfRule>
          <xm:sqref>U106</xm:sqref>
        </x14:conditionalFormatting>
        <x14:conditionalFormatting xmlns:xm="http://schemas.microsoft.com/office/excel/2006/main">
          <x14:cfRule type="cellIs" priority="118" operator="between" id="{00A500E1-001B-456D-84EB-007B002300BA}">
            <xm:f>0</xm:f>
            <xm:f>0.99</xm:f>
            <x14:dxf>
              <font>
                <color rgb="FF9C0006"/>
              </font>
              <fill>
                <patternFill patternType="solid">
                  <fgColor rgb="FFFFC7CE"/>
                  <bgColor rgb="FFFFC7CE"/>
                </patternFill>
              </fill>
            </x14:dxf>
          </x14:cfRule>
          <xm:sqref>U106</xm:sqref>
        </x14:conditionalFormatting>
        <x14:conditionalFormatting xmlns:xm="http://schemas.microsoft.com/office/excel/2006/main">
          <x14:cfRule type="cellIs" priority="118" operator="between" id="{00770004-002D-43F8-B4E1-00120071002C}">
            <xm:f>0</xm:f>
            <xm:f>0.99</xm:f>
            <x14:dxf>
              <font>
                <color rgb="FF9C0006"/>
              </font>
              <fill>
                <patternFill patternType="solid">
                  <fgColor rgb="FFFFC7CE"/>
                  <bgColor rgb="FFFFC7CE"/>
                </patternFill>
              </fill>
            </x14:dxf>
          </x14:cfRule>
          <xm:sqref>U107</xm:sqref>
        </x14:conditionalFormatting>
        <x14:conditionalFormatting xmlns:xm="http://schemas.microsoft.com/office/excel/2006/main">
          <x14:cfRule type="cellIs" priority="118" operator="between" id="{00FA0057-005E-4B98-9E9E-0045007000EA}">
            <xm:f>0</xm:f>
            <xm:f>0.99</xm:f>
            <x14:dxf>
              <font>
                <color rgb="FF9C0006"/>
              </font>
              <fill>
                <patternFill patternType="solid">
                  <fgColor rgb="FFFFC7CE"/>
                  <bgColor rgb="FFFFC7CE"/>
                </patternFill>
              </fill>
            </x14:dxf>
          </x14:cfRule>
          <xm:sqref>U107</xm:sqref>
        </x14:conditionalFormatting>
        <x14:conditionalFormatting xmlns:xm="http://schemas.microsoft.com/office/excel/2006/main">
          <x14:cfRule type="cellIs" priority="117" operator="between" id="{004000CD-001D-4286-91B8-009D00C500B0}">
            <xm:f>0</xm:f>
            <xm:f>0.99</xm:f>
            <x14:dxf>
              <font>
                <color rgb="FF9C0006"/>
              </font>
              <fill>
                <patternFill patternType="solid">
                  <fgColor rgb="FFFFC7CE"/>
                  <bgColor rgb="FFFFC7CE"/>
                </patternFill>
              </fill>
            </x14:dxf>
          </x14:cfRule>
          <xm:sqref>AC3</xm:sqref>
        </x14:conditionalFormatting>
        <x14:conditionalFormatting xmlns:xm="http://schemas.microsoft.com/office/excel/2006/main">
          <x14:cfRule type="cellIs" priority="116" operator="between" id="{00900054-0022-4E64-9780-004100480041}">
            <xm:f>0</xm:f>
            <xm:f>0.99</xm:f>
            <x14:dxf>
              <font>
                <color rgb="FF9C0006"/>
              </font>
              <fill>
                <patternFill patternType="solid">
                  <fgColor rgb="FFFFC7CE"/>
                  <bgColor rgb="FFFFC7CE"/>
                </patternFill>
              </fill>
            </x14:dxf>
          </x14:cfRule>
          <xm:sqref>AC8 AC13 AC15 AC10 AC19:AC20 AC23:AC24 AC26:AC27 AC29:AC46 AC72:AC135 AC54 AC57:AC58 AC61:AC62 AC68:AC69</xm:sqref>
        </x14:conditionalFormatting>
        <x14:conditionalFormatting xmlns:xm="http://schemas.microsoft.com/office/excel/2006/main">
          <x14:cfRule type="cellIs" priority="116" operator="between" id="{007E0003-0007-4B93-9D91-000300660093}">
            <xm:f>0</xm:f>
            <xm:f>0.99</xm:f>
            <x14:dxf>
              <font>
                <color rgb="FF9C0006"/>
              </font>
              <fill>
                <patternFill patternType="solid">
                  <fgColor rgb="FFFFC7CE"/>
                  <bgColor rgb="FFFFC7CE"/>
                </patternFill>
              </fill>
            </x14:dxf>
          </x14:cfRule>
          <xm:sqref>AC96</xm:sqref>
        </x14:conditionalFormatting>
        <x14:conditionalFormatting xmlns:xm="http://schemas.microsoft.com/office/excel/2006/main">
          <x14:cfRule type="cellIs" priority="116" operator="between" id="{0056000A-00A9-41A6-A33C-005200480078}">
            <xm:f>0</xm:f>
            <xm:f>0.99</xm:f>
            <x14:dxf>
              <font>
                <color rgb="FF9C0006"/>
              </font>
              <fill>
                <patternFill patternType="solid">
                  <fgColor rgb="FFFFC7CE"/>
                  <bgColor rgb="FFFFC7CE"/>
                </patternFill>
              </fill>
            </x14:dxf>
          </x14:cfRule>
          <xm:sqref>AC97</xm:sqref>
        </x14:conditionalFormatting>
        <x14:conditionalFormatting xmlns:xm="http://schemas.microsoft.com/office/excel/2006/main">
          <x14:cfRule type="cellIs" priority="116" operator="between" id="{00060036-00D3-47C5-9B09-000600A7006F}">
            <xm:f>0</xm:f>
            <xm:f>0.99</xm:f>
            <x14:dxf>
              <font>
                <color rgb="FF9C0006"/>
              </font>
              <fill>
                <patternFill patternType="solid">
                  <fgColor rgb="FFFFC7CE"/>
                  <bgColor rgb="FFFFC7CE"/>
                </patternFill>
              </fill>
            </x14:dxf>
          </x14:cfRule>
          <xm:sqref>AC97</xm:sqref>
        </x14:conditionalFormatting>
        <x14:conditionalFormatting xmlns:xm="http://schemas.microsoft.com/office/excel/2006/main">
          <x14:cfRule type="cellIs" priority="116" operator="between" id="{002D0010-0008-4F9A-80EB-00B40077001C}">
            <xm:f>0</xm:f>
            <xm:f>0.99</xm:f>
            <x14:dxf>
              <font>
                <color rgb="FF9C0006"/>
              </font>
              <fill>
                <patternFill patternType="solid">
                  <fgColor rgb="FFFFC7CE"/>
                  <bgColor rgb="FFFFC7CE"/>
                </patternFill>
              </fill>
            </x14:dxf>
          </x14:cfRule>
          <xm:sqref>AC98</xm:sqref>
        </x14:conditionalFormatting>
        <x14:conditionalFormatting xmlns:xm="http://schemas.microsoft.com/office/excel/2006/main">
          <x14:cfRule type="cellIs" priority="116" operator="between" id="{00920080-00BC-4D1A-98CD-00B90013006E}">
            <xm:f>0</xm:f>
            <xm:f>0.99</xm:f>
            <x14:dxf>
              <font>
                <color rgb="FF9C0006"/>
              </font>
              <fill>
                <patternFill patternType="solid">
                  <fgColor rgb="FFFFC7CE"/>
                  <bgColor rgb="FFFFC7CE"/>
                </patternFill>
              </fill>
            </x14:dxf>
          </x14:cfRule>
          <xm:sqref>AC98</xm:sqref>
        </x14:conditionalFormatting>
        <x14:conditionalFormatting xmlns:xm="http://schemas.microsoft.com/office/excel/2006/main">
          <x14:cfRule type="cellIs" priority="116" operator="between" id="{00EA0001-00AD-477B-B489-00A300D20004}">
            <xm:f>0</xm:f>
            <xm:f>0.99</xm:f>
            <x14:dxf>
              <font>
                <color rgb="FF9C0006"/>
              </font>
              <fill>
                <patternFill patternType="solid">
                  <fgColor rgb="FFFFC7CE"/>
                  <bgColor rgb="FFFFC7CE"/>
                </patternFill>
              </fill>
            </x14:dxf>
          </x14:cfRule>
          <xm:sqref>AC98</xm:sqref>
        </x14:conditionalFormatting>
        <x14:conditionalFormatting xmlns:xm="http://schemas.microsoft.com/office/excel/2006/main">
          <x14:cfRule type="cellIs" priority="115" operator="between" id="{00F70020-0016-4FDB-834B-00E000080055}">
            <xm:f>0</xm:f>
            <xm:f>0.99</xm:f>
            <x14:dxf>
              <font>
                <color rgb="FF9C0006"/>
              </font>
              <fill>
                <patternFill patternType="solid">
                  <fgColor rgb="FFFFC7CE"/>
                  <bgColor rgb="FFFFC7CE"/>
                </patternFill>
              </fill>
            </x14:dxf>
          </x14:cfRule>
          <xm:sqref>U3</xm:sqref>
        </x14:conditionalFormatting>
        <x14:conditionalFormatting xmlns:xm="http://schemas.microsoft.com/office/excel/2006/main">
          <x14:cfRule type="cellIs" priority="114" operator="between" id="{004B0055-0087-4FDD-B3C7-007700D4008D}">
            <xm:f>0</xm:f>
            <xm:f>0.99</xm:f>
            <x14:dxf>
              <font>
                <color rgb="FF9C0006"/>
              </font>
              <fill>
                <patternFill patternType="solid">
                  <fgColor rgb="FFFFC7CE"/>
                  <bgColor rgb="FFFFC7CE"/>
                </patternFill>
              </fill>
            </x14:dxf>
          </x14:cfRule>
          <xm:sqref>U8 U13 U15 U10 U19:U20 U23:U24 U26:U27 U29:U46 U72:U104 U108:U135 U54 U57:U58 U61:U62 U68:U69</xm:sqref>
        </x14:conditionalFormatting>
        <x14:conditionalFormatting xmlns:xm="http://schemas.microsoft.com/office/excel/2006/main">
          <x14:cfRule type="cellIs" priority="114" operator="between" id="{00CE0047-00CD-4ECA-AC2F-004D000E009A}">
            <xm:f>0</xm:f>
            <xm:f>0.99</xm:f>
            <x14:dxf>
              <font>
                <color rgb="FF9C0006"/>
              </font>
              <fill>
                <patternFill patternType="solid">
                  <fgColor rgb="FFFFC7CE"/>
                  <bgColor rgb="FFFFC7CE"/>
                </patternFill>
              </fill>
            </x14:dxf>
          </x14:cfRule>
          <xm:sqref>U96</xm:sqref>
        </x14:conditionalFormatting>
        <x14:conditionalFormatting xmlns:xm="http://schemas.microsoft.com/office/excel/2006/main">
          <x14:cfRule type="cellIs" priority="114" operator="between" id="{00ED0005-007B-4598-A76C-007900EA009F}">
            <xm:f>0</xm:f>
            <xm:f>0.99</xm:f>
            <x14:dxf>
              <font>
                <color rgb="FF9C0006"/>
              </font>
              <fill>
                <patternFill patternType="solid">
                  <fgColor rgb="FFFFC7CE"/>
                  <bgColor rgb="FFFFC7CE"/>
                </patternFill>
              </fill>
            </x14:dxf>
          </x14:cfRule>
          <xm:sqref>U97</xm:sqref>
        </x14:conditionalFormatting>
        <x14:conditionalFormatting xmlns:xm="http://schemas.microsoft.com/office/excel/2006/main">
          <x14:cfRule type="cellIs" priority="114" operator="between" id="{00890056-0027-4AFB-BA69-000700E50083}">
            <xm:f>0</xm:f>
            <xm:f>0.99</xm:f>
            <x14:dxf>
              <font>
                <color rgb="FF9C0006"/>
              </font>
              <fill>
                <patternFill patternType="solid">
                  <fgColor rgb="FFFFC7CE"/>
                  <bgColor rgb="FFFFC7CE"/>
                </patternFill>
              </fill>
            </x14:dxf>
          </x14:cfRule>
          <xm:sqref>U97</xm:sqref>
        </x14:conditionalFormatting>
        <x14:conditionalFormatting xmlns:xm="http://schemas.microsoft.com/office/excel/2006/main">
          <x14:cfRule type="cellIs" priority="114" operator="between" id="{00EF0024-0005-4955-B67E-00B000CD00FB}">
            <xm:f>0</xm:f>
            <xm:f>0.99</xm:f>
            <x14:dxf>
              <font>
                <color rgb="FF9C0006"/>
              </font>
              <fill>
                <patternFill patternType="solid">
                  <fgColor rgb="FFFFC7CE"/>
                  <bgColor rgb="FFFFC7CE"/>
                </patternFill>
              </fill>
            </x14:dxf>
          </x14:cfRule>
          <xm:sqref>U98</xm:sqref>
        </x14:conditionalFormatting>
        <x14:conditionalFormatting xmlns:xm="http://schemas.microsoft.com/office/excel/2006/main">
          <x14:cfRule type="cellIs" priority="114" operator="between" id="{00DE00AC-00EC-413F-ABAC-00A400710013}">
            <xm:f>0</xm:f>
            <xm:f>0.99</xm:f>
            <x14:dxf>
              <font>
                <color rgb="FF9C0006"/>
              </font>
              <fill>
                <patternFill patternType="solid">
                  <fgColor rgb="FFFFC7CE"/>
                  <bgColor rgb="FFFFC7CE"/>
                </patternFill>
              </fill>
            </x14:dxf>
          </x14:cfRule>
          <xm:sqref>U98</xm:sqref>
        </x14:conditionalFormatting>
        <x14:conditionalFormatting xmlns:xm="http://schemas.microsoft.com/office/excel/2006/main">
          <x14:cfRule type="cellIs" priority="114" operator="between" id="{0023005B-00FF-4CA0-92C8-00F9002500D6}">
            <xm:f>0</xm:f>
            <xm:f>0.99</xm:f>
            <x14:dxf>
              <font>
                <color rgb="FF9C0006"/>
              </font>
              <fill>
                <patternFill patternType="solid">
                  <fgColor rgb="FFFFC7CE"/>
                  <bgColor rgb="FFFFC7CE"/>
                </patternFill>
              </fill>
            </x14:dxf>
          </x14:cfRule>
          <xm:sqref>U98</xm:sqref>
        </x14:conditionalFormatting>
        <x14:conditionalFormatting xmlns:xm="http://schemas.microsoft.com/office/excel/2006/main">
          <x14:cfRule type="cellIs" priority="110" operator="between" id="{00850069-00D8-4889-82F3-0082006200E4}">
            <xm:f>0</xm:f>
            <xm:f>0.99</xm:f>
            <x14:dxf>
              <font>
                <color rgb="FF9C0006"/>
              </font>
              <fill>
                <patternFill patternType="solid">
                  <fgColor rgb="FFFFC7CE"/>
                  <bgColor rgb="FFFFC7CE"/>
                </patternFill>
              </fill>
            </x14:dxf>
          </x14:cfRule>
          <xm:sqref>N4</xm:sqref>
        </x14:conditionalFormatting>
        <x14:conditionalFormatting xmlns:xm="http://schemas.microsoft.com/office/excel/2006/main">
          <x14:cfRule type="cellIs" priority="109" operator="between" id="{003200EA-0081-401F-942F-005D001900A5}">
            <xm:f>0</xm:f>
            <xm:f>0.99</xm:f>
            <x14:dxf>
              <font>
                <color rgb="FF9C0006"/>
              </font>
              <fill>
                <patternFill patternType="solid">
                  <fgColor rgb="FFFFC7CE"/>
                  <bgColor rgb="FFFFC7CE"/>
                </patternFill>
              </fill>
            </x14:dxf>
          </x14:cfRule>
          <xm:sqref>N5</xm:sqref>
        </x14:conditionalFormatting>
        <x14:conditionalFormatting xmlns:xm="http://schemas.microsoft.com/office/excel/2006/main">
          <x14:cfRule type="cellIs" priority="108" operator="between" id="{00510010-00BC-4B7A-82DA-0010008E00F3}">
            <xm:f>0</xm:f>
            <xm:f>0.99</xm:f>
            <x14:dxf>
              <font>
                <color rgb="FF9C0006"/>
              </font>
              <fill>
                <patternFill patternType="solid">
                  <fgColor rgb="FFFFC7CE"/>
                  <bgColor rgb="FFFFC7CE"/>
                </patternFill>
              </fill>
            </x14:dxf>
          </x14:cfRule>
          <xm:sqref>AC4</xm:sqref>
        </x14:conditionalFormatting>
        <x14:conditionalFormatting xmlns:xm="http://schemas.microsoft.com/office/excel/2006/main">
          <x14:cfRule type="cellIs" priority="107" operator="between" id="{00ED00A5-001B-4309-A4D4-00BF000A00E1}">
            <xm:f>0</xm:f>
            <xm:f>0.99</xm:f>
            <x14:dxf>
              <font>
                <color rgb="FF9C0006"/>
              </font>
              <fill>
                <patternFill patternType="solid">
                  <fgColor rgb="FFFFC7CE"/>
                  <bgColor rgb="FFFFC7CE"/>
                </patternFill>
              </fill>
            </x14:dxf>
          </x14:cfRule>
          <xm:sqref>AC5</xm:sqref>
        </x14:conditionalFormatting>
        <x14:conditionalFormatting xmlns:xm="http://schemas.microsoft.com/office/excel/2006/main">
          <x14:cfRule type="cellIs" priority="106" operator="between" id="{00A5008C-0036-45FF-875C-00CD0027007D}">
            <xm:f>0</xm:f>
            <xm:f>0.99</xm:f>
            <x14:dxf>
              <font>
                <color rgb="FF9C0006"/>
              </font>
              <fill>
                <patternFill patternType="solid">
                  <fgColor rgb="FFFFC7CE"/>
                  <bgColor rgb="FFFFC7CE"/>
                </patternFill>
              </fill>
            </x14:dxf>
          </x14:cfRule>
          <xm:sqref>U4</xm:sqref>
        </x14:conditionalFormatting>
        <x14:conditionalFormatting xmlns:xm="http://schemas.microsoft.com/office/excel/2006/main">
          <x14:cfRule type="cellIs" priority="105" operator="between" id="{005E00A1-0089-406B-B938-009F00E90050}">
            <xm:f>0</xm:f>
            <xm:f>0.99</xm:f>
            <x14:dxf>
              <font>
                <color rgb="FF9C0006"/>
              </font>
              <fill>
                <patternFill patternType="solid">
                  <fgColor rgb="FFFFC7CE"/>
                  <bgColor rgb="FFFFC7CE"/>
                </patternFill>
              </fill>
            </x14:dxf>
          </x14:cfRule>
          <xm:sqref>U5</xm:sqref>
        </x14:conditionalFormatting>
        <x14:conditionalFormatting xmlns:xm="http://schemas.microsoft.com/office/excel/2006/main">
          <x14:cfRule type="cellIs" priority="104" operator="between" id="{004F00E3-00A0-456D-B6C9-009000B10018}">
            <xm:f>0</xm:f>
            <xm:f>0.99</xm:f>
            <x14:dxf>
              <font>
                <color rgb="FF9C0006"/>
              </font>
              <fill>
                <patternFill patternType="solid">
                  <fgColor rgb="FFFFC7CE"/>
                  <bgColor rgb="FFFFC7CE"/>
                </patternFill>
              </fill>
            </x14:dxf>
          </x14:cfRule>
          <xm:sqref>N70</xm:sqref>
        </x14:conditionalFormatting>
        <x14:conditionalFormatting xmlns:xm="http://schemas.microsoft.com/office/excel/2006/main">
          <x14:cfRule type="cellIs" priority="103" operator="between" id="{003B00A1-0076-49BE-8453-00D100A300AA}">
            <xm:f>0</xm:f>
            <xm:f>0.99</xm:f>
            <x14:dxf>
              <font>
                <color rgb="FF9C0006"/>
              </font>
              <fill>
                <patternFill patternType="solid">
                  <fgColor rgb="FFFFC7CE"/>
                  <bgColor rgb="FFFFC7CE"/>
                </patternFill>
              </fill>
            </x14:dxf>
          </x14:cfRule>
          <xm:sqref>N71</xm:sqref>
        </x14:conditionalFormatting>
        <x14:conditionalFormatting xmlns:xm="http://schemas.microsoft.com/office/excel/2006/main">
          <x14:cfRule type="cellIs" priority="102" operator="between" id="{00F50042-00CE-4FA5-8881-0042006E009E}">
            <xm:f>0</xm:f>
            <xm:f>0.99</xm:f>
            <x14:dxf>
              <font>
                <color rgb="FF9C0006"/>
              </font>
              <fill>
                <patternFill patternType="solid">
                  <fgColor rgb="FFFFC7CE"/>
                  <bgColor rgb="FFFFC7CE"/>
                </patternFill>
              </fill>
            </x14:dxf>
          </x14:cfRule>
          <xm:sqref>AC70</xm:sqref>
        </x14:conditionalFormatting>
        <x14:conditionalFormatting xmlns:xm="http://schemas.microsoft.com/office/excel/2006/main">
          <x14:cfRule type="cellIs" priority="101" operator="between" id="{00830081-0005-4D6B-8B63-006400E200B8}">
            <xm:f>0</xm:f>
            <xm:f>0.99</xm:f>
            <x14:dxf>
              <font>
                <color rgb="FF9C0006"/>
              </font>
              <fill>
                <patternFill patternType="solid">
                  <fgColor rgb="FFFFC7CE"/>
                  <bgColor rgb="FFFFC7CE"/>
                </patternFill>
              </fill>
            </x14:dxf>
          </x14:cfRule>
          <xm:sqref>AC71</xm:sqref>
        </x14:conditionalFormatting>
        <x14:conditionalFormatting xmlns:xm="http://schemas.microsoft.com/office/excel/2006/main">
          <x14:cfRule type="cellIs" priority="100" operator="between" id="{005C0073-00F9-41B1-8394-0016001100B7}">
            <xm:f>0</xm:f>
            <xm:f>0.99</xm:f>
            <x14:dxf>
              <font>
                <color rgb="FF9C0006"/>
              </font>
              <fill>
                <patternFill patternType="solid">
                  <fgColor rgb="FFFFC7CE"/>
                  <bgColor rgb="FFFFC7CE"/>
                </patternFill>
              </fill>
            </x14:dxf>
          </x14:cfRule>
          <xm:sqref>U70</xm:sqref>
        </x14:conditionalFormatting>
        <x14:conditionalFormatting xmlns:xm="http://schemas.microsoft.com/office/excel/2006/main">
          <x14:cfRule type="cellIs" priority="99" operator="between" id="{00590096-00B0-45BB-95DA-000F0044009C}">
            <xm:f>0</xm:f>
            <xm:f>0.99</xm:f>
            <x14:dxf>
              <font>
                <color rgb="FF9C0006"/>
              </font>
              <fill>
                <patternFill patternType="solid">
                  <fgColor rgb="FFFFC7CE"/>
                  <bgColor rgb="FFFFC7CE"/>
                </patternFill>
              </fill>
            </x14:dxf>
          </x14:cfRule>
          <xm:sqref>U71</xm:sqref>
        </x14:conditionalFormatting>
        <x14:conditionalFormatting xmlns:xm="http://schemas.microsoft.com/office/excel/2006/main">
          <x14:cfRule type="cellIs" priority="98" operator="between" id="{005F00B9-0039-49A7-BF2E-00F600D8001F}">
            <xm:f>0</xm:f>
            <xm:f>0.99</xm:f>
            <x14:dxf>
              <font>
                <color rgb="FF9C0006"/>
              </font>
              <fill>
                <patternFill patternType="solid">
                  <fgColor rgb="FFFFC7CE"/>
                  <bgColor rgb="FFFFC7CE"/>
                </patternFill>
              </fill>
            </x14:dxf>
          </x14:cfRule>
          <xm:sqref>N59</xm:sqref>
        </x14:conditionalFormatting>
        <x14:conditionalFormatting xmlns:xm="http://schemas.microsoft.com/office/excel/2006/main">
          <x14:cfRule type="cellIs" priority="97" operator="between" id="{00D9000A-0003-4B22-A551-0082001D001B}">
            <xm:f>0</xm:f>
            <xm:f>0.99</xm:f>
            <x14:dxf>
              <font>
                <color rgb="FF9C0006"/>
              </font>
              <fill>
                <patternFill patternType="solid">
                  <fgColor rgb="FFFFC7CE"/>
                  <bgColor rgb="FFFFC7CE"/>
                </patternFill>
              </fill>
            </x14:dxf>
          </x14:cfRule>
          <xm:sqref>N60</xm:sqref>
        </x14:conditionalFormatting>
        <x14:conditionalFormatting xmlns:xm="http://schemas.microsoft.com/office/excel/2006/main">
          <x14:cfRule type="cellIs" priority="96" operator="between" id="{00B60021-0071-4419-AC60-00FE00200014}">
            <xm:f>0</xm:f>
            <xm:f>0.99</xm:f>
            <x14:dxf>
              <font>
                <color rgb="FF9C0006"/>
              </font>
              <fill>
                <patternFill patternType="solid">
                  <fgColor rgb="FFFFC7CE"/>
                  <bgColor rgb="FFFFC7CE"/>
                </patternFill>
              </fill>
            </x14:dxf>
          </x14:cfRule>
          <xm:sqref>AC59</xm:sqref>
        </x14:conditionalFormatting>
        <x14:conditionalFormatting xmlns:xm="http://schemas.microsoft.com/office/excel/2006/main">
          <x14:cfRule type="cellIs" priority="95" operator="between" id="{000000CA-00A6-49E1-A2FC-0010003100B6}">
            <xm:f>0</xm:f>
            <xm:f>0.99</xm:f>
            <x14:dxf>
              <font>
                <color rgb="FF9C0006"/>
              </font>
              <fill>
                <patternFill patternType="solid">
                  <fgColor rgb="FFFFC7CE"/>
                  <bgColor rgb="FFFFC7CE"/>
                </patternFill>
              </fill>
            </x14:dxf>
          </x14:cfRule>
          <xm:sqref>AC60</xm:sqref>
        </x14:conditionalFormatting>
        <x14:conditionalFormatting xmlns:xm="http://schemas.microsoft.com/office/excel/2006/main">
          <x14:cfRule type="cellIs" priority="94" operator="between" id="{00140085-007D-4DF9-AEC1-00C400C0007F}">
            <xm:f>0</xm:f>
            <xm:f>0.99</xm:f>
            <x14:dxf>
              <font>
                <color rgb="FF9C0006"/>
              </font>
              <fill>
                <patternFill patternType="solid">
                  <fgColor rgb="FFFFC7CE"/>
                  <bgColor rgb="FFFFC7CE"/>
                </patternFill>
              </fill>
            </x14:dxf>
          </x14:cfRule>
          <xm:sqref>U59</xm:sqref>
        </x14:conditionalFormatting>
        <x14:conditionalFormatting xmlns:xm="http://schemas.microsoft.com/office/excel/2006/main">
          <x14:cfRule type="cellIs" priority="93" operator="between" id="{001E0096-00A5-4D0A-BE5C-009B0007009A}">
            <xm:f>0</xm:f>
            <xm:f>0.99</xm:f>
            <x14:dxf>
              <font>
                <color rgb="FF9C0006"/>
              </font>
              <fill>
                <patternFill patternType="solid">
                  <fgColor rgb="FFFFC7CE"/>
                  <bgColor rgb="FFFFC7CE"/>
                </patternFill>
              </fill>
            </x14:dxf>
          </x14:cfRule>
          <xm:sqref>U60</xm:sqref>
        </x14:conditionalFormatting>
        <x14:conditionalFormatting xmlns:xm="http://schemas.microsoft.com/office/excel/2006/main">
          <x14:cfRule type="cellIs" priority="92" operator="between" id="{00BC0094-0005-4706-8D46-00E3009400C5}">
            <xm:f>0</xm:f>
            <xm:f>0.99</xm:f>
            <x14:dxf>
              <font>
                <color rgb="FF9C0006"/>
              </font>
              <fill>
                <patternFill patternType="solid">
                  <fgColor rgb="FFFFC7CE"/>
                  <bgColor rgb="FFFFC7CE"/>
                </patternFill>
              </fill>
            </x14:dxf>
          </x14:cfRule>
          <xm:sqref>N55</xm:sqref>
        </x14:conditionalFormatting>
        <x14:conditionalFormatting xmlns:xm="http://schemas.microsoft.com/office/excel/2006/main">
          <x14:cfRule type="cellIs" priority="91" operator="between" id="{00CA0018-00F7-4D4B-94E6-002D00A50036}">
            <xm:f>0</xm:f>
            <xm:f>0.99</xm:f>
            <x14:dxf>
              <font>
                <color rgb="FF9C0006"/>
              </font>
              <fill>
                <patternFill patternType="solid">
                  <fgColor rgb="FFFFC7CE"/>
                  <bgColor rgb="FFFFC7CE"/>
                </patternFill>
              </fill>
            </x14:dxf>
          </x14:cfRule>
          <xm:sqref>N56</xm:sqref>
        </x14:conditionalFormatting>
        <x14:conditionalFormatting xmlns:xm="http://schemas.microsoft.com/office/excel/2006/main">
          <x14:cfRule type="cellIs" priority="90" operator="between" id="{00F400C5-0075-485A-BFE0-00F000DC00B7}">
            <xm:f>0</xm:f>
            <xm:f>0.99</xm:f>
            <x14:dxf>
              <font>
                <color rgb="FF9C0006"/>
              </font>
              <fill>
                <patternFill patternType="solid">
                  <fgColor rgb="FFFFC7CE"/>
                  <bgColor rgb="FFFFC7CE"/>
                </patternFill>
              </fill>
            </x14:dxf>
          </x14:cfRule>
          <xm:sqref>AC55</xm:sqref>
        </x14:conditionalFormatting>
        <x14:conditionalFormatting xmlns:xm="http://schemas.microsoft.com/office/excel/2006/main">
          <x14:cfRule type="cellIs" priority="89" operator="between" id="{00CA00A4-0048-4705-B19A-00B10060007C}">
            <xm:f>0</xm:f>
            <xm:f>0.99</xm:f>
            <x14:dxf>
              <font>
                <color rgb="FF9C0006"/>
              </font>
              <fill>
                <patternFill patternType="solid">
                  <fgColor rgb="FFFFC7CE"/>
                  <bgColor rgb="FFFFC7CE"/>
                </patternFill>
              </fill>
            </x14:dxf>
          </x14:cfRule>
          <xm:sqref>AC56</xm:sqref>
        </x14:conditionalFormatting>
        <x14:conditionalFormatting xmlns:xm="http://schemas.microsoft.com/office/excel/2006/main">
          <x14:cfRule type="cellIs" priority="88" operator="between" id="{00C3009E-003D-418D-84D9-00A9008800DC}">
            <xm:f>0</xm:f>
            <xm:f>0.99</xm:f>
            <x14:dxf>
              <font>
                <color rgb="FF9C0006"/>
              </font>
              <fill>
                <patternFill patternType="solid">
                  <fgColor rgb="FFFFC7CE"/>
                  <bgColor rgb="FFFFC7CE"/>
                </patternFill>
              </fill>
            </x14:dxf>
          </x14:cfRule>
          <xm:sqref>U55</xm:sqref>
        </x14:conditionalFormatting>
        <x14:conditionalFormatting xmlns:xm="http://schemas.microsoft.com/office/excel/2006/main">
          <x14:cfRule type="cellIs" priority="87" operator="between" id="{007A00F8-00F2-4FC2-844B-00DA00CB00E2}">
            <xm:f>0</xm:f>
            <xm:f>0.99</xm:f>
            <x14:dxf>
              <font>
                <color rgb="FF9C0006"/>
              </font>
              <fill>
                <patternFill patternType="solid">
                  <fgColor rgb="FFFFC7CE"/>
                  <bgColor rgb="FFFFC7CE"/>
                </patternFill>
              </fill>
            </x14:dxf>
          </x14:cfRule>
          <xm:sqref>U56</xm:sqref>
        </x14:conditionalFormatting>
        <x14:conditionalFormatting xmlns:xm="http://schemas.microsoft.com/office/excel/2006/main">
          <x14:cfRule type="cellIs" priority="86" operator="between" id="{00DB001D-00F0-465E-A256-002B00E900CF}">
            <xm:f>0</xm:f>
            <xm:f>0.99</xm:f>
            <x14:dxf>
              <font>
                <color rgb="FF9C0006"/>
              </font>
              <fill>
                <patternFill patternType="solid">
                  <fgColor rgb="FFFFC7CE"/>
                  <bgColor rgb="FFFFC7CE"/>
                </patternFill>
              </fill>
            </x14:dxf>
          </x14:cfRule>
          <xm:sqref>N47</xm:sqref>
        </x14:conditionalFormatting>
        <x14:conditionalFormatting xmlns:xm="http://schemas.microsoft.com/office/excel/2006/main">
          <x14:cfRule type="cellIs" priority="85" operator="between" id="{00F30021-0006-4217-B0C1-006100CF0051}">
            <xm:f>0</xm:f>
            <xm:f>0.99</xm:f>
            <x14:dxf>
              <font>
                <color rgb="FF9C0006"/>
              </font>
              <fill>
                <patternFill patternType="solid">
                  <fgColor rgb="FFFFC7CE"/>
                  <bgColor rgb="FFFFC7CE"/>
                </patternFill>
              </fill>
            </x14:dxf>
          </x14:cfRule>
          <xm:sqref>N48</xm:sqref>
        </x14:conditionalFormatting>
        <x14:conditionalFormatting xmlns:xm="http://schemas.microsoft.com/office/excel/2006/main">
          <x14:cfRule type="cellIs" priority="84" operator="between" id="{00EA00DE-0074-4907-991F-00D600CA008E}">
            <xm:f>0</xm:f>
            <xm:f>0.99</xm:f>
            <x14:dxf>
              <font>
                <color rgb="FF9C0006"/>
              </font>
              <fill>
                <patternFill patternType="solid">
                  <fgColor rgb="FFFFC7CE"/>
                  <bgColor rgb="FFFFC7CE"/>
                </patternFill>
              </fill>
            </x14:dxf>
          </x14:cfRule>
          <xm:sqref>N49</xm:sqref>
        </x14:conditionalFormatting>
        <x14:conditionalFormatting xmlns:xm="http://schemas.microsoft.com/office/excel/2006/main">
          <x14:cfRule type="cellIs" priority="83" operator="between" id="{007A007C-0010-46AB-A406-001800B80040}">
            <xm:f>0</xm:f>
            <xm:f>0.99</xm:f>
            <x14:dxf>
              <font>
                <color rgb="FF9C0006"/>
              </font>
              <fill>
                <patternFill patternType="solid">
                  <fgColor rgb="FFFFC7CE"/>
                  <bgColor rgb="FFFFC7CE"/>
                </patternFill>
              </fill>
            </x14:dxf>
          </x14:cfRule>
          <xm:sqref>N50</xm:sqref>
        </x14:conditionalFormatting>
        <x14:conditionalFormatting xmlns:xm="http://schemas.microsoft.com/office/excel/2006/main">
          <x14:cfRule type="cellIs" priority="82" operator="between" id="{00E90033-00C0-4798-B00D-00A300A700F9}">
            <xm:f>0</xm:f>
            <xm:f>0.99</xm:f>
            <x14:dxf>
              <font>
                <color rgb="FF9C0006"/>
              </font>
              <fill>
                <patternFill patternType="solid">
                  <fgColor rgb="FFFFC7CE"/>
                  <bgColor rgb="FFFFC7CE"/>
                </patternFill>
              </fill>
            </x14:dxf>
          </x14:cfRule>
          <xm:sqref>N51</xm:sqref>
        </x14:conditionalFormatting>
        <x14:conditionalFormatting xmlns:xm="http://schemas.microsoft.com/office/excel/2006/main">
          <x14:cfRule type="cellIs" priority="81" operator="between" id="{0028009A-0060-489A-8CCB-003F0094008F}">
            <xm:f>0</xm:f>
            <xm:f>0.99</xm:f>
            <x14:dxf>
              <font>
                <color rgb="FF9C0006"/>
              </font>
              <fill>
                <patternFill patternType="solid">
                  <fgColor rgb="FFFFC7CE"/>
                  <bgColor rgb="FFFFC7CE"/>
                </patternFill>
              </fill>
            </x14:dxf>
          </x14:cfRule>
          <xm:sqref>N53</xm:sqref>
        </x14:conditionalFormatting>
        <x14:conditionalFormatting xmlns:xm="http://schemas.microsoft.com/office/excel/2006/main">
          <x14:cfRule type="cellIs" priority="80" operator="between" id="{0024001C-0021-47E4-AC56-00430070002A}">
            <xm:f>0</xm:f>
            <xm:f>0.99</xm:f>
            <x14:dxf>
              <font>
                <color rgb="FF9C0006"/>
              </font>
              <fill>
                <patternFill patternType="solid">
                  <fgColor rgb="FFFFC7CE"/>
                  <bgColor rgb="FFFFC7CE"/>
                </patternFill>
              </fill>
            </x14:dxf>
          </x14:cfRule>
          <xm:sqref>AC47</xm:sqref>
        </x14:conditionalFormatting>
        <x14:conditionalFormatting xmlns:xm="http://schemas.microsoft.com/office/excel/2006/main">
          <x14:cfRule type="cellIs" priority="79" operator="between" id="{003E00FF-00A3-4844-9596-0027003400DA}">
            <xm:f>0</xm:f>
            <xm:f>0.99</xm:f>
            <x14:dxf>
              <font>
                <color rgb="FF9C0006"/>
              </font>
              <fill>
                <patternFill patternType="solid">
                  <fgColor rgb="FFFFC7CE"/>
                  <bgColor rgb="FFFFC7CE"/>
                </patternFill>
              </fill>
            </x14:dxf>
          </x14:cfRule>
          <xm:sqref>AC48</xm:sqref>
        </x14:conditionalFormatting>
        <x14:conditionalFormatting xmlns:xm="http://schemas.microsoft.com/office/excel/2006/main">
          <x14:cfRule type="cellIs" priority="78" operator="between" id="{00F200CC-00C9-4762-9C7A-009600A2004B}">
            <xm:f>0</xm:f>
            <xm:f>0.99</xm:f>
            <x14:dxf>
              <font>
                <color rgb="FF9C0006"/>
              </font>
              <fill>
                <patternFill patternType="solid">
                  <fgColor rgb="FFFFC7CE"/>
                  <bgColor rgb="FFFFC7CE"/>
                </patternFill>
              </fill>
            </x14:dxf>
          </x14:cfRule>
          <xm:sqref>AC49</xm:sqref>
        </x14:conditionalFormatting>
        <x14:conditionalFormatting xmlns:xm="http://schemas.microsoft.com/office/excel/2006/main">
          <x14:cfRule type="cellIs" priority="77" operator="between" id="{00960020-0032-476C-964A-0098000B005D}">
            <xm:f>0</xm:f>
            <xm:f>0.99</xm:f>
            <x14:dxf>
              <font>
                <color rgb="FF9C0006"/>
              </font>
              <fill>
                <patternFill patternType="solid">
                  <fgColor rgb="FFFFC7CE"/>
                  <bgColor rgb="FFFFC7CE"/>
                </patternFill>
              </fill>
            </x14:dxf>
          </x14:cfRule>
          <xm:sqref>AC50</xm:sqref>
        </x14:conditionalFormatting>
        <x14:conditionalFormatting xmlns:xm="http://schemas.microsoft.com/office/excel/2006/main">
          <x14:cfRule type="cellIs" priority="76" operator="between" id="{005F00AB-00E4-4A85-A5B6-00C8006400A2}">
            <xm:f>0</xm:f>
            <xm:f>0.99</xm:f>
            <x14:dxf>
              <font>
                <color rgb="FF9C0006"/>
              </font>
              <fill>
                <patternFill patternType="solid">
                  <fgColor rgb="FFFFC7CE"/>
                  <bgColor rgb="FFFFC7CE"/>
                </patternFill>
              </fill>
            </x14:dxf>
          </x14:cfRule>
          <xm:sqref>AC51</xm:sqref>
        </x14:conditionalFormatting>
        <x14:conditionalFormatting xmlns:xm="http://schemas.microsoft.com/office/excel/2006/main">
          <x14:cfRule type="cellIs" priority="75" operator="between" id="{00C1009B-00E3-4576-9DB0-00E400D20018}">
            <xm:f>0</xm:f>
            <xm:f>0.99</xm:f>
            <x14:dxf>
              <font>
                <color rgb="FF9C0006"/>
              </font>
              <fill>
                <patternFill patternType="solid">
                  <fgColor rgb="FFFFC7CE"/>
                  <bgColor rgb="FFFFC7CE"/>
                </patternFill>
              </fill>
            </x14:dxf>
          </x14:cfRule>
          <xm:sqref>AC53</xm:sqref>
        </x14:conditionalFormatting>
        <x14:conditionalFormatting xmlns:xm="http://schemas.microsoft.com/office/excel/2006/main">
          <x14:cfRule type="cellIs" priority="74" operator="between" id="{005700DA-0070-41FA-AAD9-00A400310085}">
            <xm:f>0</xm:f>
            <xm:f>0.99</xm:f>
            <x14:dxf>
              <font>
                <color rgb="FF9C0006"/>
              </font>
              <fill>
                <patternFill patternType="solid">
                  <fgColor rgb="FFFFC7CE"/>
                  <bgColor rgb="FFFFC7CE"/>
                </patternFill>
              </fill>
            </x14:dxf>
          </x14:cfRule>
          <xm:sqref>U47</xm:sqref>
        </x14:conditionalFormatting>
        <x14:conditionalFormatting xmlns:xm="http://schemas.microsoft.com/office/excel/2006/main">
          <x14:cfRule type="cellIs" priority="73" operator="between" id="{0047007E-0070-46A5-A02F-004F0072007B}">
            <xm:f>0</xm:f>
            <xm:f>0.99</xm:f>
            <x14:dxf>
              <font>
                <color rgb="FF9C0006"/>
              </font>
              <fill>
                <patternFill patternType="solid">
                  <fgColor rgb="FFFFC7CE"/>
                  <bgColor rgb="FFFFC7CE"/>
                </patternFill>
              </fill>
            </x14:dxf>
          </x14:cfRule>
          <xm:sqref>U48</xm:sqref>
        </x14:conditionalFormatting>
        <x14:conditionalFormatting xmlns:xm="http://schemas.microsoft.com/office/excel/2006/main">
          <x14:cfRule type="cellIs" priority="72" operator="between" id="{004300B9-007A-4E2B-9501-00CE004600D4}">
            <xm:f>0</xm:f>
            <xm:f>0.99</xm:f>
            <x14:dxf>
              <font>
                <color rgb="FF9C0006"/>
              </font>
              <fill>
                <patternFill patternType="solid">
                  <fgColor rgb="FFFFC7CE"/>
                  <bgColor rgb="FFFFC7CE"/>
                </patternFill>
              </fill>
            </x14:dxf>
          </x14:cfRule>
          <xm:sqref>U49</xm:sqref>
        </x14:conditionalFormatting>
        <x14:conditionalFormatting xmlns:xm="http://schemas.microsoft.com/office/excel/2006/main">
          <x14:cfRule type="cellIs" priority="71" operator="between" id="{00060083-003B-4A81-9ED8-00A0009D004C}">
            <xm:f>0</xm:f>
            <xm:f>0.99</xm:f>
            <x14:dxf>
              <font>
                <color rgb="FF9C0006"/>
              </font>
              <fill>
                <patternFill patternType="solid">
                  <fgColor rgb="FFFFC7CE"/>
                  <bgColor rgb="FFFFC7CE"/>
                </patternFill>
              </fill>
            </x14:dxf>
          </x14:cfRule>
          <xm:sqref>U50</xm:sqref>
        </x14:conditionalFormatting>
        <x14:conditionalFormatting xmlns:xm="http://schemas.microsoft.com/office/excel/2006/main">
          <x14:cfRule type="cellIs" priority="70" operator="between" id="{001300BE-00C8-4397-86C5-00EE0027006C}">
            <xm:f>0</xm:f>
            <xm:f>0.99</xm:f>
            <x14:dxf>
              <font>
                <color rgb="FF9C0006"/>
              </font>
              <fill>
                <patternFill patternType="solid">
                  <fgColor rgb="FFFFC7CE"/>
                  <bgColor rgb="FFFFC7CE"/>
                </patternFill>
              </fill>
            </x14:dxf>
          </x14:cfRule>
          <xm:sqref>U51</xm:sqref>
        </x14:conditionalFormatting>
        <x14:conditionalFormatting xmlns:xm="http://schemas.microsoft.com/office/excel/2006/main">
          <x14:cfRule type="cellIs" priority="69" operator="between" id="{00510027-0078-457D-93DB-00FA000D003B}">
            <xm:f>0</xm:f>
            <xm:f>0.99</xm:f>
            <x14:dxf>
              <font>
                <color rgb="FF9C0006"/>
              </font>
              <fill>
                <patternFill patternType="solid">
                  <fgColor rgb="FFFFC7CE"/>
                  <bgColor rgb="FFFFC7CE"/>
                </patternFill>
              </fill>
            </x14:dxf>
          </x14:cfRule>
          <xm:sqref>U53</xm:sqref>
        </x14:conditionalFormatting>
        <x14:conditionalFormatting xmlns:xm="http://schemas.microsoft.com/office/excel/2006/main">
          <x14:cfRule type="cellIs" priority="68" operator="between" id="{00BC002D-0064-4770-961A-00AB00F600BF}">
            <xm:f>0</xm:f>
            <xm:f>0.99</xm:f>
            <x14:dxf>
              <font>
                <color rgb="FF9C0006"/>
              </font>
              <fill>
                <patternFill patternType="solid">
                  <fgColor rgb="FFFFC7CE"/>
                  <bgColor rgb="FFFFC7CE"/>
                </patternFill>
              </fill>
            </x14:dxf>
          </x14:cfRule>
          <xm:sqref>N3</xm:sqref>
        </x14:conditionalFormatting>
        <x14:conditionalFormatting xmlns:xm="http://schemas.microsoft.com/office/excel/2006/main">
          <x14:cfRule type="cellIs" priority="67" operator="between" id="{00760089-0002-4409-8485-007F00CE0001}">
            <xm:f>0</xm:f>
            <xm:f>0.99</xm:f>
            <x14:dxf>
              <font>
                <color rgb="FF9C0006"/>
              </font>
              <fill>
                <patternFill patternType="solid">
                  <fgColor rgb="FFFFC7CE"/>
                  <bgColor rgb="FFFFC7CE"/>
                </patternFill>
              </fill>
            </x14:dxf>
          </x14:cfRule>
          <xm:sqref>N52</xm:sqref>
        </x14:conditionalFormatting>
        <x14:conditionalFormatting xmlns:xm="http://schemas.microsoft.com/office/excel/2006/main">
          <x14:cfRule type="cellIs" priority="66" operator="between" id="{007B00D4-009A-4C40-9564-00DC0077002A}">
            <xm:f>0</xm:f>
            <xm:f>0.99</xm:f>
            <x14:dxf>
              <font>
                <color rgb="FF9C0006"/>
              </font>
              <fill>
                <patternFill patternType="solid">
                  <fgColor rgb="FFFFC7CE"/>
                  <bgColor rgb="FFFFC7CE"/>
                </patternFill>
              </fill>
            </x14:dxf>
          </x14:cfRule>
          <xm:sqref>AC52</xm:sqref>
        </x14:conditionalFormatting>
        <x14:conditionalFormatting xmlns:xm="http://schemas.microsoft.com/office/excel/2006/main">
          <x14:cfRule type="cellIs" priority="65" operator="between" id="{00060077-0082-4F47-8DEE-005B00CF00A8}">
            <xm:f>0</xm:f>
            <xm:f>0.99</xm:f>
            <x14:dxf>
              <font>
                <color rgb="FF9C0006"/>
              </font>
              <fill>
                <patternFill patternType="solid">
                  <fgColor rgb="FFFFC7CE"/>
                  <bgColor rgb="FFFFC7CE"/>
                </patternFill>
              </fill>
            </x14:dxf>
          </x14:cfRule>
          <xm:sqref>U52</xm:sqref>
        </x14:conditionalFormatting>
        <x14:conditionalFormatting xmlns:xm="http://schemas.microsoft.com/office/excel/2006/main">
          <x14:cfRule type="cellIs" priority="64" operator="between" id="{008700A5-001E-4386-81C2-00F000220078}">
            <xm:f>0</xm:f>
            <xm:f>0.99</xm:f>
            <x14:dxf>
              <font>
                <color rgb="FF9C0006"/>
              </font>
              <fill>
                <patternFill patternType="solid">
                  <fgColor rgb="FFFFC7CE"/>
                  <bgColor rgb="FFFFC7CE"/>
                </patternFill>
              </fill>
            </x14:dxf>
          </x14:cfRule>
          <xm:sqref>N62</xm:sqref>
        </x14:conditionalFormatting>
        <x14:conditionalFormatting xmlns:xm="http://schemas.microsoft.com/office/excel/2006/main">
          <x14:cfRule type="cellIs" priority="63" operator="between" id="{0050006B-0093-4726-9A78-000A002400EC}">
            <xm:f>0</xm:f>
            <xm:f>0.99</xm:f>
            <x14:dxf>
              <font>
                <color rgb="FF9C0006"/>
              </font>
              <fill>
                <patternFill patternType="solid">
                  <fgColor rgb="FFFFC7CE"/>
                  <bgColor rgb="FFFFC7CE"/>
                </patternFill>
              </fill>
            </x14:dxf>
          </x14:cfRule>
          <xm:sqref>AC66</xm:sqref>
        </x14:conditionalFormatting>
        <x14:conditionalFormatting xmlns:xm="http://schemas.microsoft.com/office/excel/2006/main">
          <x14:cfRule type="cellIs" priority="62" operator="between" id="{008A00C5-00E6-4BE2-AAE9-00120048000A}">
            <xm:f>0</xm:f>
            <xm:f>0.99</xm:f>
            <x14:dxf>
              <font>
                <color rgb="FF9C0006"/>
              </font>
              <fill>
                <patternFill patternType="solid">
                  <fgColor rgb="FFFFC7CE"/>
                  <bgColor rgb="FFFFC7CE"/>
                </patternFill>
              </fill>
            </x14:dxf>
          </x14:cfRule>
          <xm:sqref>AC67</xm:sqref>
        </x14:conditionalFormatting>
        <x14:conditionalFormatting xmlns:xm="http://schemas.microsoft.com/office/excel/2006/main">
          <x14:cfRule type="cellIs" priority="61" operator="between" id="{001B0003-0027-4BA3-A7D9-00B0002000B5}">
            <xm:f>0</xm:f>
            <xm:f>0.99</xm:f>
            <x14:dxf>
              <font>
                <color rgb="FF9C0006"/>
              </font>
              <fill>
                <patternFill patternType="solid">
                  <fgColor rgb="FFFFC7CE"/>
                  <bgColor rgb="FFFFC7CE"/>
                </patternFill>
              </fill>
            </x14:dxf>
          </x14:cfRule>
          <xm:sqref>U66</xm:sqref>
        </x14:conditionalFormatting>
        <x14:conditionalFormatting xmlns:xm="http://schemas.microsoft.com/office/excel/2006/main">
          <x14:cfRule type="cellIs" priority="60" operator="between" id="{00FE0056-00A9-4A12-8CCE-000400F40049}">
            <xm:f>0</xm:f>
            <xm:f>0.99</xm:f>
            <x14:dxf>
              <font>
                <color rgb="FF9C0006"/>
              </font>
              <fill>
                <patternFill patternType="solid">
                  <fgColor rgb="FFFFC7CE"/>
                  <bgColor rgb="FFFFC7CE"/>
                </patternFill>
              </fill>
            </x14:dxf>
          </x14:cfRule>
          <xm:sqref>U67</xm:sqref>
        </x14:conditionalFormatting>
        <x14:conditionalFormatting xmlns:xm="http://schemas.microsoft.com/office/excel/2006/main">
          <x14:cfRule type="cellIs" priority="59" operator="between" id="{00FE0044-005F-42F3-B234-00F3006000CD}">
            <xm:f>0</xm:f>
            <xm:f>0.99</xm:f>
            <x14:dxf>
              <font>
                <color rgb="FF9C0006"/>
              </font>
              <fill>
                <patternFill patternType="solid">
                  <fgColor rgb="FFFFC7CE"/>
                  <bgColor rgb="FFFFC7CE"/>
                </patternFill>
              </fill>
            </x14:dxf>
          </x14:cfRule>
          <xm:sqref>N66</xm:sqref>
        </x14:conditionalFormatting>
        <x14:conditionalFormatting xmlns:xm="http://schemas.microsoft.com/office/excel/2006/main">
          <x14:cfRule type="cellIs" priority="58" operator="between" id="{00F20014-000E-4D3C-BCC2-0048005600A7}">
            <xm:f>0</xm:f>
            <xm:f>0.99</xm:f>
            <x14:dxf>
              <font>
                <color rgb="FF9C0006"/>
              </font>
              <fill>
                <patternFill patternType="solid">
                  <fgColor rgb="FFFFC7CE"/>
                  <bgColor rgb="FFFFC7CE"/>
                </patternFill>
              </fill>
            </x14:dxf>
          </x14:cfRule>
          <xm:sqref>N67</xm:sqref>
        </x14:conditionalFormatting>
        <x14:conditionalFormatting xmlns:xm="http://schemas.microsoft.com/office/excel/2006/main">
          <x14:cfRule type="cellIs" priority="57" operator="between" id="{003400ED-00F2-4FEB-8390-00EF00C4002E}">
            <xm:f>0</xm:f>
            <xm:f>0.99</xm:f>
            <x14:dxf>
              <font>
                <color rgb="FF9C0006"/>
              </font>
              <fill>
                <patternFill patternType="solid">
                  <fgColor rgb="FFFFC7CE"/>
                  <bgColor rgb="FFFFC7CE"/>
                </patternFill>
              </fill>
            </x14:dxf>
          </x14:cfRule>
          <xm:sqref>AC65</xm:sqref>
        </x14:conditionalFormatting>
        <x14:conditionalFormatting xmlns:xm="http://schemas.microsoft.com/office/excel/2006/main">
          <x14:cfRule type="cellIs" priority="56" operator="between" id="{006700F6-0059-429A-A009-000300F100E6}">
            <xm:f>0</xm:f>
            <xm:f>0.99</xm:f>
            <x14:dxf>
              <font>
                <color rgb="FF9C0006"/>
              </font>
              <fill>
                <patternFill patternType="solid">
                  <fgColor rgb="FFFFC7CE"/>
                  <bgColor rgb="FFFFC7CE"/>
                </patternFill>
              </fill>
            </x14:dxf>
          </x14:cfRule>
          <xm:sqref>U65</xm:sqref>
        </x14:conditionalFormatting>
        <x14:conditionalFormatting xmlns:xm="http://schemas.microsoft.com/office/excel/2006/main">
          <x14:cfRule type="cellIs" priority="55" operator="between" id="{00F000AB-009E-4B49-9966-005A00EA00BA}">
            <xm:f>0</xm:f>
            <xm:f>0.99</xm:f>
            <x14:dxf>
              <font>
                <color rgb="FF9C0006"/>
              </font>
              <fill>
                <patternFill patternType="solid">
                  <fgColor rgb="FFFFC7CE"/>
                  <bgColor rgb="FFFFC7CE"/>
                </patternFill>
              </fill>
            </x14:dxf>
          </x14:cfRule>
          <xm:sqref>N65</xm:sqref>
        </x14:conditionalFormatting>
        <x14:conditionalFormatting xmlns:xm="http://schemas.microsoft.com/office/excel/2006/main">
          <x14:cfRule type="cellIs" priority="54" operator="between" id="{00300023-008D-4F02-B115-007900F400F4}">
            <xm:f>0</xm:f>
            <xm:f>0.99</xm:f>
            <x14:dxf>
              <font>
                <color rgb="FF9C0006"/>
              </font>
              <fill>
                <patternFill patternType="solid">
                  <fgColor rgb="FFFFC7CE"/>
                  <bgColor rgb="FFFFC7CE"/>
                </patternFill>
              </fill>
            </x14:dxf>
          </x14:cfRule>
          <xm:sqref>AC63</xm:sqref>
        </x14:conditionalFormatting>
        <x14:conditionalFormatting xmlns:xm="http://schemas.microsoft.com/office/excel/2006/main">
          <x14:cfRule type="cellIs" priority="53" operator="between" id="{00EB0070-00EF-4B04-B41E-000200120051}">
            <xm:f>0</xm:f>
            <xm:f>0.99</xm:f>
            <x14:dxf>
              <font>
                <color rgb="FF9C0006"/>
              </font>
              <fill>
                <patternFill patternType="solid">
                  <fgColor rgb="FFFFC7CE"/>
                  <bgColor rgb="FFFFC7CE"/>
                </patternFill>
              </fill>
            </x14:dxf>
          </x14:cfRule>
          <xm:sqref>AC64</xm:sqref>
        </x14:conditionalFormatting>
        <x14:conditionalFormatting xmlns:xm="http://schemas.microsoft.com/office/excel/2006/main">
          <x14:cfRule type="cellIs" priority="52" operator="between" id="{008700E1-00DA-44CD-9C47-00E3007300E0}">
            <xm:f>0</xm:f>
            <xm:f>0.99</xm:f>
            <x14:dxf>
              <font>
                <color rgb="FF9C0006"/>
              </font>
              <fill>
                <patternFill patternType="solid">
                  <fgColor rgb="FFFFC7CE"/>
                  <bgColor rgb="FFFFC7CE"/>
                </patternFill>
              </fill>
            </x14:dxf>
          </x14:cfRule>
          <xm:sqref>U63</xm:sqref>
        </x14:conditionalFormatting>
        <x14:conditionalFormatting xmlns:xm="http://schemas.microsoft.com/office/excel/2006/main">
          <x14:cfRule type="cellIs" priority="51" operator="between" id="{00CE00FD-00E0-4CDA-A378-0034003B00C4}">
            <xm:f>0</xm:f>
            <xm:f>0.99</xm:f>
            <x14:dxf>
              <font>
                <color rgb="FF9C0006"/>
              </font>
              <fill>
                <patternFill patternType="solid">
                  <fgColor rgb="FFFFC7CE"/>
                  <bgColor rgb="FFFFC7CE"/>
                </patternFill>
              </fill>
            </x14:dxf>
          </x14:cfRule>
          <xm:sqref>U64</xm:sqref>
        </x14:conditionalFormatting>
        <x14:conditionalFormatting xmlns:xm="http://schemas.microsoft.com/office/excel/2006/main">
          <x14:cfRule type="cellIs" priority="50" operator="between" id="{00550006-0022-4504-9FDD-00FF007600D4}">
            <xm:f>0</xm:f>
            <xm:f>0.99</xm:f>
            <x14:dxf>
              <font>
                <color rgb="FF9C0006"/>
              </font>
              <fill>
                <patternFill patternType="solid">
                  <fgColor rgb="FFFFC7CE"/>
                  <bgColor rgb="FFFFC7CE"/>
                </patternFill>
              </fill>
            </x14:dxf>
          </x14:cfRule>
          <xm:sqref>N63</xm:sqref>
        </x14:conditionalFormatting>
        <x14:conditionalFormatting xmlns:xm="http://schemas.microsoft.com/office/excel/2006/main">
          <x14:cfRule type="cellIs" priority="49" operator="between" id="{00D70024-0002-44F7-86C9-009200080034}">
            <xm:f>0</xm:f>
            <xm:f>0.99</xm:f>
            <x14:dxf>
              <font>
                <color rgb="FF9C0006"/>
              </font>
              <fill>
                <patternFill patternType="solid">
                  <fgColor rgb="FFFFC7CE"/>
                  <bgColor rgb="FFFFC7CE"/>
                </patternFill>
              </fill>
            </x14:dxf>
          </x14:cfRule>
          <xm:sqref>N64</xm:sqref>
        </x14:conditionalFormatting>
        <x14:conditionalFormatting xmlns:xm="http://schemas.microsoft.com/office/excel/2006/main">
          <x14:cfRule type="cellIs" priority="48" operator="between" id="{00A500CA-0032-4BE1-8C6E-005100070076}">
            <xm:f>0</xm:f>
            <xm:f>0.99</xm:f>
            <x14:dxf>
              <font>
                <color rgb="FF9C0006"/>
              </font>
              <fill>
                <patternFill patternType="solid">
                  <fgColor rgb="FFFFC7CE"/>
                  <bgColor rgb="FFFFC7CE"/>
                </patternFill>
              </fill>
            </x14:dxf>
          </x14:cfRule>
          <xm:sqref>N11</xm:sqref>
        </x14:conditionalFormatting>
        <x14:conditionalFormatting xmlns:xm="http://schemas.microsoft.com/office/excel/2006/main">
          <x14:cfRule type="cellIs" priority="47" operator="between" id="{00B20016-00AF-45DE-B0E6-00B200FE006E}">
            <xm:f>0</xm:f>
            <xm:f>0.99</xm:f>
            <x14:dxf>
              <font>
                <color rgb="FF9C0006"/>
              </font>
              <fill>
                <patternFill patternType="solid">
                  <fgColor rgb="FFFFC7CE"/>
                  <bgColor rgb="FFFFC7CE"/>
                </patternFill>
              </fill>
            </x14:dxf>
          </x14:cfRule>
          <xm:sqref>AC11</xm:sqref>
        </x14:conditionalFormatting>
        <x14:conditionalFormatting xmlns:xm="http://schemas.microsoft.com/office/excel/2006/main">
          <x14:cfRule type="cellIs" priority="46" operator="between" id="{006D007F-008F-4F38-A282-008800160026}">
            <xm:f>0</xm:f>
            <xm:f>0.99</xm:f>
            <x14:dxf>
              <font>
                <color rgb="FF9C0006"/>
              </font>
              <fill>
                <patternFill patternType="solid">
                  <fgColor rgb="FFFFC7CE"/>
                  <bgColor rgb="FFFFC7CE"/>
                </patternFill>
              </fill>
            </x14:dxf>
          </x14:cfRule>
          <xm:sqref>U11</xm:sqref>
        </x14:conditionalFormatting>
        <x14:conditionalFormatting xmlns:xm="http://schemas.microsoft.com/office/excel/2006/main">
          <x14:cfRule type="cellIs" priority="45" operator="between" id="{008A0066-00CA-4214-99C9-00A600110097}">
            <xm:f>0</xm:f>
            <xm:f>0.99</xm:f>
            <x14:dxf>
              <font>
                <color rgb="FF9C0006"/>
              </font>
              <fill>
                <patternFill patternType="solid">
                  <fgColor rgb="FFFFC7CE"/>
                  <bgColor rgb="FFFFC7CE"/>
                </patternFill>
              </fill>
            </x14:dxf>
          </x14:cfRule>
          <xm:sqref>N18</xm:sqref>
        </x14:conditionalFormatting>
        <x14:conditionalFormatting xmlns:xm="http://schemas.microsoft.com/office/excel/2006/main">
          <x14:cfRule type="cellIs" priority="44" operator="between" id="{00580058-0097-43EA-9769-00CD00B800D1}">
            <xm:f>0</xm:f>
            <xm:f>0.99</xm:f>
            <x14:dxf>
              <font>
                <color rgb="FF9C0006"/>
              </font>
              <fill>
                <patternFill patternType="solid">
                  <fgColor rgb="FFFFC7CE"/>
                  <bgColor rgb="FFFFC7CE"/>
                </patternFill>
              </fill>
            </x14:dxf>
          </x14:cfRule>
          <xm:sqref>AC18</xm:sqref>
        </x14:conditionalFormatting>
        <x14:conditionalFormatting xmlns:xm="http://schemas.microsoft.com/office/excel/2006/main">
          <x14:cfRule type="cellIs" priority="43" operator="between" id="{00E00026-00B7-4ABA-A606-00A0000B0095}">
            <xm:f>0</xm:f>
            <xm:f>0.99</xm:f>
            <x14:dxf>
              <font>
                <color rgb="FF9C0006"/>
              </font>
              <fill>
                <patternFill patternType="solid">
                  <fgColor rgb="FFFFC7CE"/>
                  <bgColor rgb="FFFFC7CE"/>
                </patternFill>
              </fill>
            </x14:dxf>
          </x14:cfRule>
          <xm:sqref>U18</xm:sqref>
        </x14:conditionalFormatting>
        <x14:conditionalFormatting xmlns:xm="http://schemas.microsoft.com/office/excel/2006/main">
          <x14:cfRule type="cellIs" priority="42" operator="between" id="{00D50072-008A-4D3E-B003-000A00AF00CD}">
            <xm:f>0</xm:f>
            <xm:f>0.99</xm:f>
            <x14:dxf>
              <font>
                <color rgb="FF9C0006"/>
              </font>
              <fill>
                <patternFill patternType="solid">
                  <fgColor rgb="FFFFC7CE"/>
                  <bgColor rgb="FFFFC7CE"/>
                </patternFill>
              </fill>
            </x14:dxf>
          </x14:cfRule>
          <xm:sqref>N12</xm:sqref>
        </x14:conditionalFormatting>
        <x14:conditionalFormatting xmlns:xm="http://schemas.microsoft.com/office/excel/2006/main">
          <x14:cfRule type="cellIs" priority="41" operator="between" id="{00B40039-00CB-42E2-8839-00640018009B}">
            <xm:f>0</xm:f>
            <xm:f>0.99</xm:f>
            <x14:dxf>
              <font>
                <color rgb="FF9C0006"/>
              </font>
              <fill>
                <patternFill patternType="solid">
                  <fgColor rgb="FFFFC7CE"/>
                  <bgColor rgb="FFFFC7CE"/>
                </patternFill>
              </fill>
            </x14:dxf>
          </x14:cfRule>
          <xm:sqref>AC12</xm:sqref>
        </x14:conditionalFormatting>
        <x14:conditionalFormatting xmlns:xm="http://schemas.microsoft.com/office/excel/2006/main">
          <x14:cfRule type="cellIs" priority="40" operator="between" id="{003300C6-00BF-499D-8421-006700060083}">
            <xm:f>0</xm:f>
            <xm:f>0.99</xm:f>
            <x14:dxf>
              <font>
                <color rgb="FF9C0006"/>
              </font>
              <fill>
                <patternFill patternType="solid">
                  <fgColor rgb="FFFFC7CE"/>
                  <bgColor rgb="FFFFC7CE"/>
                </patternFill>
              </fill>
            </x14:dxf>
          </x14:cfRule>
          <xm:sqref>U12</xm:sqref>
        </x14:conditionalFormatting>
        <x14:conditionalFormatting xmlns:xm="http://schemas.microsoft.com/office/excel/2006/main">
          <x14:cfRule type="cellIs" priority="39" operator="between" id="{00EA0065-00CD-461D-88BD-00A7006600CA}">
            <xm:f>0</xm:f>
            <xm:f>0.99</xm:f>
            <x14:dxf>
              <font>
                <color rgb="FF9C0006"/>
              </font>
              <fill>
                <patternFill patternType="solid">
                  <fgColor rgb="FFFFC7CE"/>
                  <bgColor rgb="FFFFC7CE"/>
                </patternFill>
              </fill>
            </x14:dxf>
          </x14:cfRule>
          <xm:sqref>N6</xm:sqref>
        </x14:conditionalFormatting>
        <x14:conditionalFormatting xmlns:xm="http://schemas.microsoft.com/office/excel/2006/main">
          <x14:cfRule type="cellIs" priority="35" operator="between" id="{00950090-0062-4AFA-85DD-00F00070007C}">
            <xm:f>0</xm:f>
            <xm:f>0.99</xm:f>
            <x14:dxf>
              <font>
                <color rgb="FF9C0006"/>
              </font>
              <fill>
                <patternFill patternType="solid">
                  <fgColor rgb="FFFFC7CE"/>
                  <bgColor rgb="FFFFC7CE"/>
                </patternFill>
              </fill>
            </x14:dxf>
          </x14:cfRule>
          <xm:sqref>AC6</xm:sqref>
        </x14:conditionalFormatting>
        <x14:conditionalFormatting xmlns:xm="http://schemas.microsoft.com/office/excel/2006/main">
          <x14:cfRule type="cellIs" priority="34" operator="between" id="{00420011-007E-46BF-93EF-004500F4007B}">
            <xm:f>0</xm:f>
            <xm:f>0.99</xm:f>
            <x14:dxf>
              <font>
                <color rgb="FF9C0006"/>
              </font>
              <fill>
                <patternFill patternType="solid">
                  <fgColor rgb="FFFFC7CE"/>
                  <bgColor rgb="FFFFC7CE"/>
                </patternFill>
              </fill>
            </x14:dxf>
          </x14:cfRule>
          <xm:sqref>AC7</xm:sqref>
        </x14:conditionalFormatting>
        <x14:conditionalFormatting xmlns:xm="http://schemas.microsoft.com/office/excel/2006/main">
          <x14:cfRule type="cellIs" priority="31" operator="between" id="{00020055-0076-4D38-ADD9-00B000780085}">
            <xm:f>0</xm:f>
            <xm:f>0.99</xm:f>
            <x14:dxf>
              <font>
                <color rgb="FF9C0006"/>
              </font>
              <fill>
                <patternFill patternType="solid">
                  <fgColor rgb="FFFFC7CE"/>
                  <bgColor rgb="FFFFC7CE"/>
                </patternFill>
              </fill>
            </x14:dxf>
          </x14:cfRule>
          <xm:sqref>U6</xm:sqref>
        </x14:conditionalFormatting>
        <x14:conditionalFormatting xmlns:xm="http://schemas.microsoft.com/office/excel/2006/main">
          <x14:cfRule type="cellIs" priority="30" operator="between" id="{004600E4-00ED-4BCA-BD46-008700FC00DC}">
            <xm:f>0</xm:f>
            <xm:f>0.99</xm:f>
            <x14:dxf>
              <font>
                <color rgb="FF9C0006"/>
              </font>
              <fill>
                <patternFill patternType="solid">
                  <fgColor rgb="FFFFC7CE"/>
                  <bgColor rgb="FFFFC7CE"/>
                </patternFill>
              </fill>
            </x14:dxf>
          </x14:cfRule>
          <xm:sqref>U7</xm:sqref>
        </x14:conditionalFormatting>
        <x14:conditionalFormatting xmlns:xm="http://schemas.microsoft.com/office/excel/2006/main">
          <x14:cfRule type="cellIs" priority="27" operator="between" id="{00B200EC-0091-4937-BFCB-000100D4005D}">
            <xm:f>0</xm:f>
            <xm:f>0.99</xm:f>
            <x14:dxf>
              <font>
                <color rgb="FF9C0006"/>
              </font>
              <fill>
                <patternFill patternType="solid">
                  <fgColor rgb="FFFFC7CE"/>
                  <bgColor rgb="FFFFC7CE"/>
                </patternFill>
              </fill>
            </x14:dxf>
          </x14:cfRule>
          <xm:sqref>N17</xm:sqref>
        </x14:conditionalFormatting>
        <x14:conditionalFormatting xmlns:xm="http://schemas.microsoft.com/office/excel/2006/main">
          <x14:cfRule type="cellIs" priority="26" operator="between" id="{00350087-0021-4CB0-8581-000F00310085}">
            <xm:f>0</xm:f>
            <xm:f>0.99</xm:f>
            <x14:dxf>
              <font>
                <color rgb="FF9C0006"/>
              </font>
              <fill>
                <patternFill patternType="solid">
                  <fgColor rgb="FFFFC7CE"/>
                  <bgColor rgb="FFFFC7CE"/>
                </patternFill>
              </fill>
            </x14:dxf>
          </x14:cfRule>
          <xm:sqref>AC17</xm:sqref>
        </x14:conditionalFormatting>
        <x14:conditionalFormatting xmlns:xm="http://schemas.microsoft.com/office/excel/2006/main">
          <x14:cfRule type="cellIs" priority="25" operator="between" id="{008A00D4-00AD-46AD-9AAE-005700370099}">
            <xm:f>0</xm:f>
            <xm:f>0.99</xm:f>
            <x14:dxf>
              <font>
                <color rgb="FF9C0006"/>
              </font>
              <fill>
                <patternFill patternType="solid">
                  <fgColor rgb="FFFFC7CE"/>
                  <bgColor rgb="FFFFC7CE"/>
                </patternFill>
              </fill>
            </x14:dxf>
          </x14:cfRule>
          <xm:sqref>U17</xm:sqref>
        </x14:conditionalFormatting>
        <x14:conditionalFormatting xmlns:xm="http://schemas.microsoft.com/office/excel/2006/main">
          <x14:cfRule type="cellIs" priority="24" operator="between" id="{00A500BA-0068-4348-8D57-0084005B00A9}">
            <xm:f>0</xm:f>
            <xm:f>0.99</xm:f>
            <x14:dxf>
              <font>
                <color rgb="FF9C0006"/>
              </font>
              <fill>
                <patternFill patternType="solid">
                  <fgColor rgb="FFFFC7CE"/>
                  <bgColor rgb="FFFFC7CE"/>
                </patternFill>
              </fill>
            </x14:dxf>
          </x14:cfRule>
          <xm:sqref>N16</xm:sqref>
        </x14:conditionalFormatting>
        <x14:conditionalFormatting xmlns:xm="http://schemas.microsoft.com/office/excel/2006/main">
          <x14:cfRule type="cellIs" priority="23" operator="between" id="{00D10026-00E9-414C-A81F-00FC00BB003D}">
            <xm:f>0</xm:f>
            <xm:f>0.99</xm:f>
            <x14:dxf>
              <font>
                <color rgb="FF9C0006"/>
              </font>
              <fill>
                <patternFill patternType="solid">
                  <fgColor rgb="FFFFC7CE"/>
                  <bgColor rgb="FFFFC7CE"/>
                </patternFill>
              </fill>
            </x14:dxf>
          </x14:cfRule>
          <xm:sqref>AC16</xm:sqref>
        </x14:conditionalFormatting>
        <x14:conditionalFormatting xmlns:xm="http://schemas.microsoft.com/office/excel/2006/main">
          <x14:cfRule type="cellIs" priority="22" operator="between" id="{00F000FF-009E-4856-832F-00160035001A}">
            <xm:f>0</xm:f>
            <xm:f>0.99</xm:f>
            <x14:dxf>
              <font>
                <color rgb="FF9C0006"/>
              </font>
              <fill>
                <patternFill patternType="solid">
                  <fgColor rgb="FFFFC7CE"/>
                  <bgColor rgb="FFFFC7CE"/>
                </patternFill>
              </fill>
            </x14:dxf>
          </x14:cfRule>
          <xm:sqref>U16</xm:sqref>
        </x14:conditionalFormatting>
        <x14:conditionalFormatting xmlns:xm="http://schemas.microsoft.com/office/excel/2006/main">
          <x14:cfRule type="cellIs" priority="21" operator="between" id="{00AD000D-0095-4604-9E96-00C1005700D5}">
            <xm:f>0</xm:f>
            <xm:f>0.99</xm:f>
            <x14:dxf>
              <font>
                <color rgb="FF9C0006"/>
              </font>
              <fill>
                <patternFill patternType="solid">
                  <fgColor rgb="FFFFC7CE"/>
                  <bgColor rgb="FFFFC7CE"/>
                </patternFill>
              </fill>
            </x14:dxf>
          </x14:cfRule>
          <xm:sqref>N7</xm:sqref>
        </x14:conditionalFormatting>
        <x14:conditionalFormatting xmlns:xm="http://schemas.microsoft.com/office/excel/2006/main">
          <x14:cfRule type="cellIs" priority="20" operator="between" id="{003600DF-00DB-4DF9-AF19-0021009100F1}">
            <xm:f>0</xm:f>
            <xm:f>0.99</xm:f>
            <x14:dxf>
              <font>
                <color rgb="FF9C0006"/>
              </font>
              <fill>
                <patternFill patternType="solid">
                  <fgColor rgb="FFFFC7CE"/>
                  <bgColor rgb="FFFFC7CE"/>
                </patternFill>
              </fill>
            </x14:dxf>
          </x14:cfRule>
          <xm:sqref>N14</xm:sqref>
        </x14:conditionalFormatting>
        <x14:conditionalFormatting xmlns:xm="http://schemas.microsoft.com/office/excel/2006/main">
          <x14:cfRule type="cellIs" priority="19" operator="between" id="{00DF00B3-00D0-41C4-8DAB-00AA00DB0096}">
            <xm:f>0</xm:f>
            <xm:f>0.99</xm:f>
            <x14:dxf>
              <font>
                <color rgb="FF9C0006"/>
              </font>
              <fill>
                <patternFill patternType="solid">
                  <fgColor rgb="FFFFC7CE"/>
                  <bgColor rgb="FFFFC7CE"/>
                </patternFill>
              </fill>
            </x14:dxf>
          </x14:cfRule>
          <xm:sqref>AC14</xm:sqref>
        </x14:conditionalFormatting>
        <x14:conditionalFormatting xmlns:xm="http://schemas.microsoft.com/office/excel/2006/main">
          <x14:cfRule type="cellIs" priority="18" operator="between" id="{003D004C-00A9-4568-AEEC-00A900CA0006}">
            <xm:f>0</xm:f>
            <xm:f>0.99</xm:f>
            <x14:dxf>
              <font>
                <color rgb="FF9C0006"/>
              </font>
              <fill>
                <patternFill patternType="solid">
                  <fgColor rgb="FFFFC7CE"/>
                  <bgColor rgb="FFFFC7CE"/>
                </patternFill>
              </fill>
            </x14:dxf>
          </x14:cfRule>
          <xm:sqref>U14</xm:sqref>
        </x14:conditionalFormatting>
        <x14:conditionalFormatting xmlns:xm="http://schemas.microsoft.com/office/excel/2006/main">
          <x14:cfRule type="cellIs" priority="17" operator="between" id="{009400B1-00CD-42A3-90D8-00C0000E0000}">
            <xm:f>0</xm:f>
            <xm:f>0.99</xm:f>
            <x14:dxf>
              <font>
                <color rgb="FF9C0006"/>
              </font>
              <fill>
                <patternFill patternType="solid">
                  <fgColor rgb="FFFFC7CE"/>
                  <bgColor rgb="FFFFC7CE"/>
                </patternFill>
              </fill>
            </x14:dxf>
          </x14:cfRule>
          <xm:sqref>N9</xm:sqref>
        </x14:conditionalFormatting>
        <x14:conditionalFormatting xmlns:xm="http://schemas.microsoft.com/office/excel/2006/main">
          <x14:cfRule type="cellIs" priority="16" operator="between" id="{0043008E-00AD-4EAD-9C6E-00CE00D2005E}">
            <xm:f>0</xm:f>
            <xm:f>0.99</xm:f>
            <x14:dxf>
              <font>
                <color rgb="FF9C0006"/>
              </font>
              <fill>
                <patternFill patternType="solid">
                  <fgColor rgb="FFFFC7CE"/>
                  <bgColor rgb="FFFFC7CE"/>
                </patternFill>
              </fill>
            </x14:dxf>
          </x14:cfRule>
          <xm:sqref>AC9</xm:sqref>
        </x14:conditionalFormatting>
        <x14:conditionalFormatting xmlns:xm="http://schemas.microsoft.com/office/excel/2006/main">
          <x14:cfRule type="cellIs" priority="15" operator="between" id="{000F002C-00D9-4709-99B7-002500390088}">
            <xm:f>0</xm:f>
            <xm:f>0.99</xm:f>
            <x14:dxf>
              <font>
                <color rgb="FF9C0006"/>
              </font>
              <fill>
                <patternFill patternType="solid">
                  <fgColor rgb="FFFFC7CE"/>
                  <bgColor rgb="FFFFC7CE"/>
                </patternFill>
              </fill>
            </x14:dxf>
          </x14:cfRule>
          <xm:sqref>U9</xm:sqref>
        </x14:conditionalFormatting>
        <x14:conditionalFormatting xmlns:xm="http://schemas.microsoft.com/office/excel/2006/main">
          <x14:cfRule type="cellIs" priority="14" operator="between" id="{007E0048-00B8-477E-8CEF-006C00D500A3}">
            <xm:f>0</xm:f>
            <xm:f>0.99</xm:f>
            <x14:dxf>
              <font>
                <color rgb="FF9C0006"/>
              </font>
              <fill>
                <patternFill patternType="solid">
                  <fgColor rgb="FFFFC7CE"/>
                  <bgColor rgb="FFFFC7CE"/>
                </patternFill>
              </fill>
            </x14:dxf>
          </x14:cfRule>
          <xm:sqref>N20</xm:sqref>
        </x14:conditionalFormatting>
        <x14:conditionalFormatting xmlns:xm="http://schemas.microsoft.com/office/excel/2006/main">
          <x14:cfRule type="cellIs" priority="13" operator="between" id="{003500FE-0034-4FD6-8623-0082000900C6}">
            <xm:f>0</xm:f>
            <xm:f>0.99</xm:f>
            <x14:dxf>
              <font>
                <color rgb="FF9C0006"/>
              </font>
              <fill>
                <patternFill patternType="solid">
                  <fgColor rgb="FFFFC7CE"/>
                  <bgColor rgb="FFFFC7CE"/>
                </patternFill>
              </fill>
            </x14:dxf>
          </x14:cfRule>
          <xm:sqref>N25</xm:sqref>
        </x14:conditionalFormatting>
        <x14:conditionalFormatting xmlns:xm="http://schemas.microsoft.com/office/excel/2006/main">
          <x14:cfRule type="cellIs" priority="12" operator="between" id="{000200F7-001B-4E79-9931-008D00CC0006}">
            <xm:f>0</xm:f>
            <xm:f>0.99</xm:f>
            <x14:dxf>
              <font>
                <color rgb="FF9C0006"/>
              </font>
              <fill>
                <patternFill patternType="solid">
                  <fgColor rgb="FFFFC7CE"/>
                  <bgColor rgb="FFFFC7CE"/>
                </patternFill>
              </fill>
            </x14:dxf>
          </x14:cfRule>
          <xm:sqref>AC25</xm:sqref>
        </x14:conditionalFormatting>
        <x14:conditionalFormatting xmlns:xm="http://schemas.microsoft.com/office/excel/2006/main">
          <x14:cfRule type="cellIs" priority="11" operator="between" id="{0099006D-007B-45F6-AD3F-004F001D0054}">
            <xm:f>0</xm:f>
            <xm:f>0.99</xm:f>
            <x14:dxf>
              <font>
                <color rgb="FF9C0006"/>
              </font>
              <fill>
                <patternFill patternType="solid">
                  <fgColor rgb="FFFFC7CE"/>
                  <bgColor rgb="FFFFC7CE"/>
                </patternFill>
              </fill>
            </x14:dxf>
          </x14:cfRule>
          <xm:sqref>U25</xm:sqref>
        </x14:conditionalFormatting>
        <x14:conditionalFormatting xmlns:xm="http://schemas.microsoft.com/office/excel/2006/main">
          <x14:cfRule type="cellIs" priority="10" operator="between" id="{0058004D-00EC-4A92-9AD1-00A400D90050}">
            <xm:f>0</xm:f>
            <xm:f>0.99</xm:f>
            <x14:dxf>
              <font>
                <color rgb="FF9C0006"/>
              </font>
              <fill>
                <patternFill patternType="solid">
                  <fgColor rgb="FFFFC7CE"/>
                  <bgColor rgb="FFFFC7CE"/>
                </patternFill>
              </fill>
            </x14:dxf>
          </x14:cfRule>
          <xm:sqref>AC21</xm:sqref>
        </x14:conditionalFormatting>
        <x14:conditionalFormatting xmlns:xm="http://schemas.microsoft.com/office/excel/2006/main">
          <x14:cfRule type="cellIs" priority="9" operator="between" id="{000A0001-00C1-4F04-BFD0-00C200D000F5}">
            <xm:f>0</xm:f>
            <xm:f>0.99</xm:f>
            <x14:dxf>
              <font>
                <color rgb="FF9C0006"/>
              </font>
              <fill>
                <patternFill patternType="solid">
                  <fgColor rgb="FFFFC7CE"/>
                  <bgColor rgb="FFFFC7CE"/>
                </patternFill>
              </fill>
            </x14:dxf>
          </x14:cfRule>
          <xm:sqref>AC22</xm:sqref>
        </x14:conditionalFormatting>
        <x14:conditionalFormatting xmlns:xm="http://schemas.microsoft.com/office/excel/2006/main">
          <x14:cfRule type="cellIs" priority="8" operator="between" id="{00FE0009-00B6-4DA9-BADC-00BE008E008D}">
            <xm:f>0</xm:f>
            <xm:f>0.99</xm:f>
            <x14:dxf>
              <font>
                <color rgb="FF9C0006"/>
              </font>
              <fill>
                <patternFill patternType="solid">
                  <fgColor rgb="FFFFC7CE"/>
                  <bgColor rgb="FFFFC7CE"/>
                </patternFill>
              </fill>
            </x14:dxf>
          </x14:cfRule>
          <xm:sqref>U21</xm:sqref>
        </x14:conditionalFormatting>
        <x14:conditionalFormatting xmlns:xm="http://schemas.microsoft.com/office/excel/2006/main">
          <x14:cfRule type="cellIs" priority="7" operator="between" id="{00230062-00C9-4BD3-A066-005C005800D3}">
            <xm:f>0</xm:f>
            <xm:f>0.99</xm:f>
            <x14:dxf>
              <font>
                <color rgb="FF9C0006"/>
              </font>
              <fill>
                <patternFill patternType="solid">
                  <fgColor rgb="FFFFC7CE"/>
                  <bgColor rgb="FFFFC7CE"/>
                </patternFill>
              </fill>
            </x14:dxf>
          </x14:cfRule>
          <xm:sqref>U22</xm:sqref>
        </x14:conditionalFormatting>
        <x14:conditionalFormatting xmlns:xm="http://schemas.microsoft.com/office/excel/2006/main">
          <x14:cfRule type="cellIs" priority="6" operator="between" id="{00E8008D-0040-4FF2-A7A6-00F2000600A3}">
            <xm:f>0</xm:f>
            <xm:f>0.99</xm:f>
            <x14:dxf>
              <font>
                <color rgb="FF9C0006"/>
              </font>
              <fill>
                <patternFill patternType="solid">
                  <fgColor rgb="FFFFC7CE"/>
                  <bgColor rgb="FFFFC7CE"/>
                </patternFill>
              </fill>
            </x14:dxf>
          </x14:cfRule>
          <xm:sqref>N21</xm:sqref>
        </x14:conditionalFormatting>
        <x14:conditionalFormatting xmlns:xm="http://schemas.microsoft.com/office/excel/2006/main">
          <x14:cfRule type="cellIs" priority="5" operator="between" id="{009E001E-00B5-4311-B2CF-00B400500010}">
            <xm:f>0</xm:f>
            <xm:f>0.99</xm:f>
            <x14:dxf>
              <font>
                <color rgb="FF9C0006"/>
              </font>
              <fill>
                <patternFill patternType="solid">
                  <fgColor rgb="FFFFC7CE"/>
                  <bgColor rgb="FFFFC7CE"/>
                </patternFill>
              </fill>
            </x14:dxf>
          </x14:cfRule>
          <xm:sqref>N22</xm:sqref>
        </x14:conditionalFormatting>
        <x14:conditionalFormatting xmlns:xm="http://schemas.microsoft.com/office/excel/2006/main">
          <x14:cfRule type="cellIs" priority="4" operator="between" id="{006600EA-00AE-4D93-80E4-00A500DD0043}">
            <xm:f>0</xm:f>
            <xm:f>0.99</xm:f>
            <x14:dxf>
              <font>
                <color rgb="FF9C0006"/>
              </font>
              <fill>
                <patternFill patternType="solid">
                  <fgColor rgb="FFFFC7CE"/>
                  <bgColor rgb="FFFFC7CE"/>
                </patternFill>
              </fill>
            </x14:dxf>
          </x14:cfRule>
          <xm:sqref>N28</xm:sqref>
        </x14:conditionalFormatting>
        <x14:conditionalFormatting xmlns:xm="http://schemas.microsoft.com/office/excel/2006/main">
          <x14:cfRule type="cellIs" priority="3" operator="between" id="{00B300FD-0091-4810-96FB-002F00460006}">
            <xm:f>0</xm:f>
            <xm:f>0.99</xm:f>
            <x14:dxf>
              <font>
                <color rgb="FF9C0006"/>
              </font>
              <fill>
                <patternFill patternType="solid">
                  <fgColor rgb="FFFFC7CE"/>
                  <bgColor rgb="FFFFC7CE"/>
                </patternFill>
              </fill>
            </x14:dxf>
          </x14:cfRule>
          <xm:sqref>AC28</xm:sqref>
        </x14:conditionalFormatting>
        <x14:conditionalFormatting xmlns:xm="http://schemas.microsoft.com/office/excel/2006/main">
          <x14:cfRule type="cellIs" priority="2" operator="between" id="{003F0071-0075-452F-B88F-00E800EF0097}">
            <xm:f>0</xm:f>
            <xm:f>0.99</xm:f>
            <x14:dxf>
              <font>
                <color rgb="FF9C0006"/>
              </font>
              <fill>
                <patternFill patternType="solid">
                  <fgColor rgb="FFFFC7CE"/>
                  <bgColor rgb="FFFFC7CE"/>
                </patternFill>
              </fill>
            </x14:dxf>
          </x14:cfRule>
          <xm:sqref>U28</xm:sqref>
        </x14:conditionalFormatting>
        <x14:conditionalFormatting xmlns:xm="http://schemas.microsoft.com/office/excel/2006/main">
          <x14:cfRule type="cellIs" priority="1" operator="between" id="{001D0075-0072-4FDA-B1A3-0053002500C5}">
            <xm:f>0</xm:f>
            <xm:f>0.99</xm:f>
            <x14:dxf>
              <font>
                <color rgb="FF9C0006"/>
              </font>
              <fill>
                <patternFill patternType="solid">
                  <fgColor rgb="FFFFC7CE"/>
                  <bgColor rgb="FFFFC7CE"/>
                </patternFill>
              </fill>
            </x14:dxf>
          </x14:cfRule>
          <xm:sqref>N27</xm:sqref>
        </x14:conditionalFormatting>
      </x14:conditionalFormattings>
    </ext>
    <ext xmlns:x14="http://schemas.microsoft.com/office/spreadsheetml/2009/9/main" uri="{CCE6A557-97BC-4b89-ADB6-D9C93CAAB3DF}">
      <x14:dataValidations xmlns:xm="http://schemas.microsoft.com/office/excel/2006/main" count="42" disablePrompts="0">
        <x14:dataValidation xr:uid="{00CF0048-00F4-47C9-8100-000A001A004F}" type="list" allowBlank="1" errorStyle="stop" imeMode="noControl" operator="between" showDropDown="0" showErrorMessage="1" showInputMessage="1">
          <x14:formula1>
            <xm:f>"GET,POST,DELETE,PUT,PATCH,WS,-"</xm:f>
          </x14:formula1>
          <xm:sqref>J3 J4 J5 J6 J7 J8 J9 J10 J11 J12 J13 J14 J15 J20 J21 J22 J23 J24 J27 J28 J29 J30 J31 J32 J33 J34 J35 J46 J47 J48 J49 J50 J51 J52 J53 J54 J55 J56 J57 J58 J59 J60 J61 J62 J63 J66 J67 J68 J69 J70 J71 J16:J17 J18:J19 J25:J26 J36:J45 J64:J65 J72:J73 J74:J93 J94:J95 J116:J117 J118:J123 J124:J128 J129:J135</xm:sqref>
        </x14:dataValidation>
        <x14:dataValidation xr:uid="{009F00FE-00A6-4F08-8806-00A90077003B}" type="list" allowBlank="1" errorStyle="stop" imeMode="noControl" operator="between" showDropDown="0" showErrorMessage="1" showInputMessage="1">
          <x14:formula1>
            <xm:f>"否,是"</xm:f>
          </x14:formula1>
          <xm:sqref>Z3 Z4 Z5 Z6 Z7 Z8 Z9 Z10 Z11 Z12 Z13 Z14 Z15 Z16 Z17 Z18 Z19 Z20 Z21 Z22 Z25 Z28 Z29 Z30 Z35 Z36 Z37 Z45 Z46 Z47 Z48 Z49 Z50 Z51 Z52 Z53 Z54 Z55 Z56 Z57 Z58 Z59 Z60 Z63 Z64 Z65 Z66 Z67 Z70 Z71 Z85 Z86 Z87 Z88 Z89 Z92 Z93 Z119 Z120 Z121 Z122 Z123 Z124 Z125 Z126 Z127 Z128 Z129 Z130 Z131 Z132 Z133 Z23:Z24 Z26:Z27 Z31:Z34 Z38:Z44 Z61:Z62 Z68:Z69 Z72:Z76 Z77:Z84 Z90:Z91 Z94:Z95 Z116 Z117:Z118 Z134:Z135</xm:sqref>
        </x14:dataValidation>
        <x14:dataValidation xr:uid="{00210004-009A-445B-8FE3-002800E60095}" type="list" allowBlank="1" errorStyle="stop" imeMode="noControl" operator="between" showDropDown="0" showErrorMessage="1" showInputMessage="1">
          <x14:formula1>
            <xm:f>"GET,POST,DELETE,PUT,PATCH,WS,-"</xm:f>
          </x14:formula1>
          <xm:sqref>J96</xm:sqref>
        </x14:dataValidation>
        <x14:dataValidation xr:uid="{001900B7-006C-4ACA-92D1-00F7005800BF}" type="list" allowBlank="1" errorStyle="stop" imeMode="noControl" operator="between" showDropDown="0" showErrorMessage="1" showInputMessage="1">
          <x14:formula1>
            <xm:f>"否,是"</xm:f>
          </x14:formula1>
          <xm:sqref>Z96</xm:sqref>
        </x14:dataValidation>
        <x14:dataValidation xr:uid="{00F1001F-0043-4BB6-B57A-00FB00C10087}" type="list" allowBlank="1" errorStyle="stop" imeMode="noControl" operator="between" showDropDown="0" showErrorMessage="1" showInputMessage="1">
          <x14:formula1>
            <xm:f>"GET,POST,DELETE,PUT,PATCH,WS,-"</xm:f>
          </x14:formula1>
          <xm:sqref>J97</xm:sqref>
        </x14:dataValidation>
        <x14:dataValidation xr:uid="{00040061-003A-416E-B59C-003C00C800BA}" type="list" allowBlank="1" errorStyle="stop" imeMode="noControl" operator="between" showDropDown="0" showErrorMessage="1" showInputMessage="1">
          <x14:formula1>
            <xm:f>"否,是"</xm:f>
          </x14:formula1>
          <xm:sqref>Z97</xm:sqref>
        </x14:dataValidation>
        <x14:dataValidation xr:uid="{00E3009C-00CD-4123-BAC4-00C900890020}" type="list" allowBlank="1" errorStyle="stop" imeMode="noControl" operator="between" showDropDown="0" showErrorMessage="1" showInputMessage="1">
          <x14:formula1>
            <xm:f>"GET,POST,DELETE,PUT,PATCH,WS,-"</xm:f>
          </x14:formula1>
          <xm:sqref>J98</xm:sqref>
        </x14:dataValidation>
        <x14:dataValidation xr:uid="{00870008-0034-4F00-99C2-007D00940025}" type="list" allowBlank="1" errorStyle="stop" imeMode="noControl" operator="between" showDropDown="0" showErrorMessage="1" showInputMessage="1">
          <x14:formula1>
            <xm:f>"否,是"</xm:f>
          </x14:formula1>
          <xm:sqref>Z98</xm:sqref>
        </x14:dataValidation>
        <x14:dataValidation xr:uid="{0000009D-00F7-4046-A5F5-00D7000300F6}" type="list" allowBlank="1" errorStyle="stop" imeMode="noControl" operator="between" showDropDown="0" showErrorMessage="1" showInputMessage="1">
          <x14:formula1>
            <xm:f>"GET,POST,DELETE,PUT,PATCH,WS,-"</xm:f>
          </x14:formula1>
          <xm:sqref>J99</xm:sqref>
        </x14:dataValidation>
        <x14:dataValidation xr:uid="{00330032-0023-4E13-9541-00C200D900BF}" type="list" allowBlank="1" errorStyle="stop" imeMode="noControl" operator="between" showDropDown="0" showErrorMessage="1" showInputMessage="1">
          <x14:formula1>
            <xm:f>"否,是"</xm:f>
          </x14:formula1>
          <xm:sqref>Z99</xm:sqref>
        </x14:dataValidation>
        <x14:dataValidation xr:uid="{00EE00B3-004B-43C8-B454-00AE00FB00AD}" type="list" allowBlank="1" errorStyle="stop" imeMode="noControl" operator="between" showDropDown="0" showErrorMessage="1" showInputMessage="1">
          <x14:formula1>
            <xm:f>"GET,POST,DELETE,PUT,PATCH,WS,-"</xm:f>
          </x14:formula1>
          <xm:sqref>J100</xm:sqref>
        </x14:dataValidation>
        <x14:dataValidation xr:uid="{005B0067-00E6-4A65-AD8F-00DD003000DF}" type="list" allowBlank="1" errorStyle="stop" imeMode="noControl" operator="between" showDropDown="0" showErrorMessage="1" showInputMessage="1">
          <x14:formula1>
            <xm:f>"否,是"</xm:f>
          </x14:formula1>
          <xm:sqref>Z100</xm:sqref>
        </x14:dataValidation>
        <x14:dataValidation xr:uid="{00F50030-00A4-4D35-8530-0007003E00E9}" type="list" allowBlank="1" errorStyle="stop" imeMode="noControl" operator="between" showDropDown="0" showErrorMessage="1" showInputMessage="1">
          <x14:formula1>
            <xm:f>"否,是"</xm:f>
          </x14:formula1>
          <xm:sqref>Z101</xm:sqref>
        </x14:dataValidation>
        <x14:dataValidation xr:uid="{00C300C3-0055-4216-97E7-002300F3007D}" type="list" allowBlank="1" errorStyle="stop" imeMode="noControl" operator="between" showDropDown="0" showErrorMessage="1" showInputMessage="1">
          <x14:formula1>
            <xm:f>"否,是"</xm:f>
          </x14:formula1>
          <xm:sqref>Z102</xm:sqref>
        </x14:dataValidation>
        <x14:dataValidation xr:uid="{009B0006-0047-47BC-B042-009400710050}" type="list" allowBlank="1" errorStyle="stop" imeMode="noControl" operator="between" showDropDown="0" showErrorMessage="1" showInputMessage="1">
          <x14:formula1>
            <xm:f>"GET,POST,DELETE,PUT,PATCH,WS,-"</xm:f>
          </x14:formula1>
          <xm:sqref>J103</xm:sqref>
        </x14:dataValidation>
        <x14:dataValidation xr:uid="{00B30038-00E2-4DCA-983E-007B00E40078}" type="list" allowBlank="1" errorStyle="stop" imeMode="noControl" operator="between" showDropDown="0" showErrorMessage="1" showInputMessage="1">
          <x14:formula1>
            <xm:f>"否,是"</xm:f>
          </x14:formula1>
          <xm:sqref>Z103</xm:sqref>
        </x14:dataValidation>
        <x14:dataValidation xr:uid="{0060004B-0014-4DE3-9CEF-00E3003F0020}" type="list" allowBlank="1" errorStyle="stop" imeMode="noControl" operator="between" showDropDown="0" showErrorMessage="1" showInputMessage="1">
          <x14:formula1>
            <xm:f>"GET,POST,DELETE,PUT,PATCH,WS,-"</xm:f>
          </x14:formula1>
          <xm:sqref>J104</xm:sqref>
        </x14:dataValidation>
        <x14:dataValidation xr:uid="{001300E1-00B3-47C3-B083-00F0006E0007}" type="list" allowBlank="1" errorStyle="stop" imeMode="noControl" operator="between" showDropDown="0" showErrorMessage="1" showInputMessage="1">
          <x14:formula1>
            <xm:f>"否,是"</xm:f>
          </x14:formula1>
          <xm:sqref>Z104</xm:sqref>
        </x14:dataValidation>
        <x14:dataValidation xr:uid="{0034007C-0032-40BC-AD33-002B00750024}" type="list" allowBlank="1" errorStyle="stop" imeMode="noControl" operator="between" showDropDown="0" showErrorMessage="1" showInputMessage="1">
          <x14:formula1>
            <xm:f>"GET,POST,DELETE,PUT,PATCH,WS,-"</xm:f>
          </x14:formula1>
          <xm:sqref>J105</xm:sqref>
        </x14:dataValidation>
        <x14:dataValidation xr:uid="{00FA0093-0049-47D9-8501-001100F70016}" type="list" allowBlank="1" errorStyle="stop" imeMode="noControl" operator="between" showDropDown="0" showErrorMessage="1" showInputMessage="1">
          <x14:formula1>
            <xm:f>"否,是"</xm:f>
          </x14:formula1>
          <xm:sqref>Z105</xm:sqref>
        </x14:dataValidation>
        <x14:dataValidation xr:uid="{009200CB-009B-498B-AAFB-005000770088}" type="list" allowBlank="1" errorStyle="stop" imeMode="noControl" operator="between" showDropDown="0" showErrorMessage="1" showInputMessage="1">
          <x14:formula1>
            <xm:f>"GET,POST,DELETE,PUT,PATCH,WS,-"</xm:f>
          </x14:formula1>
          <xm:sqref>J106</xm:sqref>
        </x14:dataValidation>
        <x14:dataValidation xr:uid="{009300DF-0090-476E-8824-00AF00BB0009}" type="list" allowBlank="1" errorStyle="stop" imeMode="noControl" operator="between" showDropDown="0" showErrorMessage="1" showInputMessage="1">
          <x14:formula1>
            <xm:f>"否,是"</xm:f>
          </x14:formula1>
          <xm:sqref>Z106</xm:sqref>
        </x14:dataValidation>
        <x14:dataValidation xr:uid="{005200F6-00F0-423C-B611-0074000A0005}" type="list" allowBlank="1" errorStyle="stop" imeMode="noControl" operator="between" showDropDown="0" showErrorMessage="1" showInputMessage="1">
          <x14:formula1>
            <xm:f>"GET,POST,DELETE,PUT,PATCH,WS,-"</xm:f>
          </x14:formula1>
          <xm:sqref>J107</xm:sqref>
        </x14:dataValidation>
        <x14:dataValidation xr:uid="{00DA00BB-00C6-4F51-B609-0032000800E8}" type="list" allowBlank="1" errorStyle="stop" imeMode="noControl" operator="between" showDropDown="0" showErrorMessage="1" showInputMessage="1">
          <x14:formula1>
            <xm:f>"否,是"</xm:f>
          </x14:formula1>
          <xm:sqref>Z107</xm:sqref>
        </x14:dataValidation>
        <x14:dataValidation xr:uid="{00AF005A-0011-47A6-8F90-0045000B003D}" type="list" allowBlank="1" errorStyle="stop" imeMode="noControl" operator="between" showDropDown="0" showErrorMessage="1" showInputMessage="1">
          <x14:formula1>
            <xm:f>"GET,POST,DELETE,PUT,PATCH,WS,-"</xm:f>
          </x14:formula1>
          <xm:sqref>J108</xm:sqref>
        </x14:dataValidation>
        <x14:dataValidation xr:uid="{009F00CE-005A-4D9A-9774-007B000900CC}" type="list" allowBlank="1" errorStyle="stop" imeMode="noControl" operator="between" showDropDown="0" showErrorMessage="1" showInputMessage="1">
          <x14:formula1>
            <xm:f>"否,是"</xm:f>
          </x14:formula1>
          <xm:sqref>Z108</xm:sqref>
        </x14:dataValidation>
        <x14:dataValidation xr:uid="{001A00F4-0058-4732-B7F1-006100420065}" type="list" allowBlank="1" errorStyle="stop" imeMode="noControl" operator="between" showDropDown="0" showErrorMessage="1" showInputMessage="1">
          <x14:formula1>
            <xm:f>"GET,POST,DELETE,PUT,PATCH,WS,-"</xm:f>
          </x14:formula1>
          <xm:sqref>J109</xm:sqref>
        </x14:dataValidation>
        <x14:dataValidation xr:uid="{0029008B-0097-41EC-AF6F-00DC00260060}" type="list" allowBlank="1" errorStyle="stop" imeMode="noControl" operator="between" showDropDown="0" showErrorMessage="1" showInputMessage="1">
          <x14:formula1>
            <xm:f>"否,是"</xm:f>
          </x14:formula1>
          <xm:sqref>Z109</xm:sqref>
        </x14:dataValidation>
        <x14:dataValidation xr:uid="{00AE00F9-004B-4BE2-8CBD-00F100D100A3}" type="list" allowBlank="1" errorStyle="stop" imeMode="noControl" operator="between" showDropDown="0" showErrorMessage="1" showInputMessage="1">
          <x14:formula1>
            <xm:f>"GET,POST,DELETE,PUT,PATCH,WS,-"</xm:f>
          </x14:formula1>
          <xm:sqref>J110</xm:sqref>
        </x14:dataValidation>
        <x14:dataValidation xr:uid="{0034008E-00B7-41CF-A587-00E900740055}" type="list" allowBlank="1" errorStyle="stop" imeMode="noControl" operator="between" showDropDown="0" showErrorMessage="1" showInputMessage="1">
          <x14:formula1>
            <xm:f>"否,是"</xm:f>
          </x14:formula1>
          <xm:sqref>Z110</xm:sqref>
        </x14:dataValidation>
        <x14:dataValidation xr:uid="{00A80046-00C9-4648-BE52-00D500F000F9}" type="list" allowBlank="1" errorStyle="stop" imeMode="noControl" operator="between" showDropDown="0" showErrorMessage="1" showInputMessage="1">
          <x14:formula1>
            <xm:f>"GET,POST,DELETE,PUT,PATCH,WS,-"</xm:f>
          </x14:formula1>
          <xm:sqref>J111</xm:sqref>
        </x14:dataValidation>
        <x14:dataValidation xr:uid="{005D0006-00E5-40BA-8F30-0059002200F0}" type="list" allowBlank="1" errorStyle="stop" imeMode="noControl" operator="between" showDropDown="0" showErrorMessage="1" showInputMessage="1">
          <x14:formula1>
            <xm:f>"否,是"</xm:f>
          </x14:formula1>
          <xm:sqref>Z111</xm:sqref>
        </x14:dataValidation>
        <x14:dataValidation xr:uid="{00980046-009F-4543-A221-00A600F700B6}" type="list" allowBlank="1" errorStyle="stop" imeMode="noControl" operator="between" showDropDown="0" showErrorMessage="1" showInputMessage="1">
          <x14:formula1>
            <xm:f>"GET,POST,DELETE,PUT,PATCH,WS,-"</xm:f>
          </x14:formula1>
          <xm:sqref>J112</xm:sqref>
        </x14:dataValidation>
        <x14:dataValidation xr:uid="{00E10017-0015-42E7-B55A-008700300014}" type="list" allowBlank="1" errorStyle="stop" imeMode="noControl" operator="between" showDropDown="0" showErrorMessage="1" showInputMessage="1">
          <x14:formula1>
            <xm:f>"否,是"</xm:f>
          </x14:formula1>
          <xm:sqref>Z112</xm:sqref>
        </x14:dataValidation>
        <x14:dataValidation xr:uid="{00A600F5-0053-4CB6-9248-000D00EC0005}" type="list" allowBlank="1" errorStyle="stop" imeMode="noControl" operator="between" showDropDown="0" showErrorMessage="1" showInputMessage="1">
          <x14:formula1>
            <xm:f>"GET,POST,DELETE,PUT,PATCH,WS,-"</xm:f>
          </x14:formula1>
          <xm:sqref>J113</xm:sqref>
        </x14:dataValidation>
        <x14:dataValidation xr:uid="{00EA008D-0088-4234-B572-0082004F0076}" type="list" allowBlank="1" errorStyle="stop" imeMode="noControl" operator="between" showDropDown="0" showErrorMessage="1" showInputMessage="1">
          <x14:formula1>
            <xm:f>"否,是"</xm:f>
          </x14:formula1>
          <xm:sqref>Z113</xm:sqref>
        </x14:dataValidation>
        <x14:dataValidation xr:uid="{00E7005B-00C8-44D3-8A2C-008200330080}" type="list" allowBlank="1" errorStyle="stop" imeMode="noControl" operator="between" showDropDown="0" showErrorMessage="1" showInputMessage="1">
          <x14:formula1>
            <xm:f>"GET,POST,DELETE,PUT,PATCH,WS,-"</xm:f>
          </x14:formula1>
          <xm:sqref>J114</xm:sqref>
        </x14:dataValidation>
        <x14:dataValidation xr:uid="{00FD00C1-00E1-4DF7-BE1F-00CA00E200F8}" type="list" allowBlank="1" errorStyle="stop" imeMode="noControl" operator="between" showDropDown="0" showErrorMessage="1" showInputMessage="1">
          <x14:formula1>
            <xm:f>"否,是"</xm:f>
          </x14:formula1>
          <xm:sqref>Z114</xm:sqref>
        </x14:dataValidation>
        <x14:dataValidation xr:uid="{00970029-0040-4021-B64B-004A00CE00CD}" type="list" allowBlank="1" errorStyle="stop" imeMode="noControl" operator="between" showDropDown="0" showErrorMessage="1" showInputMessage="1">
          <x14:formula1>
            <xm:f>"GET,POST,DELETE,PUT,PATCH,WS,-"</xm:f>
          </x14:formula1>
          <xm:sqref>J115</xm:sqref>
        </x14:dataValidation>
        <x14:dataValidation xr:uid="{00B400AD-0054-4934-8B35-00C700AC008F}" type="list" allowBlank="1" errorStyle="stop" imeMode="noControl" operator="between" showDropDown="0" showErrorMessage="1" showInputMessage="1">
          <x14:formula1>
            <xm:f>"否,是"</xm:f>
          </x14:formula1>
          <xm:sqref>Z115</xm:sqref>
        </x14:dataValidation>
        <x14:dataValidation xr:uid="{00F00042-00D2-47F7-BBD1-0077002F0088}" type="list" allowBlank="1" errorStyle="stop" imeMode="noControl" operator="between" showDropDown="0" showErrorMessage="1" showInputMessage="1">
          <x14:formula1>
            <xm:f>"GET,POST,DELETE,PUT,PATCH,WS,-"</xm:f>
          </x14:formula1>
          <xm:sqref>J101</xm:sqref>
        </x14:dataValidation>
        <x14:dataValidation xr:uid="{00BA00A9-0091-44ED-86B5-00D0000C00B4}" type="list" allowBlank="1" errorStyle="stop" imeMode="noControl" operator="between" showDropDown="0" showErrorMessage="1" showInputMessage="1">
          <x14:formula1>
            <xm:f>"GET,POST,DELETE,PUT,PATCH,WS,-"</xm:f>
          </x14:formula1>
          <xm:sqref>J102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1" defaultRowHeight="14.25"/>
  <cols>
    <col customWidth="1" min="1" max="1" width="7.3333333333333304"/>
    <col customWidth="1" min="2" max="2" width="20.5"/>
    <col customWidth="1" min="3" max="3" width="10"/>
    <col customWidth="1" min="4" max="4" width="22.3333333333333"/>
    <col customWidth="1" min="5" max="5" width="31.5"/>
    <col customWidth="1" min="6" max="7" width="12.6666666666667"/>
    <col customWidth="1" min="8" max="8" width="8.75"/>
    <col customWidth="1" min="9" max="9" width="7.6666666666666696"/>
    <col customWidth="1" min="10" max="10" width="9"/>
    <col customWidth="1" min="11" max="11" width="20.6666666666667"/>
    <col customWidth="1" min="12" max="12" width="13.574999999999999"/>
  </cols>
  <sheetData>
    <row r="1" ht="42">
      <c r="A1" s="96" t="s">
        <v>0</v>
      </c>
      <c r="B1" s="96" t="s">
        <v>225</v>
      </c>
      <c r="C1" s="96" t="s">
        <v>226</v>
      </c>
      <c r="D1" s="96" t="s">
        <v>227</v>
      </c>
      <c r="E1" s="96" t="s">
        <v>228</v>
      </c>
      <c r="F1" s="96" t="s">
        <v>25</v>
      </c>
      <c r="G1" s="96" t="s">
        <v>26</v>
      </c>
      <c r="H1" s="96" t="s">
        <v>229</v>
      </c>
      <c r="I1" s="96" t="s">
        <v>23</v>
      </c>
      <c r="J1" s="96" t="s">
        <v>230</v>
      </c>
      <c r="K1" s="96" t="s">
        <v>30</v>
      </c>
      <c r="L1" s="97" t="s">
        <v>231</v>
      </c>
    </row>
    <row r="2" ht="42.75">
      <c r="A2" s="98">
        <v>1</v>
      </c>
      <c r="B2" s="98" t="s">
        <v>31</v>
      </c>
      <c r="C2" s="98" t="s">
        <v>34</v>
      </c>
      <c r="D2" s="99" t="s">
        <v>232</v>
      </c>
      <c r="E2" s="99" t="s">
        <v>233</v>
      </c>
      <c r="F2" s="100">
        <v>45271</v>
      </c>
      <c r="G2" s="100">
        <v>45291</v>
      </c>
      <c r="H2" s="98">
        <f>SUMIFS('01系统功能接口任务清单'!$L$3:$L$135,'01系统功能接口任务清单'!$D$3:$D$135,B2,'01系统功能接口任务清单'!$F$3:$F$135,C2)+SUMIFS('01系统功能接口任务清单'!$S$3:$S$135,'01系统功能接口任务清单'!$D$3:$D$135,B2,'01系统功能接口任务清单'!$F$3:$F$135,C2)</f>
        <v>18.149999999999999</v>
      </c>
      <c r="I2" s="98">
        <f>SUMIFS('01系统功能接口任务清单'!$O$3:$O$135,'01系统功能接口任务清单'!$D$3:$D$135,B2,'01系统功能接口任务清单'!$F$3:$F$135,C2)+SUMIFS('01系统功能接口任务清单'!$V$3:$V$135,'01系统功能接口任务清单'!$D$3:$D$135,B2,'01系统功能接口任务清单'!$F$3:$F$135,C2)</f>
        <v>0</v>
      </c>
      <c r="J2" s="101">
        <f t="shared" ref="J2:J9" si="25">IF(H2=0,0,ROUND(I2/H2,3))</f>
        <v>0</v>
      </c>
      <c r="K2" s="99"/>
    </row>
    <row r="3">
      <c r="A3" s="98">
        <v>2</v>
      </c>
      <c r="B3" s="98" t="s">
        <v>31</v>
      </c>
      <c r="C3" s="98" t="s">
        <v>97</v>
      </c>
      <c r="D3" s="99" t="s">
        <v>234</v>
      </c>
      <c r="E3" s="99" t="s">
        <v>234</v>
      </c>
      <c r="F3" s="100"/>
      <c r="G3" s="100"/>
      <c r="H3" s="98">
        <f>SUMIFS('01系统功能接口任务清单'!$L$3:$L$135,'01系统功能接口任务清单'!$D$3:$D$135,B3,'01系统功能接口任务清单'!$F$3:$F$135,C3)+SUMIFS('01系统功能接口任务清单'!$S$3:$S$135,'01系统功能接口任务清单'!$D$3:$D$135,B3,'01系统功能接口任务清单'!$F$3:$F$135,C3)</f>
        <v>2.5</v>
      </c>
      <c r="I3" s="98">
        <f>SUMIFS('01系统功能接口任务清单'!$O$3:$O$135,'01系统功能接口任务清单'!$D$3:$D$135,B3,'01系统功能接口任务清单'!$F$3:$F$135,C3)+SUMIFS('01系统功能接口任务清单'!$V$3:$V$135,'01系统功能接口任务清单'!$D$3:$D$135,B3,'01系统功能接口任务清单'!$F$3:$F$135,C3)</f>
        <v>0</v>
      </c>
      <c r="J3" s="101">
        <f t="shared" si="25"/>
        <v>0</v>
      </c>
      <c r="K3" s="99"/>
    </row>
    <row r="4">
      <c r="A4" s="98">
        <v>3</v>
      </c>
      <c r="B4" s="98" t="s">
        <v>31</v>
      </c>
      <c r="C4" s="98" t="s">
        <v>169</v>
      </c>
      <c r="D4" s="99" t="s">
        <v>234</v>
      </c>
      <c r="E4" s="99" t="s">
        <v>234</v>
      </c>
      <c r="F4" s="100"/>
      <c r="G4" s="100"/>
      <c r="H4" s="98">
        <f>SUMIFS('01系统功能接口任务清单'!$L$3:$L$135,'01系统功能接口任务清单'!$D$3:$D$135,B4,'01系统功能接口任务清单'!$F$3:$F$135,C4)+SUMIFS('01系统功能接口任务清单'!$S$3:$S$135,'01系统功能接口任务清单'!$D$3:$D$135,B4,'01系统功能接口任务清单'!$F$3:$F$135,C4)</f>
        <v>0</v>
      </c>
      <c r="I4" s="98">
        <f>SUMIFS('01系统功能接口任务清单'!$O$3:$O$135,'01系统功能接口任务清单'!$D$3:$D$135,B4,'01系统功能接口任务清单'!$F$3:$F$135,C4)+SUMIFS('01系统功能接口任务清单'!$V$3:$V$135,'01系统功能接口任务清单'!$D$3:$D$135,B4,'01系统功能接口任务清单'!$F$3:$F$135,C4)</f>
        <v>0</v>
      </c>
      <c r="J4" s="101">
        <f t="shared" si="25"/>
        <v>0</v>
      </c>
      <c r="K4" s="99"/>
    </row>
    <row r="5">
      <c r="A5" s="98">
        <v>4</v>
      </c>
      <c r="B5" s="98" t="s">
        <v>99</v>
      </c>
      <c r="C5" s="98" t="s">
        <v>34</v>
      </c>
      <c r="D5" s="99" t="s">
        <v>234</v>
      </c>
      <c r="E5" s="99" t="s">
        <v>234</v>
      </c>
      <c r="F5" s="100"/>
      <c r="G5" s="100"/>
      <c r="H5" s="98">
        <f>SUMIFS('01系统功能接口任务清单'!$L$3:$L$135,'01系统功能接口任务清单'!$D$3:$D$135,B5,'01系统功能接口任务清单'!$F$3:$F$135,C5)+SUMIFS('01系统功能接口任务清单'!$S$3:$S$135,'01系统功能接口任务清单'!$D$3:$D$135,B5,'01系统功能接口任务清单'!$F$3:$F$135,C5)</f>
        <v>0</v>
      </c>
      <c r="I5" s="98">
        <f>SUMIFS('01系统功能接口任务清单'!$O$3:$O$135,'01系统功能接口任务清单'!$D$3:$D$135,B5,'01系统功能接口任务清单'!$F$3:$F$135,C5)+SUMIFS('01系统功能接口任务清单'!$V$3:$V$135,'01系统功能接口任务清单'!$D$3:$D$135,B5,'01系统功能接口任务清单'!$F$3:$F$135,C5)</f>
        <v>0</v>
      </c>
      <c r="J5" s="101">
        <f t="shared" si="25"/>
        <v>0</v>
      </c>
      <c r="K5" s="99"/>
    </row>
    <row r="6">
      <c r="A6" s="98">
        <v>5</v>
      </c>
      <c r="B6" s="98" t="s">
        <v>99</v>
      </c>
      <c r="C6" s="98" t="s">
        <v>97</v>
      </c>
      <c r="D6" s="99" t="s">
        <v>234</v>
      </c>
      <c r="E6" s="99" t="s">
        <v>234</v>
      </c>
      <c r="F6" s="100"/>
      <c r="G6" s="100"/>
      <c r="H6" s="98">
        <f>SUMIFS('01系统功能接口任务清单'!$L$3:$L$135,'01系统功能接口任务清单'!$D$3:$D$135,B6,'01系统功能接口任务清单'!$F$3:$F$135,C6)+SUMIFS('01系统功能接口任务清单'!$S$3:$S$135,'01系统功能接口任务清单'!$D$3:$D$135,B6,'01系统功能接口任务清单'!$F$3:$F$135,C6)</f>
        <v>7</v>
      </c>
      <c r="I6" s="98">
        <f>SUMIFS('01系统功能接口任务清单'!$O$3:$O$135,'01系统功能接口任务清单'!$D$3:$D$135,B6,'01系统功能接口任务清单'!$F$3:$F$135,C6)+SUMIFS('01系统功能接口任务清单'!$V$3:$V$135,'01系统功能接口任务清单'!$D$3:$D$135,B6,'01系统功能接口任务清单'!$F$3:$F$135,C6)</f>
        <v>0</v>
      </c>
      <c r="J6" s="101">
        <f t="shared" si="25"/>
        <v>0</v>
      </c>
      <c r="K6" s="99"/>
    </row>
    <row r="7">
      <c r="A7" s="98">
        <v>6</v>
      </c>
      <c r="B7" s="98" t="s">
        <v>99</v>
      </c>
      <c r="C7" s="98" t="s">
        <v>169</v>
      </c>
      <c r="D7" s="99" t="s">
        <v>234</v>
      </c>
      <c r="E7" s="99" t="s">
        <v>234</v>
      </c>
      <c r="F7" s="100"/>
      <c r="G7" s="100"/>
      <c r="H7" s="98">
        <f>SUMIFS('01系统功能接口任务清单'!$L$3:$L$135,'01系统功能接口任务清单'!$D$3:$D$135,B7,'01系统功能接口任务清单'!$F$3:$F$135,C7)+SUMIFS('01系统功能接口任务清单'!$S$3:$S$135,'01系统功能接口任务清单'!$D$3:$D$135,B7,'01系统功能接口任务清单'!$F$3:$F$135,C7)</f>
        <v>0</v>
      </c>
      <c r="I7" s="98">
        <f>SUMIFS('01系统功能接口任务清单'!$O$3:$O$135,'01系统功能接口任务清单'!$D$3:$D$135,B7,'01系统功能接口任务清单'!$F$3:$F$135,C7)+SUMIFS('01系统功能接口任务清单'!$V$3:$V$135,'01系统功能接口任务清单'!$D$3:$D$135,B7,'01系统功能接口任务清单'!$F$3:$F$135,C7)</f>
        <v>0</v>
      </c>
      <c r="J7" s="101">
        <f t="shared" si="25"/>
        <v>0</v>
      </c>
      <c r="K7" s="99"/>
    </row>
    <row r="8" ht="28.5">
      <c r="A8" s="98">
        <v>7</v>
      </c>
      <c r="B8" s="98" t="s">
        <v>117</v>
      </c>
      <c r="C8" s="98" t="s">
        <v>34</v>
      </c>
      <c r="D8" s="99" t="s">
        <v>232</v>
      </c>
      <c r="E8" s="99" t="s">
        <v>235</v>
      </c>
      <c r="F8" s="100">
        <v>45271</v>
      </c>
      <c r="G8" s="100">
        <v>45291</v>
      </c>
      <c r="H8" s="98">
        <f>SUMIFS('01系统功能接口任务清单'!$L$3:$L$135,'01系统功能接口任务清单'!$D$3:$D$135,B8,'01系统功能接口任务清单'!$F$3:$F$135,C8)+SUMIFS('01系统功能接口任务清单'!$S$3:$S$135,'01系统功能接口任务清单'!$D$3:$D$135,B8,'01系统功能接口任务清单'!$F$3:$F$135,C8)</f>
        <v>10.1</v>
      </c>
      <c r="I8" s="98">
        <f>SUMIFS('01系统功能接口任务清单'!$O$3:$O$135,'01系统功能接口任务清单'!$D$3:$D$135,B8,'01系统功能接口任务清单'!$F$3:$F$135,C8)+SUMIFS('01系统功能接口任务清单'!$V$3:$V$135,'01系统功能接口任务清单'!$D$3:$D$135,B8,'01系统功能接口任务清单'!$F$3:$F$135,C8)</f>
        <v>0</v>
      </c>
      <c r="J8" s="101">
        <f t="shared" si="25"/>
        <v>0</v>
      </c>
      <c r="K8" s="99"/>
    </row>
    <row r="9">
      <c r="A9" s="98">
        <v>8</v>
      </c>
      <c r="B9" s="98" t="s">
        <v>117</v>
      </c>
      <c r="C9" s="98" t="s">
        <v>97</v>
      </c>
      <c r="D9" s="99" t="s">
        <v>234</v>
      </c>
      <c r="E9" s="99" t="s">
        <v>234</v>
      </c>
      <c r="F9" s="100"/>
      <c r="G9" s="100"/>
      <c r="H9" s="98">
        <f>SUMIFS('01系统功能接口任务清单'!$L$3:$L$135,'01系统功能接口任务清单'!$D$3:$D$135,B9,'01系统功能接口任务清单'!$F$3:$F$135,C9)+SUMIFS('01系统功能接口任务清单'!$S$3:$S$135,'01系统功能接口任务清单'!$D$3:$D$135,B9,'01系统功能接口任务清单'!$F$3:$F$135,C9)</f>
        <v>0</v>
      </c>
      <c r="I9" s="98">
        <f>SUMIFS('01系统功能接口任务清单'!$O$3:$O$135,'01系统功能接口任务清单'!$D$3:$D$135,B9,'01系统功能接口任务清单'!$F$3:$F$135,C9)+SUMIFS('01系统功能接口任务清单'!$V$3:$V$135,'01系统功能接口任务清单'!$D$3:$D$135,B9,'01系统功能接口任务清单'!$F$3:$F$135,C9)</f>
        <v>0</v>
      </c>
      <c r="J9" s="101">
        <f t="shared" si="25"/>
        <v>0</v>
      </c>
      <c r="K9" s="99"/>
    </row>
    <row r="10">
      <c r="A10" s="98">
        <v>9</v>
      </c>
      <c r="B10" s="98" t="s">
        <v>117</v>
      </c>
      <c r="C10" s="98" t="s">
        <v>169</v>
      </c>
      <c r="D10" s="99" t="s">
        <v>234</v>
      </c>
      <c r="E10" s="99" t="s">
        <v>234</v>
      </c>
      <c r="F10" s="100"/>
      <c r="G10" s="100"/>
      <c r="H10" s="98">
        <f>SUMIFS('01系统功能接口任务清单'!$L$3:$L$135,'01系统功能接口任务清单'!$D$3:$D$135,B10,'01系统功能接口任务清单'!$F$3:$F$135,C10)+SUMIFS('01系统功能接口任务清单'!$S$3:$S$135,'01系统功能接口任务清单'!$D$3:$D$135,B10,'01系统功能接口任务清单'!$F$3:$F$135,C10)</f>
        <v>0</v>
      </c>
      <c r="I10" s="98">
        <f>SUMIFS('01系统功能接口任务清单'!$O$3:$O$135,'01系统功能接口任务清单'!$D$3:$D$135,B10,'01系统功能接口任务清单'!$F$3:$F$135,C10)+SUMIFS('01系统功能接口任务清单'!$V$3:$V$135,'01系统功能接口任务清单'!$D$3:$D$135,B10,'01系统功能接口任务清单'!$F$3:$F$135,C10)</f>
        <v>0</v>
      </c>
      <c r="J10" s="101">
        <f t="shared" ref="J10:J13" si="26">IF(H10=0,0,ROUND(I10/H10,3))</f>
        <v>0</v>
      </c>
      <c r="K10" s="99"/>
    </row>
    <row r="11">
      <c r="A11" s="98">
        <v>10</v>
      </c>
      <c r="B11" s="98" t="s">
        <v>150</v>
      </c>
      <c r="C11" s="98" t="s">
        <v>34</v>
      </c>
      <c r="D11" s="99" t="s">
        <v>232</v>
      </c>
      <c r="E11" s="99" t="s">
        <v>236</v>
      </c>
      <c r="F11" s="100">
        <v>45271</v>
      </c>
      <c r="G11" s="100">
        <v>45291</v>
      </c>
      <c r="H11" s="98">
        <f>SUMIFS('01系统功能接口任务清单'!$L$3:$L$135,'01系统功能接口任务清单'!$D$3:$D$135,B11,'01系统功能接口任务清单'!$F$3:$F$135,C11)+SUMIFS('01系统功能接口任务清单'!$S$3:$S$135,'01系统功能接口任务清单'!$D$3:$D$135,B11,'01系统功能接口任务清单'!$F$3:$F$135,C11)</f>
        <v>5.75</v>
      </c>
      <c r="I11" s="98">
        <f>SUMIFS('01系统功能接口任务清单'!$O$3:$O$135,'01系统功能接口任务清单'!$D$3:$D$135,B11,'01系统功能接口任务清单'!$F$3:$F$135,C11)+SUMIFS('01系统功能接口任务清单'!$V$3:$V$135,'01系统功能接口任务清单'!$D$3:$D$135,B11,'01系统功能接口任务清单'!$F$3:$F$135,C11)</f>
        <v>0</v>
      </c>
      <c r="J11" s="101">
        <f t="shared" si="26"/>
        <v>0</v>
      </c>
      <c r="K11" s="99"/>
    </row>
    <row r="12">
      <c r="A12" s="98">
        <v>11</v>
      </c>
      <c r="B12" s="98" t="s">
        <v>150</v>
      </c>
      <c r="C12" s="98" t="s">
        <v>97</v>
      </c>
      <c r="D12" s="99" t="s">
        <v>234</v>
      </c>
      <c r="E12" s="99" t="s">
        <v>234</v>
      </c>
      <c r="F12" s="100"/>
      <c r="G12" s="100"/>
      <c r="H12" s="98">
        <f>SUMIFS('01系统功能接口任务清单'!$L$3:$L$135,'01系统功能接口任务清单'!$D$3:$D$135,B12,'01系统功能接口任务清单'!$F$3:$F$135,C12)+SUMIFS('01系统功能接口任务清单'!$S$3:$S$135,'01系统功能接口任务清单'!$D$3:$D$135,B12,'01系统功能接口任务清单'!$F$3:$F$135,C12)</f>
        <v>0</v>
      </c>
      <c r="I12" s="98">
        <f>SUMIFS('01系统功能接口任务清单'!$O$3:$O$135,'01系统功能接口任务清单'!$D$3:$D$135,B12,'01系统功能接口任务清单'!$F$3:$F$135,C12)+SUMIFS('01系统功能接口任务清单'!$V$3:$V$135,'01系统功能接口任务清单'!$D$3:$D$135,B12,'01系统功能接口任务清单'!$F$3:$F$135,C12)</f>
        <v>0</v>
      </c>
      <c r="J12" s="101">
        <f t="shared" si="26"/>
        <v>0</v>
      </c>
      <c r="K12" s="99"/>
    </row>
    <row r="13">
      <c r="A13" s="98">
        <v>12</v>
      </c>
      <c r="B13" s="98" t="s">
        <v>150</v>
      </c>
      <c r="C13" s="98" t="s">
        <v>169</v>
      </c>
      <c r="D13" s="99" t="s">
        <v>234</v>
      </c>
      <c r="E13" s="99" t="s">
        <v>234</v>
      </c>
      <c r="F13" s="100"/>
      <c r="G13" s="100"/>
      <c r="H13" s="98">
        <f>SUMIFS('01系统功能接口任务清单'!$L$3:$L$135,'01系统功能接口任务清单'!$D$3:$D$135,B13,'01系统功能接口任务清单'!$F$3:$F$135,C13)+SUMIFS('01系统功能接口任务清单'!$S$3:$S$135,'01系统功能接口任务清单'!$D$3:$D$135,B13,'01系统功能接口任务清单'!$F$3:$F$135,C13)</f>
        <v>0</v>
      </c>
      <c r="I13" s="98">
        <f>SUMIFS('01系统功能接口任务清单'!$O$3:$O$135,'01系统功能接口任务清单'!$D$3:$D$135,B13,'01系统功能接口任务清单'!$F$3:$F$135,C13)+SUMIFS('01系统功能接口任务清单'!$V$3:$V$135,'01系统功能接口任务清单'!$D$3:$D$135,B13,'01系统功能接口任务清单'!$F$3:$F$135,C13)</f>
        <v>0</v>
      </c>
      <c r="J13" s="101">
        <f t="shared" si="26"/>
        <v>0</v>
      </c>
      <c r="K13" s="99"/>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1" defaultRowHeight="14.25"/>
  <cols>
    <col customWidth="1" min="1" max="1" width="7.3333333333333304"/>
    <col customWidth="1" min="2" max="2" width="15"/>
    <col customWidth="1" min="3" max="3" width="10"/>
    <col customWidth="1" min="4" max="4" width="22.3333333333333"/>
    <col customWidth="1" hidden="1" min="5" max="5" width="22.875"/>
    <col customWidth="1" hidden="1" min="6" max="6" width="11.875"/>
    <col customWidth="1" min="7" max="7" width="8.75"/>
    <col customWidth="1" min="8" max="8" width="7.6666666666666696"/>
    <col customWidth="1" min="9" max="9" width="9"/>
    <col customWidth="1" min="10" max="10" width="7.3333333333333304"/>
    <col customWidth="1" min="11" max="11" width="8.75"/>
    <col customWidth="1" min="12" max="12" width="7.6666666666666696"/>
    <col customWidth="1" min="13" max="13" width="9"/>
    <col customWidth="1" min="14" max="14" width="20.6666666666667"/>
    <col customWidth="1" min="15" max="15" width="12.875"/>
  </cols>
  <sheetData>
    <row r="1" ht="63">
      <c r="A1" s="96" t="s">
        <v>0</v>
      </c>
      <c r="B1" s="96" t="s">
        <v>225</v>
      </c>
      <c r="C1" s="96" t="s">
        <v>226</v>
      </c>
      <c r="D1" s="96" t="s">
        <v>227</v>
      </c>
      <c r="E1" s="102" t="s">
        <v>13</v>
      </c>
      <c r="F1" s="102" t="s">
        <v>237</v>
      </c>
      <c r="G1" s="96" t="s">
        <v>229</v>
      </c>
      <c r="H1" s="96" t="s">
        <v>23</v>
      </c>
      <c r="I1" s="96" t="s">
        <v>230</v>
      </c>
      <c r="J1" s="96" t="s">
        <v>15</v>
      </c>
      <c r="K1" s="96" t="s">
        <v>229</v>
      </c>
      <c r="L1" s="96" t="s">
        <v>23</v>
      </c>
      <c r="M1" s="96" t="s">
        <v>230</v>
      </c>
      <c r="N1" s="96" t="s">
        <v>30</v>
      </c>
      <c r="O1" s="97" t="s">
        <v>231</v>
      </c>
    </row>
    <row r="2">
      <c r="A2" s="98">
        <v>1</v>
      </c>
      <c r="B2" s="98" t="str">
        <f ca="1">INDIRECT(ADDRESS(ROUNDDOWN((ROW(B2)+4)/3,0),2,1,TRUE,"02系统版本清单"))</f>
        <v>违法查询审核</v>
      </c>
      <c r="C2" s="98" t="str">
        <f ca="1">INDIRECT(ADDRESS(ROUNDDOWN((ROW(C2)+4)/3,0),3,1,TRUE,"02系统版本清单"))</f>
        <v>V1.0</v>
      </c>
      <c r="D2" s="98" t="str">
        <f ca="1">INDIRECT(ADDRESS(ROUNDDOWN((ROW(C2)+4)/3,0),4,1,TRUE,"02系统版本清单"))</f>
        <v>1231演示版本</v>
      </c>
      <c r="E2" s="98" t="str">
        <f t="shared" ref="E2:E9" ca="1" si="27">IF(B2&lt;&gt;"",B2,E1)</f>
        <v>违法查询审核</v>
      </c>
      <c r="F2" s="98" t="str">
        <f t="shared" ref="F2:F9" ca="1" si="28">IF(C2&lt;&gt;"",C2,F1)</f>
        <v>V1.0</v>
      </c>
      <c r="G2" s="98">
        <f ca="1">SUM(K2:K4)</f>
        <v>18.149999999999999</v>
      </c>
      <c r="H2" s="98">
        <f ca="1">SUM(L2:L4)</f>
        <v>0</v>
      </c>
      <c r="I2" s="101">
        <f ca="1">IF(G2=0,0,ROUND(H2/G2,3))</f>
        <v>0</v>
      </c>
      <c r="J2" s="98">
        <v>1</v>
      </c>
      <c r="K2" s="98">
        <f>SUMIFS('01系统功能接口任务清单'!$L$3:$L$135,'01系统功能接口任务清单'!D$3:$D$135,E2,'01系统功能接口任务清单'!$F$3:$F$135,F2,'01系统功能接口任务清单'!$G$3:$G$135,J2)+SUMIFS('01系统功能接口任务清单'!$S$3:$S$135,'01系统功能接口任务清单'!$D$3:$D$135,E2,'01系统功能接口任务清单'!$F$3:$F$135,F2,'01系统功能接口任务清单'!$G$3:$G$135,J2)</f>
        <v>12.9</v>
      </c>
      <c r="L2" s="98">
        <f>SUMIFS('01系统功能接口任务清单'!$O$3:$O$135,'01系统功能接口任务清单'!$D$3:$D$135,E2,'01系统功能接口任务清单'!$F$3:$F$135,F2,'01系统功能接口任务清单'!$G$3:$G$135,J2)+SUMIFS('01系统功能接口任务清单'!$V$3:$V$135,'01系统功能接口任务清单'!$D$3:$D$135,E2,'01系统功能接口任务清单'!$F$3:$F$135,F2,'01系统功能接口任务清单'!$G$3:$G$135,J2)</f>
        <v>0</v>
      </c>
      <c r="M2" s="101">
        <f t="shared" ref="M2:M9" ca="1" si="29">IF(K2=0,0,ROUND(L2/K2,3))</f>
        <v>0</v>
      </c>
      <c r="N2" s="99"/>
    </row>
    <row r="3">
      <c r="A3" s="98">
        <v>2</v>
      </c>
      <c r="B3" s="98"/>
      <c r="C3" s="98"/>
      <c r="D3" s="98"/>
      <c r="E3" s="98" t="str">
        <f t="shared" ca="1" si="27"/>
        <v>违法查询审核</v>
      </c>
      <c r="F3" s="98" t="str">
        <f t="shared" ca="1" si="28"/>
        <v>V1.0</v>
      </c>
      <c r="G3" s="98"/>
      <c r="H3" s="98"/>
      <c r="I3" s="101"/>
      <c r="J3" s="98">
        <v>2</v>
      </c>
      <c r="K3" s="98">
        <f>SUMIFS('01系统功能接口任务清单'!$L$3:$L$135,'01系统功能接口任务清单'!D$3:$D$135,E3,'01系统功能接口任务清单'!$F$3:$F$135,F3,'01系统功能接口任务清单'!$G$3:$G$135,J3)+SUMIFS('01系统功能接口任务清单'!$S$3:$S$135,'01系统功能接口任务清单'!$D$3:$D$135,E3,'01系统功能接口任务清单'!$F$3:$F$135,F3,'01系统功能接口任务清单'!$G$3:$G$135,J3)</f>
        <v>4.75</v>
      </c>
      <c r="L3" s="98">
        <f>SUMIFS('01系统功能接口任务清单'!$O$3:$O$135,'01系统功能接口任务清单'!$D$3:$D$135,E3,'01系统功能接口任务清单'!$F$3:$F$135,F3,'01系统功能接口任务清单'!$G$3:$G$135,J3)+SUMIFS('01系统功能接口任务清单'!$V$3:$V$135,'01系统功能接口任务清单'!$D$3:$D$135,E3,'01系统功能接口任务清单'!$F$3:$F$135,F3,'01系统功能接口任务清单'!$G$3:$G$135,J3)</f>
        <v>0</v>
      </c>
      <c r="M3" s="101">
        <f t="shared" ca="1" si="29"/>
        <v>0</v>
      </c>
      <c r="N3" s="99"/>
    </row>
    <row r="4">
      <c r="A4" s="98">
        <v>3</v>
      </c>
      <c r="B4" s="98"/>
      <c r="C4" s="98"/>
      <c r="D4" s="98"/>
      <c r="E4" s="98" t="str">
        <f t="shared" ca="1" si="27"/>
        <v>违法查询审核</v>
      </c>
      <c r="F4" s="98" t="str">
        <f t="shared" ca="1" si="28"/>
        <v>V1.0</v>
      </c>
      <c r="G4" s="98"/>
      <c r="H4" s="98"/>
      <c r="I4" s="101"/>
      <c r="J4" s="98">
        <v>3</v>
      </c>
      <c r="K4" s="98">
        <f>SUMIFS('01系统功能接口任务清单'!$L$3:$L$135,'01系统功能接口任务清单'!D$3:$D$135,E4,'01系统功能接口任务清单'!$F$3:$F$135,F4,'01系统功能接口任务清单'!$G$3:$G$135,J4)+SUMIFS('01系统功能接口任务清单'!$S$3:$S$135,'01系统功能接口任务清单'!$D$3:$D$135,E4,'01系统功能接口任务清单'!$F$3:$F$135,F4,'01系统功能接口任务清单'!$G$3:$G$135,J4)</f>
        <v>0.5</v>
      </c>
      <c r="L4" s="98">
        <f>SUMIFS('01系统功能接口任务清单'!$O$3:$O$135,'01系统功能接口任务清单'!$D$3:$D$135,E4,'01系统功能接口任务清单'!$F$3:$F$135,F4,'01系统功能接口任务清单'!$G$3:$G$135,J4)+SUMIFS('01系统功能接口任务清单'!$V$3:$V$135,'01系统功能接口任务清单'!$D$3:$D$135,E4,'01系统功能接口任务清单'!$F$3:$F$135,F4,'01系统功能接口任务清单'!$G$3:$G$135,J4)</f>
        <v>0</v>
      </c>
      <c r="M4" s="101">
        <f t="shared" ca="1" si="29"/>
        <v>0</v>
      </c>
      <c r="N4" s="99"/>
    </row>
    <row r="5">
      <c r="A5" s="98">
        <v>4</v>
      </c>
      <c r="B5" s="98"/>
      <c r="C5" s="98" t="str">
        <f ca="1">INDIRECT(ADDRESS(ROUNDDOWN((ROW(C5)+4)/3,0),3,1,TRUE,"02系统版本清单"))</f>
        <v>V2.0</v>
      </c>
      <c r="D5" s="98" t="str">
        <f ca="1">INDIRECT(ADDRESS(ROUNDDOWN((ROW(C5)+4)/3,0),4,1,TRUE,"02系统版本清单"))</f>
        <v>待确定</v>
      </c>
      <c r="E5" s="98" t="str">
        <f t="shared" ca="1" si="27"/>
        <v>违法查询审核</v>
      </c>
      <c r="F5" s="98" t="str">
        <f t="shared" ca="1" si="28"/>
        <v>V2.0</v>
      </c>
      <c r="G5" s="98">
        <f t="shared" ref="G5:H5" ca="1" si="30">SUM(K5:K7)</f>
        <v>2.5</v>
      </c>
      <c r="H5" s="98">
        <f t="shared" ca="1" si="30"/>
        <v>0</v>
      </c>
      <c r="I5" s="101">
        <f ca="1">IF(G5=0,0,ROUND(H5/G5,3))</f>
        <v>0</v>
      </c>
      <c r="J5" s="98">
        <v>1</v>
      </c>
      <c r="K5" s="98">
        <f>SUMIFS('01系统功能接口任务清单'!$L$3:$L$135,'01系统功能接口任务清单'!D$3:$D$135,E5,'01系统功能接口任务清单'!$F$3:$F$135,F5,'01系统功能接口任务清单'!$G$3:$G$135,J5)+SUMIFS('01系统功能接口任务清单'!$S$3:$S$135,'01系统功能接口任务清单'!$D$3:$D$135,E5,'01系统功能接口任务清单'!$F$3:$F$135,F5,'01系统功能接口任务清单'!$G$3:$G$135,J5)</f>
        <v>0</v>
      </c>
      <c r="L5" s="98">
        <f>SUMIFS('01系统功能接口任务清单'!$O$3:$O$135,'01系统功能接口任务清单'!$D$3:$D$135,E5,'01系统功能接口任务清单'!$F$3:$F$135,F5,'01系统功能接口任务清单'!$G$3:$G$135,J5)+SUMIFS('01系统功能接口任务清单'!$V$3:$V$135,'01系统功能接口任务清单'!$D$3:$D$135,E5,'01系统功能接口任务清单'!$F$3:$F$135,F5,'01系统功能接口任务清单'!$G$3:$G$135,J5)</f>
        <v>0</v>
      </c>
      <c r="M5" s="101">
        <f t="shared" ca="1" si="29"/>
        <v>0</v>
      </c>
      <c r="N5" s="99"/>
    </row>
    <row r="6">
      <c r="A6" s="98">
        <v>5</v>
      </c>
      <c r="B6" s="98"/>
      <c r="C6" s="98"/>
      <c r="D6" s="98"/>
      <c r="E6" s="98" t="str">
        <f t="shared" ca="1" si="27"/>
        <v>违法查询审核</v>
      </c>
      <c r="F6" s="98" t="str">
        <f t="shared" ca="1" si="28"/>
        <v>V2.0</v>
      </c>
      <c r="G6" s="98"/>
      <c r="H6" s="98"/>
      <c r="I6" s="101"/>
      <c r="J6" s="98">
        <v>2</v>
      </c>
      <c r="K6" s="98">
        <f>SUMIFS('01系统功能接口任务清单'!$L$3:$L$135,'01系统功能接口任务清单'!D$3:$D$135,E6,'01系统功能接口任务清单'!$F$3:$F$135,F6,'01系统功能接口任务清单'!$G$3:$G$135,J6)+SUMIFS('01系统功能接口任务清单'!$S$3:$S$135,'01系统功能接口任务清单'!$D$3:$D$135,E6,'01系统功能接口任务清单'!$F$3:$F$135,F6,'01系统功能接口任务清单'!$G$3:$G$135,J6)</f>
        <v>1</v>
      </c>
      <c r="L6" s="98">
        <f>SUMIFS('01系统功能接口任务清单'!$O$3:$O$135,'01系统功能接口任务清单'!$D$3:$D$135,E6,'01系统功能接口任务清单'!$F$3:$F$135,F6,'01系统功能接口任务清单'!$G$3:$G$135,J6)+SUMIFS('01系统功能接口任务清单'!$V$3:$V$135,'01系统功能接口任务清单'!$D$3:$D$135,E6,'01系统功能接口任务清单'!$F$3:$F$135,F6,'01系统功能接口任务清单'!$G$3:$G$135,J6)</f>
        <v>0</v>
      </c>
      <c r="M6" s="101">
        <f t="shared" ca="1" si="29"/>
        <v>0</v>
      </c>
      <c r="N6" s="99"/>
    </row>
    <row r="7">
      <c r="A7" s="98">
        <v>6</v>
      </c>
      <c r="B7" s="98"/>
      <c r="C7" s="98"/>
      <c r="D7" s="98"/>
      <c r="E7" s="98" t="str">
        <f t="shared" ca="1" si="27"/>
        <v>违法查询审核</v>
      </c>
      <c r="F7" s="98" t="str">
        <f t="shared" ca="1" si="28"/>
        <v>V2.0</v>
      </c>
      <c r="G7" s="98"/>
      <c r="H7" s="98"/>
      <c r="I7" s="101"/>
      <c r="J7" s="98">
        <v>3</v>
      </c>
      <c r="K7" s="98">
        <f>SUMIFS('01系统功能接口任务清单'!$L$3:$L$135,'01系统功能接口任务清单'!D$3:$D$135,E7,'01系统功能接口任务清单'!$F$3:$F$135,F7,'01系统功能接口任务清单'!$G$3:$G$135,J7)+SUMIFS('01系统功能接口任务清单'!$S$3:$S$135,'01系统功能接口任务清单'!$D$3:$D$135,E7,'01系统功能接口任务清单'!$F$3:$F$135,F7,'01系统功能接口任务清单'!$G$3:$G$135,J7)</f>
        <v>1.5</v>
      </c>
      <c r="L7" s="98">
        <f>SUMIFS('01系统功能接口任务清单'!$O$3:$O$135,'01系统功能接口任务清单'!$D$3:$D$135,E7,'01系统功能接口任务清单'!$F$3:$F$135,F7,'01系统功能接口任务清单'!$G$3:$G$135,J7)+SUMIFS('01系统功能接口任务清单'!$V$3:$V$135,'01系统功能接口任务清单'!$D$3:$D$135,E7,'01系统功能接口任务清单'!$F$3:$F$135,F7,'01系统功能接口任务清单'!$G$3:$G$135,J7)</f>
        <v>0</v>
      </c>
      <c r="M7" s="101">
        <f t="shared" ca="1" si="29"/>
        <v>0</v>
      </c>
      <c r="N7" s="99"/>
    </row>
    <row r="8">
      <c r="A8" s="98">
        <v>7</v>
      </c>
      <c r="B8" s="98"/>
      <c r="C8" s="98" t="str">
        <f ca="1">INDIRECT(ADDRESS(ROUNDDOWN((ROW(C8)+4)/3,0),3,1,TRUE,"02系统版本清单"))</f>
        <v>V3.0</v>
      </c>
      <c r="D8" s="98" t="str">
        <f ca="1">INDIRECT(ADDRESS(ROUNDDOWN((ROW(C8)+4)/3,0),4,1,TRUE,"02系统版本清单"))</f>
        <v>待确定</v>
      </c>
      <c r="E8" s="98" t="str">
        <f t="shared" ca="1" si="27"/>
        <v>违法查询审核</v>
      </c>
      <c r="F8" s="98" t="str">
        <f t="shared" ca="1" si="28"/>
        <v>V3.0</v>
      </c>
      <c r="G8" s="98">
        <f ca="1">SUM(K8:K10)</f>
        <v>0</v>
      </c>
      <c r="H8" s="98">
        <f ca="1">SUM(L8:L10)</f>
        <v>0</v>
      </c>
      <c r="I8" s="101">
        <f ca="1">IF(G8=0,0,ROUND(H8/G8,3))</f>
        <v>0</v>
      </c>
      <c r="J8" s="98">
        <v>4</v>
      </c>
      <c r="K8" s="98">
        <f>SUMIFS('01系统功能接口任务清单'!$L$3:$L$135,'01系统功能接口任务清单'!D$3:$D$135,E8,'01系统功能接口任务清单'!$F$3:$F$135,F8,'01系统功能接口任务清单'!$G$3:$G$135,J8)+SUMIFS('01系统功能接口任务清单'!$S$3:$S$135,'01系统功能接口任务清单'!$D$3:$D$135,E8,'01系统功能接口任务清单'!$F$3:$F$135,F8,'01系统功能接口任务清单'!$G$3:$G$135,J8)</f>
        <v>0</v>
      </c>
      <c r="L8" s="98">
        <f>SUMIFS('01系统功能接口任务清单'!$O$3:$O$135,'01系统功能接口任务清单'!$D$3:$D$135,E8,'01系统功能接口任务清单'!$F$3:$F$135,F8,'01系统功能接口任务清单'!$G$3:$G$135,J8)+SUMIFS('01系统功能接口任务清单'!$V$3:$V$135,'01系统功能接口任务清单'!$D$3:$D$135,E8,'01系统功能接口任务清单'!$F$3:$F$135,F8,'01系统功能接口任务清单'!$G$3:$G$135,J8)</f>
        <v>0</v>
      </c>
      <c r="M8" s="101">
        <f t="shared" ca="1" si="29"/>
        <v>0</v>
      </c>
      <c r="N8" s="99"/>
    </row>
    <row r="9">
      <c r="A9" s="98">
        <v>8</v>
      </c>
      <c r="B9" s="98"/>
      <c r="C9" s="98"/>
      <c r="D9" s="98"/>
      <c r="E9" s="98" t="str">
        <f t="shared" ca="1" si="27"/>
        <v>违法查询审核</v>
      </c>
      <c r="F9" s="98" t="str">
        <f t="shared" ca="1" si="28"/>
        <v>V3.0</v>
      </c>
      <c r="G9" s="98"/>
      <c r="H9" s="98"/>
      <c r="I9" s="101"/>
      <c r="J9" s="98">
        <v>5</v>
      </c>
      <c r="K9" s="98">
        <f>SUMIFS('01系统功能接口任务清单'!$L$3:$L$135,'01系统功能接口任务清单'!D$3:$D$135,E9,'01系统功能接口任务清单'!$F$3:$F$135,F9,'01系统功能接口任务清单'!$G$3:$G$135,J9)+SUMIFS('01系统功能接口任务清单'!$S$3:$S$135,'01系统功能接口任务清单'!$D$3:$D$135,E9,'01系统功能接口任务清单'!$F$3:$F$135,F9,'01系统功能接口任务清单'!$G$3:$G$135,J9)</f>
        <v>0</v>
      </c>
      <c r="L9" s="98">
        <f>SUMIFS('01系统功能接口任务清单'!$O$3:$O$135,'01系统功能接口任务清单'!$D$3:$D$135,E9,'01系统功能接口任务清单'!$F$3:$F$135,F9,'01系统功能接口任务清单'!$G$3:$G$135,J9)+SUMIFS('01系统功能接口任务清单'!$V$3:$V$135,'01系统功能接口任务清单'!$D$3:$D$135,E9,'01系统功能接口任务清单'!$F$3:$F$135,F9,'01系统功能接口任务清单'!$G$3:$G$135,J9)</f>
        <v>0</v>
      </c>
      <c r="M9" s="101">
        <f t="shared" ca="1" si="29"/>
        <v>0</v>
      </c>
      <c r="N9" s="99"/>
    </row>
    <row r="10">
      <c r="A10" s="98">
        <v>9</v>
      </c>
      <c r="B10" s="98"/>
      <c r="C10" s="98"/>
      <c r="D10" s="98"/>
      <c r="E10" s="98" t="str">
        <f ca="1">IF(B10&lt;&gt;"",B10,E9)</f>
        <v>违法查询审核</v>
      </c>
      <c r="F10" s="98" t="str">
        <f ca="1">IF(C10&lt;&gt;"",C10,F9)</f>
        <v>V3.0</v>
      </c>
      <c r="G10" s="98"/>
      <c r="H10" s="98"/>
      <c r="I10" s="101"/>
      <c r="J10" s="98">
        <v>6</v>
      </c>
      <c r="K10" s="98">
        <f>SUMIFS('01系统功能接口任务清单'!$L$3:$L$135,'01系统功能接口任务清单'!D$3:$D$135,E10,'01系统功能接口任务清单'!$F$3:$F$135,F10,'01系统功能接口任务清单'!$G$3:$G$135,J10)+SUMIFS('01系统功能接口任务清单'!$S$3:$S$135,'01系统功能接口任务清单'!$D$3:$D$135,E10,'01系统功能接口任务清单'!$F$3:$F$135,F10,'01系统功能接口任务清单'!$G$3:$G$135,J10)</f>
        <v>0</v>
      </c>
      <c r="L10" s="98">
        <f>SUMIFS('01系统功能接口任务清单'!$O$3:$O$135,'01系统功能接口任务清单'!$D$3:$D$135,E10,'01系统功能接口任务清单'!$F$3:$F$135,F10,'01系统功能接口任务清单'!$G$3:$G$135,J10)+SUMIFS('01系统功能接口任务清单'!$V$3:$V$135,'01系统功能接口任务清单'!$D$3:$D$135,E10,'01系统功能接口任务清单'!$F$3:$F$135,F10,'01系统功能接口任务清单'!$G$3:$G$135,J10)</f>
        <v>0</v>
      </c>
      <c r="M10" s="101">
        <f t="shared" ref="M10:M37" ca="1" si="31">IF(K10=0,0,ROUND(L10/K10,3))</f>
        <v>0</v>
      </c>
      <c r="N10" s="99"/>
    </row>
    <row r="11">
      <c r="A11" s="98">
        <v>10</v>
      </c>
      <c r="B11" s="98" t="str">
        <f ca="1">INDIRECT(ADDRESS(ROUNDDOWN((ROW(B11)+4)/3,0),2,1,TRUE,"02系统版本清单"))</f>
        <v>违法统计分析</v>
      </c>
      <c r="C11" s="98" t="str">
        <f ca="1">INDIRECT(ADDRESS(ROUNDDOWN((ROW(C11)+4)/3,0),3,1,TRUE,"02系统版本清单"))</f>
        <v>V1.0</v>
      </c>
      <c r="D11" s="98" t="str">
        <f ca="1">INDIRECT(ADDRESS(ROUNDDOWN((ROW(C11)+4)/3,0),4,1,TRUE,"02系统版本清单"))</f>
        <v>待确定</v>
      </c>
      <c r="E11" s="98" t="str">
        <f ca="1">IF(B11&lt;&gt;"",B11,E7)</f>
        <v>违法统计分析</v>
      </c>
      <c r="F11" s="98" t="str">
        <f ca="1">IF(C11&lt;&gt;"",C11,F7)</f>
        <v>V1.0</v>
      </c>
      <c r="G11" s="98">
        <f ca="1">SUM(K11:K13)</f>
        <v>0</v>
      </c>
      <c r="H11" s="98">
        <f ca="1">SUM(L11:L13)</f>
        <v>0</v>
      </c>
      <c r="I11" s="101">
        <f ca="1">IF(G11=0,0,ROUND(H11/G11,3))</f>
        <v>0</v>
      </c>
      <c r="J11" s="98">
        <v>1</v>
      </c>
      <c r="K11" s="98">
        <f>SUMIFS('01系统功能接口任务清单'!$L$3:$L$135,'01系统功能接口任务清单'!D$3:$D$135,E11,'01系统功能接口任务清单'!$F$3:$F$135,F11,'01系统功能接口任务清单'!$G$3:$G$135,J11)+SUMIFS('01系统功能接口任务清单'!$S$3:$S$135,'01系统功能接口任务清单'!$D$3:$D$135,E11,'01系统功能接口任务清单'!$F$3:$F$135,F11,'01系统功能接口任务清单'!$G$3:$G$135,J11)</f>
        <v>0</v>
      </c>
      <c r="L11" s="98">
        <f>SUMIFS('01系统功能接口任务清单'!$O$3:$O$135,'01系统功能接口任务清单'!$D$3:$D$135,E11,'01系统功能接口任务清单'!$F$3:$F$135,F11,'01系统功能接口任务清单'!$G$3:$G$135,J11)+SUMIFS('01系统功能接口任务清单'!$V$3:$V$135,'01系统功能接口任务清单'!$D$3:$D$135,E11,'01系统功能接口任务清单'!$F$3:$F$135,F11,'01系统功能接口任务清单'!$G$3:$G$135,J11)</f>
        <v>0</v>
      </c>
      <c r="M11" s="101">
        <f t="shared" ca="1" si="31"/>
        <v>0</v>
      </c>
      <c r="N11" s="99"/>
    </row>
    <row r="12">
      <c r="A12" s="98">
        <v>11</v>
      </c>
      <c r="B12" s="98"/>
      <c r="C12" s="98"/>
      <c r="D12" s="98"/>
      <c r="E12" s="98" t="str">
        <f t="shared" ref="E12:E19" ca="1" si="32">IF(B12&lt;&gt;"",B12,E11)</f>
        <v>违法统计分析</v>
      </c>
      <c r="F12" s="98" t="str">
        <f t="shared" ref="F12:F19" ca="1" si="33">IF(C12&lt;&gt;"",C12,F11)</f>
        <v>V1.0</v>
      </c>
      <c r="G12" s="98"/>
      <c r="H12" s="98"/>
      <c r="I12" s="101"/>
      <c r="J12" s="98">
        <v>2</v>
      </c>
      <c r="K12" s="98">
        <f>SUMIFS('01系统功能接口任务清单'!$L$3:$L$135,'01系统功能接口任务清单'!D$3:$D$135,E12,'01系统功能接口任务清单'!$F$3:$F$135,F12,'01系统功能接口任务清单'!$G$3:$G$135,J12)+SUMIFS('01系统功能接口任务清单'!$S$3:$S$135,'01系统功能接口任务清单'!$D$3:$D$135,E12,'01系统功能接口任务清单'!$F$3:$F$135,F12,'01系统功能接口任务清单'!$G$3:$G$135,J12)</f>
        <v>0</v>
      </c>
      <c r="L12" s="98">
        <f>SUMIFS('01系统功能接口任务清单'!$O$3:$O$135,'01系统功能接口任务清单'!$D$3:$D$135,E12,'01系统功能接口任务清单'!$F$3:$F$135,F12,'01系统功能接口任务清单'!$G$3:$G$135,J12)+SUMIFS('01系统功能接口任务清单'!$V$3:$V$135,'01系统功能接口任务清单'!$D$3:$D$135,E12,'01系统功能接口任务清单'!$F$3:$F$135,F12,'01系统功能接口任务清单'!$G$3:$G$135,J12)</f>
        <v>0</v>
      </c>
      <c r="M12" s="101">
        <f t="shared" ca="1" si="31"/>
        <v>0</v>
      </c>
      <c r="N12" s="99"/>
    </row>
    <row r="13">
      <c r="A13" s="98">
        <v>12</v>
      </c>
      <c r="B13" s="98"/>
      <c r="C13" s="98"/>
      <c r="D13" s="98"/>
      <c r="E13" s="98" t="str">
        <f t="shared" ca="1" si="32"/>
        <v>违法统计分析</v>
      </c>
      <c r="F13" s="98" t="str">
        <f t="shared" ca="1" si="33"/>
        <v>V1.0</v>
      </c>
      <c r="G13" s="98"/>
      <c r="H13" s="98"/>
      <c r="I13" s="101"/>
      <c r="J13" s="98">
        <v>3</v>
      </c>
      <c r="K13" s="98">
        <f>SUMIFS('01系统功能接口任务清单'!$L$3:$L$135,'01系统功能接口任务清单'!D$3:$D$135,E13,'01系统功能接口任务清单'!$F$3:$F$135,F13,'01系统功能接口任务清单'!$G$3:$G$135,J13)+SUMIFS('01系统功能接口任务清单'!$S$3:$S$135,'01系统功能接口任务清单'!$D$3:$D$135,E13,'01系统功能接口任务清单'!$F$3:$F$135,F13,'01系统功能接口任务清单'!$G$3:$G$135,J13)</f>
        <v>0</v>
      </c>
      <c r="L13" s="98">
        <f>SUMIFS('01系统功能接口任务清单'!$O$3:$O$135,'01系统功能接口任务清单'!$D$3:$D$135,E13,'01系统功能接口任务清单'!$F$3:$F$135,F13,'01系统功能接口任务清单'!$G$3:$G$135,J13)+SUMIFS('01系统功能接口任务清单'!$V$3:$V$135,'01系统功能接口任务清单'!$D$3:$D$135,E13,'01系统功能接口任务清单'!$F$3:$F$135,F13,'01系统功能接口任务清单'!$G$3:$G$135,J13)</f>
        <v>0</v>
      </c>
      <c r="M13" s="101">
        <f t="shared" ca="1" si="31"/>
        <v>0</v>
      </c>
      <c r="N13" s="99"/>
    </row>
    <row r="14">
      <c r="A14" s="98">
        <v>13</v>
      </c>
      <c r="B14" s="98"/>
      <c r="C14" s="98" t="str">
        <f ca="1">INDIRECT(ADDRESS(ROUNDDOWN((ROW(C14)+4)/3,0),3,1,TRUE,"02系统版本清单"))</f>
        <v>V2.0</v>
      </c>
      <c r="D14" s="98" t="str">
        <f ca="1">INDIRECT(ADDRESS(ROUNDDOWN((ROW(C14)+4)/3,0),4,1,TRUE,"02系统版本清单"))</f>
        <v>待确定</v>
      </c>
      <c r="E14" s="98" t="str">
        <f t="shared" ca="1" si="32"/>
        <v>违法统计分析</v>
      </c>
      <c r="F14" s="98" t="str">
        <f t="shared" ca="1" si="33"/>
        <v>V2.0</v>
      </c>
      <c r="G14" s="98">
        <f ca="1">SUM(K14:K16)</f>
        <v>7</v>
      </c>
      <c r="H14" s="98">
        <f ca="1">SUM(L14:L16)</f>
        <v>0</v>
      </c>
      <c r="I14" s="101">
        <f ca="1">IF(G14=0,0,ROUND(H14/G14,3))</f>
        <v>0</v>
      </c>
      <c r="J14" s="98">
        <v>1</v>
      </c>
      <c r="K14" s="98">
        <f>SUMIFS('01系统功能接口任务清单'!$L$3:$L$135,'01系统功能接口任务清单'!D$3:$D$135,E14,'01系统功能接口任务清单'!$F$3:$F$135,F14,'01系统功能接口任务清单'!$G$3:$G$135,J14)+SUMIFS('01系统功能接口任务清单'!$S$3:$S$135,'01系统功能接口任务清单'!$D$3:$D$135,E14,'01系统功能接口任务清单'!$F$3:$F$135,F14,'01系统功能接口任务清单'!$G$3:$G$135,J14)</f>
        <v>7</v>
      </c>
      <c r="L14" s="98">
        <f>SUMIFS('01系统功能接口任务清单'!$O$3:$O$135,'01系统功能接口任务清单'!$D$3:$D$135,E14,'01系统功能接口任务清单'!$F$3:$F$135,F14,'01系统功能接口任务清单'!$G$3:$G$135,J14)+SUMIFS('01系统功能接口任务清单'!$V$3:$V$135,'01系统功能接口任务清单'!$D$3:$D$135,E14,'01系统功能接口任务清单'!$F$3:$F$135,F14,'01系统功能接口任务清单'!$G$3:$G$135,J14)</f>
        <v>0</v>
      </c>
      <c r="M14" s="101">
        <f t="shared" ca="1" si="31"/>
        <v>0</v>
      </c>
      <c r="N14" s="99"/>
    </row>
    <row r="15">
      <c r="A15" s="98">
        <v>14</v>
      </c>
      <c r="B15" s="98"/>
      <c r="C15" s="98"/>
      <c r="D15" s="98"/>
      <c r="E15" s="98" t="str">
        <f t="shared" ca="1" si="32"/>
        <v>违法统计分析</v>
      </c>
      <c r="F15" s="98" t="str">
        <f t="shared" ca="1" si="33"/>
        <v>V2.0</v>
      </c>
      <c r="G15" s="98"/>
      <c r="H15" s="98"/>
      <c r="I15" s="101"/>
      <c r="J15" s="98">
        <v>2</v>
      </c>
      <c r="K15" s="98">
        <f>SUMIFS('01系统功能接口任务清单'!$L$3:$L$135,'01系统功能接口任务清单'!D$3:$D$135,E15,'01系统功能接口任务清单'!$F$3:$F$135,F15,'01系统功能接口任务清单'!$G$3:$G$135,J15)+SUMIFS('01系统功能接口任务清单'!$S$3:$S$135,'01系统功能接口任务清单'!$D$3:$D$135,E15,'01系统功能接口任务清单'!$F$3:$F$135,F15,'01系统功能接口任务清单'!$G$3:$G$135,J15)</f>
        <v>0</v>
      </c>
      <c r="L15" s="98">
        <f>SUMIFS('01系统功能接口任务清单'!$O$3:$O$135,'01系统功能接口任务清单'!$D$3:$D$135,E15,'01系统功能接口任务清单'!$F$3:$F$135,F15,'01系统功能接口任务清单'!$G$3:$G$135,J15)+SUMIFS('01系统功能接口任务清单'!$V$3:$V$135,'01系统功能接口任务清单'!$D$3:$D$135,E15,'01系统功能接口任务清单'!$F$3:$F$135,F15,'01系统功能接口任务清单'!$G$3:$G$135,J15)</f>
        <v>0</v>
      </c>
      <c r="M15" s="101">
        <f t="shared" ca="1" si="31"/>
        <v>0</v>
      </c>
      <c r="N15" s="99"/>
    </row>
    <row r="16">
      <c r="A16" s="98">
        <v>15</v>
      </c>
      <c r="B16" s="98"/>
      <c r="C16" s="98"/>
      <c r="D16" s="98"/>
      <c r="E16" s="98" t="str">
        <f t="shared" ca="1" si="32"/>
        <v>违法统计分析</v>
      </c>
      <c r="F16" s="98" t="str">
        <f t="shared" ca="1" si="33"/>
        <v>V2.0</v>
      </c>
      <c r="G16" s="98"/>
      <c r="H16" s="98"/>
      <c r="I16" s="101"/>
      <c r="J16" s="98">
        <v>3</v>
      </c>
      <c r="K16" s="98">
        <f>SUMIFS('01系统功能接口任务清单'!$L$3:$L$135,'01系统功能接口任务清单'!D$3:$D$135,E16,'01系统功能接口任务清单'!$F$3:$F$135,F16,'01系统功能接口任务清单'!$G$3:$G$135,J16)+SUMIFS('01系统功能接口任务清单'!$S$3:$S$135,'01系统功能接口任务清单'!$D$3:$D$135,E16,'01系统功能接口任务清单'!$F$3:$F$135,F16,'01系统功能接口任务清单'!$G$3:$G$135,J16)</f>
        <v>0</v>
      </c>
      <c r="L16" s="98">
        <f>SUMIFS('01系统功能接口任务清单'!$O$3:$O$135,'01系统功能接口任务清单'!$D$3:$D$135,E16,'01系统功能接口任务清单'!$F$3:$F$135,F16,'01系统功能接口任务清单'!$G$3:$G$135,J16)+SUMIFS('01系统功能接口任务清单'!$V$3:$V$135,'01系统功能接口任务清单'!$D$3:$D$135,E16,'01系统功能接口任务清单'!$F$3:$F$135,F16,'01系统功能接口任务清单'!$G$3:$G$135,J16)</f>
        <v>0</v>
      </c>
      <c r="M16" s="101">
        <f t="shared" ca="1" si="31"/>
        <v>0</v>
      </c>
      <c r="N16" s="99"/>
    </row>
    <row r="17">
      <c r="A17" s="98">
        <v>16</v>
      </c>
      <c r="B17" s="98"/>
      <c r="C17" s="98" t="str">
        <f ca="1">INDIRECT(ADDRESS(ROUNDDOWN((ROW(C17)+4)/3,0),3,1,TRUE,"02系统版本清单"))</f>
        <v>V3.0</v>
      </c>
      <c r="D17" s="98" t="str">
        <f ca="1">INDIRECT(ADDRESS(ROUNDDOWN((ROW(C17)+4)/3,0),4,1,TRUE,"02系统版本清单"))</f>
        <v>待确定</v>
      </c>
      <c r="E17" s="98" t="str">
        <f t="shared" ca="1" si="32"/>
        <v>违法统计分析</v>
      </c>
      <c r="F17" s="98" t="str">
        <f t="shared" ca="1" si="33"/>
        <v>V3.0</v>
      </c>
      <c r="G17" s="98">
        <f ca="1">SUM(K17:K19)</f>
        <v>0</v>
      </c>
      <c r="H17" s="98">
        <f ca="1">SUM(L17:L19)</f>
        <v>0</v>
      </c>
      <c r="I17" s="101">
        <f ca="1">IF(G17=0,0,ROUND(H17/G17,3))</f>
        <v>0</v>
      </c>
      <c r="J17" s="98">
        <v>4</v>
      </c>
      <c r="K17" s="98">
        <f>SUMIFS('01系统功能接口任务清单'!$L$3:$L$135,'01系统功能接口任务清单'!D$3:$D$135,E17,'01系统功能接口任务清单'!$F$3:$F$135,F17,'01系统功能接口任务清单'!$G$3:$G$135,J17)+SUMIFS('01系统功能接口任务清单'!$S$3:$S$135,'01系统功能接口任务清单'!$D$3:$D$135,E17,'01系统功能接口任务清单'!$F$3:$F$135,F17,'01系统功能接口任务清单'!$G$3:$G$135,J17)</f>
        <v>0</v>
      </c>
      <c r="L17" s="98">
        <f>SUMIFS('01系统功能接口任务清单'!$O$3:$O$135,'01系统功能接口任务清单'!$D$3:$D$135,E17,'01系统功能接口任务清单'!$F$3:$F$135,F17,'01系统功能接口任务清单'!$G$3:$G$135,J17)+SUMIFS('01系统功能接口任务清单'!$V$3:$V$135,'01系统功能接口任务清单'!$D$3:$D$135,E17,'01系统功能接口任务清单'!$F$3:$F$135,F17,'01系统功能接口任务清单'!$G$3:$G$135,J17)</f>
        <v>0</v>
      </c>
      <c r="M17" s="101">
        <f t="shared" ca="1" si="31"/>
        <v>0</v>
      </c>
      <c r="N17" s="99"/>
    </row>
    <row r="18">
      <c r="A18" s="98">
        <v>17</v>
      </c>
      <c r="B18" s="98"/>
      <c r="C18" s="98"/>
      <c r="D18" s="98"/>
      <c r="E18" s="98" t="str">
        <f t="shared" ca="1" si="32"/>
        <v>违法统计分析</v>
      </c>
      <c r="F18" s="98" t="str">
        <f t="shared" ca="1" si="33"/>
        <v>V3.0</v>
      </c>
      <c r="G18" s="98"/>
      <c r="H18" s="98"/>
      <c r="I18" s="101"/>
      <c r="J18" s="98">
        <v>5</v>
      </c>
      <c r="K18" s="98">
        <f>SUMIFS('01系统功能接口任务清单'!$L$3:$L$135,'01系统功能接口任务清单'!D$3:$D$135,E18,'01系统功能接口任务清单'!$F$3:$F$135,F18,'01系统功能接口任务清单'!$G$3:$G$135,J18)+SUMIFS('01系统功能接口任务清单'!$S$3:$S$135,'01系统功能接口任务清单'!$D$3:$D$135,E18,'01系统功能接口任务清单'!$F$3:$F$135,F18,'01系统功能接口任务清单'!$G$3:$G$135,J18)</f>
        <v>0</v>
      </c>
      <c r="L18" s="98">
        <f>SUMIFS('01系统功能接口任务清单'!$O$3:$O$135,'01系统功能接口任务清单'!$D$3:$D$135,E18,'01系统功能接口任务清单'!$F$3:$F$135,F18,'01系统功能接口任务清单'!$G$3:$G$135,J18)+SUMIFS('01系统功能接口任务清单'!$V$3:$V$135,'01系统功能接口任务清单'!$D$3:$D$135,E18,'01系统功能接口任务清单'!$F$3:$F$135,F18,'01系统功能接口任务清单'!$G$3:$G$135,J18)</f>
        <v>0</v>
      </c>
      <c r="M18" s="101">
        <f t="shared" ca="1" si="31"/>
        <v>0</v>
      </c>
      <c r="N18" s="99"/>
    </row>
    <row r="19">
      <c r="A19" s="98">
        <v>18</v>
      </c>
      <c r="B19" s="98"/>
      <c r="C19" s="98"/>
      <c r="D19" s="98"/>
      <c r="E19" s="98" t="str">
        <f t="shared" ca="1" si="32"/>
        <v>违法统计分析</v>
      </c>
      <c r="F19" s="98" t="str">
        <f t="shared" ca="1" si="33"/>
        <v>V3.0</v>
      </c>
      <c r="G19" s="98"/>
      <c r="H19" s="98"/>
      <c r="I19" s="101"/>
      <c r="J19" s="98">
        <v>6</v>
      </c>
      <c r="K19" s="98">
        <f>SUMIFS('01系统功能接口任务清单'!$L$3:$L$135,'01系统功能接口任务清单'!D$3:$D$135,E19,'01系统功能接口任务清单'!$F$3:$F$135,F19,'01系统功能接口任务清单'!$G$3:$G$135,J19)+SUMIFS('01系统功能接口任务清单'!$S$3:$S$135,'01系统功能接口任务清单'!$D$3:$D$135,E19,'01系统功能接口任务清单'!$F$3:$F$135,F19,'01系统功能接口任务清单'!$G$3:$G$135,J19)</f>
        <v>0</v>
      </c>
      <c r="L19" s="98">
        <f>SUMIFS('01系统功能接口任务清单'!$O$3:$O$135,'01系统功能接口任务清单'!$D$3:$D$135,E19,'01系统功能接口任务清单'!$F$3:$F$135,F19,'01系统功能接口任务清单'!$G$3:$G$135,J19)+SUMIFS('01系统功能接口任务清单'!$V$3:$V$135,'01系统功能接口任务清单'!$D$3:$D$135,E19,'01系统功能接口任务清单'!$F$3:$F$135,F19,'01系统功能接口任务清单'!$G$3:$G$135,J19)</f>
        <v>0</v>
      </c>
      <c r="M19" s="101">
        <f t="shared" ca="1" si="31"/>
        <v>0</v>
      </c>
      <c r="N19" s="99"/>
    </row>
    <row r="20">
      <c r="A20" s="98">
        <v>19</v>
      </c>
      <c r="B20" s="98" t="str">
        <f ca="1">INDIRECT(ADDRESS(ROUNDDOWN((ROW(B20)+4)/3,0),2,1,TRUE,"02系统版本清单"))</f>
        <v>重点关注人员库</v>
      </c>
      <c r="C20" s="98" t="str">
        <f ca="1">INDIRECT(ADDRESS(ROUNDDOWN((ROW(C20)+4)/3,0),3,1,TRUE,"02系统版本清单"))</f>
        <v>V1.0</v>
      </c>
      <c r="D20" s="98" t="str">
        <f ca="1">INDIRECT(ADDRESS(ROUNDDOWN((ROW(C20)+4)/3,0),4,1,TRUE,"02系统版本清单"))</f>
        <v>1231演示版本</v>
      </c>
      <c r="E20" s="98" t="str">
        <f ca="1">IF(B20&lt;&gt;"",B20,E16)</f>
        <v>重点关注人员库</v>
      </c>
      <c r="F20" s="98" t="str">
        <f ca="1">IF(C20&lt;&gt;"",C20,F16)</f>
        <v>V1.0</v>
      </c>
      <c r="G20" s="98">
        <f ca="1">SUM(K20:K22)</f>
        <v>10.1</v>
      </c>
      <c r="H20" s="98">
        <f ca="1">SUM(L20:L22)</f>
        <v>0</v>
      </c>
      <c r="I20" s="101">
        <f ca="1">IF(G20=0,0,ROUND(H20/G20,3))</f>
        <v>0</v>
      </c>
      <c r="J20" s="98">
        <v>1</v>
      </c>
      <c r="K20" s="98">
        <f>SUMIFS('01系统功能接口任务清单'!$L$3:$L$135,'01系统功能接口任务清单'!D$3:$D$135,E20,'01系统功能接口任务清单'!$F$3:$F$135,F20,'01系统功能接口任务清单'!$G$3:$G$135,J20)+SUMIFS('01系统功能接口任务清单'!$S$3:$S$135,'01系统功能接口任务清单'!$D$3:$D$135,E20,'01系统功能接口任务清单'!$F$3:$F$135,F20,'01系统功能接口任务清单'!$G$3:$G$135,J20)</f>
        <v>5</v>
      </c>
      <c r="L20" s="98">
        <f>SUMIFS('01系统功能接口任务清单'!$O$3:$O$135,'01系统功能接口任务清单'!$D$3:$D$135,E20,'01系统功能接口任务清单'!$F$3:$F$135,F20,'01系统功能接口任务清单'!$G$3:$G$135,J20)+SUMIFS('01系统功能接口任务清单'!$V$3:$V$135,'01系统功能接口任务清单'!$D$3:$D$135,E20,'01系统功能接口任务清单'!$F$3:$F$135,F20,'01系统功能接口任务清单'!$G$3:$G$135,J20)</f>
        <v>0</v>
      </c>
      <c r="M20" s="101">
        <f t="shared" ca="1" si="31"/>
        <v>0</v>
      </c>
      <c r="N20" s="99"/>
    </row>
    <row r="21">
      <c r="A21" s="98">
        <v>20</v>
      </c>
      <c r="B21" s="98"/>
      <c r="C21" s="98"/>
      <c r="D21" s="98"/>
      <c r="E21" s="98" t="str">
        <f t="shared" ref="E21:E28" ca="1" si="34">IF(B21&lt;&gt;"",B21,E20)</f>
        <v>重点关注人员库</v>
      </c>
      <c r="F21" s="98" t="str">
        <f t="shared" ref="F21:F28" ca="1" si="35">IF(C21&lt;&gt;"",C21,F20)</f>
        <v>V1.0</v>
      </c>
      <c r="G21" s="98"/>
      <c r="H21" s="98"/>
      <c r="I21" s="101"/>
      <c r="J21" s="98">
        <v>2</v>
      </c>
      <c r="K21" s="98">
        <f>SUMIFS('01系统功能接口任务清单'!$L$3:$L$135,'01系统功能接口任务清单'!D$3:$D$135,E21,'01系统功能接口任务清单'!$F$3:$F$135,F21,'01系统功能接口任务清单'!$G$3:$G$135,J21)+SUMIFS('01系统功能接口任务清单'!$S$3:$S$135,'01系统功能接口任务清单'!$D$3:$D$135,E21,'01系统功能接口任务清单'!$F$3:$F$135,F21,'01系统功能接口任务清单'!$G$3:$G$135,J21)</f>
        <v>4.75</v>
      </c>
      <c r="L21" s="98">
        <f>SUMIFS('01系统功能接口任务清单'!$O$3:$O$135,'01系统功能接口任务清单'!$D$3:$D$135,E21,'01系统功能接口任务清单'!$F$3:$F$135,F21,'01系统功能接口任务清单'!$G$3:$G$135,J21)+SUMIFS('01系统功能接口任务清单'!$V$3:$V$135,'01系统功能接口任务清单'!$D$3:$D$135,E21,'01系统功能接口任务清单'!$F$3:$F$135,F21,'01系统功能接口任务清单'!$G$3:$G$135,J21)</f>
        <v>0</v>
      </c>
      <c r="M21" s="101">
        <f t="shared" ca="1" si="31"/>
        <v>0</v>
      </c>
      <c r="N21" s="99"/>
    </row>
    <row r="22">
      <c r="A22" s="98">
        <v>21</v>
      </c>
      <c r="B22" s="98"/>
      <c r="C22" s="98"/>
      <c r="D22" s="98"/>
      <c r="E22" s="98" t="str">
        <f t="shared" ca="1" si="34"/>
        <v>重点关注人员库</v>
      </c>
      <c r="F22" s="98" t="str">
        <f t="shared" ca="1" si="35"/>
        <v>V1.0</v>
      </c>
      <c r="G22" s="98"/>
      <c r="H22" s="98"/>
      <c r="I22" s="101"/>
      <c r="J22" s="98">
        <v>3</v>
      </c>
      <c r="K22" s="98">
        <f>SUMIFS('01系统功能接口任务清单'!$L$3:$L$135,'01系统功能接口任务清单'!D$3:$D$135,E22,'01系统功能接口任务清单'!$F$3:$F$135,F22,'01系统功能接口任务清单'!$G$3:$G$135,J22)+SUMIFS('01系统功能接口任务清单'!$S$3:$S$135,'01系统功能接口任务清单'!$D$3:$D$135,E22,'01系统功能接口任务清单'!$F$3:$F$135,F22,'01系统功能接口任务清单'!$G$3:$G$135,J22)</f>
        <v>0.34999999999999998</v>
      </c>
      <c r="L22" s="98">
        <f>SUMIFS('01系统功能接口任务清单'!$O$3:$O$135,'01系统功能接口任务清单'!$D$3:$D$135,E22,'01系统功能接口任务清单'!$F$3:$F$135,F22,'01系统功能接口任务清单'!$G$3:$G$135,J22)+SUMIFS('01系统功能接口任务清单'!$V$3:$V$135,'01系统功能接口任务清单'!$D$3:$D$135,E22,'01系统功能接口任务清单'!$F$3:$F$135,F22,'01系统功能接口任务清单'!$G$3:$G$135,J22)</f>
        <v>0</v>
      </c>
      <c r="M22" s="101">
        <f t="shared" ca="1" si="31"/>
        <v>0</v>
      </c>
      <c r="N22" s="99"/>
    </row>
    <row r="23">
      <c r="A23" s="98">
        <v>22</v>
      </c>
      <c r="B23" s="98"/>
      <c r="C23" s="98" t="str">
        <f ca="1">INDIRECT(ADDRESS(ROUNDDOWN((ROW(C23)+4)/3,0),3,1,TRUE,"02系统版本清单"))</f>
        <v>V2.0</v>
      </c>
      <c r="D23" s="98" t="str">
        <f ca="1">INDIRECT(ADDRESS(ROUNDDOWN((ROW(C23)+4)/3,0),4,1,TRUE,"02系统版本清单"))</f>
        <v>待确定</v>
      </c>
      <c r="E23" s="98" t="str">
        <f t="shared" ca="1" si="34"/>
        <v>重点关注人员库</v>
      </c>
      <c r="F23" s="98" t="str">
        <f t="shared" ca="1" si="35"/>
        <v>V2.0</v>
      </c>
      <c r="G23" s="98">
        <f ca="1">SUM(K23:K25)</f>
        <v>0</v>
      </c>
      <c r="H23" s="98">
        <f ca="1">SUM(L23:L25)</f>
        <v>0</v>
      </c>
      <c r="I23" s="101">
        <f ca="1">IF(G23=0,0,ROUND(H23/G23,3))</f>
        <v>0</v>
      </c>
      <c r="J23" s="98">
        <v>1</v>
      </c>
      <c r="K23" s="98">
        <f>SUMIFS('01系统功能接口任务清单'!$L$3:$L$135,'01系统功能接口任务清单'!D$3:$D$135,E23,'01系统功能接口任务清单'!$F$3:$F$135,F23,'01系统功能接口任务清单'!$G$3:$G$135,J23)+SUMIFS('01系统功能接口任务清单'!$S$3:$S$135,'01系统功能接口任务清单'!$D$3:$D$135,E23,'01系统功能接口任务清单'!$F$3:$F$135,F23,'01系统功能接口任务清单'!$G$3:$G$135,J23)</f>
        <v>0</v>
      </c>
      <c r="L23" s="98">
        <f>SUMIFS('01系统功能接口任务清单'!$O$3:$O$135,'01系统功能接口任务清单'!$D$3:$D$135,E23,'01系统功能接口任务清单'!$F$3:$F$135,F23,'01系统功能接口任务清单'!$G$3:$G$135,J23)+SUMIFS('01系统功能接口任务清单'!$V$3:$V$135,'01系统功能接口任务清单'!$D$3:$D$135,E23,'01系统功能接口任务清单'!$F$3:$F$135,F23,'01系统功能接口任务清单'!$G$3:$G$135,J23)</f>
        <v>0</v>
      </c>
      <c r="M23" s="101">
        <f t="shared" ca="1" si="31"/>
        <v>0</v>
      </c>
      <c r="N23" s="99"/>
    </row>
    <row r="24">
      <c r="A24" s="98">
        <v>23</v>
      </c>
      <c r="B24" s="98"/>
      <c r="C24" s="98"/>
      <c r="D24" s="98"/>
      <c r="E24" s="98" t="str">
        <f t="shared" ca="1" si="34"/>
        <v>重点关注人员库</v>
      </c>
      <c r="F24" s="98" t="str">
        <f t="shared" ca="1" si="35"/>
        <v>V2.0</v>
      </c>
      <c r="G24" s="98"/>
      <c r="H24" s="98"/>
      <c r="I24" s="101"/>
      <c r="J24" s="98">
        <v>2</v>
      </c>
      <c r="K24" s="98">
        <f>SUMIFS('01系统功能接口任务清单'!$L$3:$L$135,'01系统功能接口任务清单'!D$3:$D$135,E24,'01系统功能接口任务清单'!$F$3:$F$135,F24,'01系统功能接口任务清单'!$G$3:$G$135,J24)+SUMIFS('01系统功能接口任务清单'!$S$3:$S$135,'01系统功能接口任务清单'!$D$3:$D$135,E24,'01系统功能接口任务清单'!$F$3:$F$135,F24,'01系统功能接口任务清单'!$G$3:$G$135,J24)</f>
        <v>0</v>
      </c>
      <c r="L24" s="98">
        <f>SUMIFS('01系统功能接口任务清单'!$O$3:$O$135,'01系统功能接口任务清单'!$D$3:$D$135,E24,'01系统功能接口任务清单'!$F$3:$F$135,F24,'01系统功能接口任务清单'!$G$3:$G$135,J24)+SUMIFS('01系统功能接口任务清单'!$V$3:$V$135,'01系统功能接口任务清单'!$D$3:$D$135,E24,'01系统功能接口任务清单'!$F$3:$F$135,F24,'01系统功能接口任务清单'!$G$3:$G$135,J24)</f>
        <v>0</v>
      </c>
      <c r="M24" s="101">
        <f t="shared" ca="1" si="31"/>
        <v>0</v>
      </c>
      <c r="N24" s="99"/>
    </row>
    <row r="25">
      <c r="A25" s="98">
        <v>24</v>
      </c>
      <c r="B25" s="98"/>
      <c r="C25" s="98"/>
      <c r="D25" s="98"/>
      <c r="E25" s="98" t="str">
        <f t="shared" ca="1" si="34"/>
        <v>重点关注人员库</v>
      </c>
      <c r="F25" s="98" t="str">
        <f t="shared" ca="1" si="35"/>
        <v>V2.0</v>
      </c>
      <c r="G25" s="98"/>
      <c r="H25" s="98"/>
      <c r="I25" s="101"/>
      <c r="J25" s="98">
        <v>3</v>
      </c>
      <c r="K25" s="98">
        <f>SUMIFS('01系统功能接口任务清单'!$L$3:$L$135,'01系统功能接口任务清单'!D$3:$D$135,E25,'01系统功能接口任务清单'!$F$3:$F$135,F25,'01系统功能接口任务清单'!$G$3:$G$135,J25)+SUMIFS('01系统功能接口任务清单'!$S$3:$S$135,'01系统功能接口任务清单'!$D$3:$D$135,E25,'01系统功能接口任务清单'!$F$3:$F$135,F25,'01系统功能接口任务清单'!$G$3:$G$135,J25)</f>
        <v>0</v>
      </c>
      <c r="L25" s="98">
        <f>SUMIFS('01系统功能接口任务清单'!$O$3:$O$135,'01系统功能接口任务清单'!$D$3:$D$135,E25,'01系统功能接口任务清单'!$F$3:$F$135,F25,'01系统功能接口任务清单'!$G$3:$G$135,J25)+SUMIFS('01系统功能接口任务清单'!$V$3:$V$135,'01系统功能接口任务清单'!$D$3:$D$135,E25,'01系统功能接口任务清单'!$F$3:$F$135,F25,'01系统功能接口任务清单'!$G$3:$G$135,J25)</f>
        <v>0</v>
      </c>
      <c r="M25" s="101">
        <f t="shared" ca="1" si="31"/>
        <v>0</v>
      </c>
      <c r="N25" s="99"/>
    </row>
    <row r="26">
      <c r="A26" s="98">
        <v>25</v>
      </c>
      <c r="B26" s="98"/>
      <c r="C26" s="98" t="str">
        <f ca="1">INDIRECT(ADDRESS(ROUNDDOWN((ROW(C26)+4)/3,0),3,1,TRUE,"02系统版本清单"))</f>
        <v>V3.0</v>
      </c>
      <c r="D26" s="98" t="str">
        <f ca="1">INDIRECT(ADDRESS(ROUNDDOWN((ROW(C26)+4)/3,0),4,1,TRUE,"02系统版本清单"))</f>
        <v>待确定</v>
      </c>
      <c r="E26" s="98" t="str">
        <f t="shared" ca="1" si="34"/>
        <v>重点关注人员库</v>
      </c>
      <c r="F26" s="98" t="str">
        <f t="shared" ca="1" si="35"/>
        <v>V3.0</v>
      </c>
      <c r="G26" s="98">
        <f ca="1">SUM(K26:K28)</f>
        <v>0</v>
      </c>
      <c r="H26" s="98">
        <f ca="1">SUM(L26:L28)</f>
        <v>0</v>
      </c>
      <c r="I26" s="101">
        <f ca="1">IF(G26=0,0,ROUND(H26/G26,3))</f>
        <v>0</v>
      </c>
      <c r="J26" s="98">
        <v>1</v>
      </c>
      <c r="K26" s="98">
        <f>SUMIFS('01系统功能接口任务清单'!$L$3:$L$135,'01系统功能接口任务清单'!D$3:$D$135,E26,'01系统功能接口任务清单'!$F$3:$F$135,F26,'01系统功能接口任务清单'!$G$3:$G$135,J26)+SUMIFS('01系统功能接口任务清单'!$S$3:$S$135,'01系统功能接口任务清单'!$D$3:$D$135,E26,'01系统功能接口任务清单'!$F$3:$F$135,F26,'01系统功能接口任务清单'!$G$3:$G$135,J26)</f>
        <v>0</v>
      </c>
      <c r="L26" s="98">
        <f>SUMIFS('01系统功能接口任务清单'!$O$3:$O$135,'01系统功能接口任务清单'!$D$3:$D$135,E26,'01系统功能接口任务清单'!$F$3:$F$135,F26,'01系统功能接口任务清单'!$G$3:$G$135,J26)+SUMIFS('01系统功能接口任务清单'!$V$3:$V$135,'01系统功能接口任务清单'!$D$3:$D$135,E26,'01系统功能接口任务清单'!$F$3:$F$135,F26,'01系统功能接口任务清单'!$G$3:$G$135,J26)</f>
        <v>0</v>
      </c>
      <c r="M26" s="101">
        <f t="shared" ca="1" si="31"/>
        <v>0</v>
      </c>
      <c r="N26" s="99"/>
    </row>
    <row r="27">
      <c r="A27" s="98">
        <v>26</v>
      </c>
      <c r="B27" s="98"/>
      <c r="C27" s="98"/>
      <c r="D27" s="98"/>
      <c r="E27" s="98" t="str">
        <f t="shared" ca="1" si="34"/>
        <v>重点关注人员库</v>
      </c>
      <c r="F27" s="98" t="str">
        <f t="shared" ca="1" si="35"/>
        <v>V3.0</v>
      </c>
      <c r="G27" s="98"/>
      <c r="H27" s="98"/>
      <c r="I27" s="101"/>
      <c r="J27" s="98">
        <v>2</v>
      </c>
      <c r="K27" s="98">
        <f>SUMIFS('01系统功能接口任务清单'!$L$3:$L$135,'01系统功能接口任务清单'!D$3:$D$135,E27,'01系统功能接口任务清单'!$F$3:$F$135,F27,'01系统功能接口任务清单'!$G$3:$G$135,J27)+SUMIFS('01系统功能接口任务清单'!$S$3:$S$135,'01系统功能接口任务清单'!$D$3:$D$135,E27,'01系统功能接口任务清单'!$F$3:$F$135,F27,'01系统功能接口任务清单'!$G$3:$G$135,J27)</f>
        <v>0</v>
      </c>
      <c r="L27" s="98">
        <f>SUMIFS('01系统功能接口任务清单'!$O$3:$O$135,'01系统功能接口任务清单'!$D$3:$D$135,E27,'01系统功能接口任务清单'!$F$3:$F$135,F27,'01系统功能接口任务清单'!$G$3:$G$135,J27)+SUMIFS('01系统功能接口任务清单'!$V$3:$V$135,'01系统功能接口任务清单'!$D$3:$D$135,E27,'01系统功能接口任务清单'!$F$3:$F$135,F27,'01系统功能接口任务清单'!$G$3:$G$135,J27)</f>
        <v>0</v>
      </c>
      <c r="M27" s="101">
        <f t="shared" ca="1" si="31"/>
        <v>0</v>
      </c>
      <c r="N27" s="99"/>
    </row>
    <row r="28">
      <c r="A28" s="98">
        <v>27</v>
      </c>
      <c r="B28" s="98"/>
      <c r="C28" s="98"/>
      <c r="D28" s="98"/>
      <c r="E28" s="98" t="str">
        <f t="shared" ca="1" si="34"/>
        <v>重点关注人员库</v>
      </c>
      <c r="F28" s="98" t="str">
        <f t="shared" ca="1" si="35"/>
        <v>V3.0</v>
      </c>
      <c r="G28" s="98"/>
      <c r="H28" s="98"/>
      <c r="I28" s="101"/>
      <c r="J28" s="98">
        <v>3</v>
      </c>
      <c r="K28" s="98">
        <f>SUMIFS('01系统功能接口任务清单'!$L$3:$L$135,'01系统功能接口任务清单'!D$3:$D$135,E28,'01系统功能接口任务清单'!$F$3:$F$135,F28,'01系统功能接口任务清单'!$G$3:$G$135,J28)+SUMIFS('01系统功能接口任务清单'!$S$3:$S$135,'01系统功能接口任务清单'!$D$3:$D$135,E28,'01系统功能接口任务清单'!$F$3:$F$135,F28,'01系统功能接口任务清单'!$G$3:$G$135,J28)</f>
        <v>0</v>
      </c>
      <c r="L28" s="98">
        <f>SUMIFS('01系统功能接口任务清单'!$O$3:$O$135,'01系统功能接口任务清单'!$D$3:$D$135,E28,'01系统功能接口任务清单'!$F$3:$F$135,F28,'01系统功能接口任务清单'!$G$3:$G$135,J28)+SUMIFS('01系统功能接口任务清单'!$V$3:$V$135,'01系统功能接口任务清单'!$D$3:$D$135,E28,'01系统功能接口任务清单'!$F$3:$F$135,F28,'01系统功能接口任务清单'!$G$3:$G$135,J28)</f>
        <v>0</v>
      </c>
      <c r="M28" s="101">
        <f t="shared" ca="1" si="31"/>
        <v>0</v>
      </c>
      <c r="N28" s="99"/>
    </row>
    <row r="29">
      <c r="A29" s="98">
        <v>28</v>
      </c>
      <c r="B29" s="98" t="str">
        <f ca="1">INDIRECT(ADDRESS(ROUNDDOWN((ROW(B29)+4)/3,0),2,1,TRUE,"02系统版本清单"))</f>
        <v>设备列表</v>
      </c>
      <c r="C29" s="98" t="str">
        <f ca="1">INDIRECT(ADDRESS(ROUNDDOWN((ROW(C29)+4)/3,0),3,1,TRUE,"02系统版本清单"))</f>
        <v>V1.0</v>
      </c>
      <c r="D29" s="98" t="str">
        <f ca="1">INDIRECT(ADDRESS(ROUNDDOWN((ROW(C29)+4)/3,0),4,1,TRUE,"02系统版本清单"))</f>
        <v>1231演示版本</v>
      </c>
      <c r="E29" s="98" t="str">
        <f ca="1">IF(B29&lt;&gt;"",B29,E25)</f>
        <v>设备列表</v>
      </c>
      <c r="F29" s="98" t="str">
        <f ca="1">IF(C29&lt;&gt;"",C29,F25)</f>
        <v>V1.0</v>
      </c>
      <c r="G29" s="98">
        <f ca="1">SUM(K29:K31)</f>
        <v>5.75</v>
      </c>
      <c r="H29" s="98">
        <f ca="1">SUM(L29:L31)</f>
        <v>0</v>
      </c>
      <c r="I29" s="101">
        <f ca="1">IF(G29=0,0,ROUND(H29/G29,3))</f>
        <v>0</v>
      </c>
      <c r="J29" s="98">
        <v>1</v>
      </c>
      <c r="K29" s="98">
        <f>SUMIFS('01系统功能接口任务清单'!$L$3:$L$135,'01系统功能接口任务清单'!D$3:$D$135,E29,'01系统功能接口任务清单'!$F$3:$F$135,F29,'01系统功能接口任务清单'!$G$3:$G$135,J29)+SUMIFS('01系统功能接口任务清单'!$S$3:$S$135,'01系统功能接口任务清单'!$D$3:$D$135,E29,'01系统功能接口任务清单'!$F$3:$F$135,F29,'01系统功能接口任务清单'!$G$3:$G$135,J29)</f>
        <v>2.25</v>
      </c>
      <c r="L29" s="98">
        <f>SUMIFS('01系统功能接口任务清单'!$O$3:$O$135,'01系统功能接口任务清单'!$D$3:$D$135,E29,'01系统功能接口任务清单'!$F$3:$F$135,F29,'01系统功能接口任务清单'!$G$3:$G$135,J29)+SUMIFS('01系统功能接口任务清单'!$V$3:$V$135,'01系统功能接口任务清单'!$D$3:$D$135,E29,'01系统功能接口任务清单'!$F$3:$F$135,F29,'01系统功能接口任务清单'!$G$3:$G$135,J29)</f>
        <v>0</v>
      </c>
      <c r="M29" s="101">
        <f t="shared" ca="1" si="31"/>
        <v>0</v>
      </c>
      <c r="N29" s="99"/>
    </row>
    <row r="30">
      <c r="A30" s="98">
        <v>29</v>
      </c>
      <c r="B30" s="98"/>
      <c r="C30" s="98"/>
      <c r="D30" s="98"/>
      <c r="E30" s="98" t="str">
        <f t="shared" ref="E30:E43" ca="1" si="36">IF(B30&lt;&gt;"",B30,E29)</f>
        <v>设备列表</v>
      </c>
      <c r="F30" s="98" t="str">
        <f t="shared" ref="F30:F43" ca="1" si="37">IF(C30&lt;&gt;"",C30,F29)</f>
        <v>V1.0</v>
      </c>
      <c r="G30" s="98"/>
      <c r="H30" s="98"/>
      <c r="I30" s="101"/>
      <c r="J30" s="98">
        <v>2</v>
      </c>
      <c r="K30" s="98">
        <f>SUMIFS('01系统功能接口任务清单'!$L$3:$L$135,'01系统功能接口任务清单'!D$3:$D$135,E30,'01系统功能接口任务清单'!$F$3:$F$135,F30,'01系统功能接口任务清单'!$G$3:$G$135,J30)+SUMIFS('01系统功能接口任务清单'!$S$3:$S$135,'01系统功能接口任务清单'!$D$3:$D$135,E30,'01系统功能接口任务清单'!$F$3:$F$135,F30,'01系统功能接口任务清单'!$G$3:$G$135,J30)</f>
        <v>1.5</v>
      </c>
      <c r="L30" s="98">
        <f>SUMIFS('01系统功能接口任务清单'!$O$3:$O$135,'01系统功能接口任务清单'!$D$3:$D$135,E30,'01系统功能接口任务清单'!$F$3:$F$135,F30,'01系统功能接口任务清单'!$G$3:$G$135,J30)+SUMIFS('01系统功能接口任务清单'!$V$3:$V$135,'01系统功能接口任务清单'!$D$3:$D$135,E30,'01系统功能接口任务清单'!$F$3:$F$135,F30,'01系统功能接口任务清单'!$G$3:$G$135,J30)</f>
        <v>0</v>
      </c>
      <c r="M30" s="101">
        <f t="shared" ca="1" si="31"/>
        <v>0</v>
      </c>
      <c r="N30" s="99"/>
    </row>
    <row r="31">
      <c r="A31" s="98">
        <v>30</v>
      </c>
      <c r="B31" s="98"/>
      <c r="C31" s="98"/>
      <c r="D31" s="98"/>
      <c r="E31" s="98" t="str">
        <f t="shared" ca="1" si="36"/>
        <v>设备列表</v>
      </c>
      <c r="F31" s="98" t="str">
        <f t="shared" ca="1" si="37"/>
        <v>V1.0</v>
      </c>
      <c r="G31" s="98"/>
      <c r="H31" s="98"/>
      <c r="I31" s="101"/>
      <c r="J31" s="98">
        <v>3</v>
      </c>
      <c r="K31" s="98">
        <f>SUMIFS('01系统功能接口任务清单'!$L$3:$L$135,'01系统功能接口任务清单'!D$3:$D$135,E31,'01系统功能接口任务清单'!$F$3:$F$135,F31,'01系统功能接口任务清单'!$G$3:$G$135,J31)+SUMIFS('01系统功能接口任务清单'!$S$3:$S$135,'01系统功能接口任务清单'!$D$3:$D$135,E31,'01系统功能接口任务清单'!$F$3:$F$135,F31,'01系统功能接口任务清单'!$G$3:$G$135,J31)</f>
        <v>2</v>
      </c>
      <c r="L31" s="98">
        <f>SUMIFS('01系统功能接口任务清单'!$O$3:$O$135,'01系统功能接口任务清单'!$D$3:$D$135,E31,'01系统功能接口任务清单'!$F$3:$F$135,F31,'01系统功能接口任务清单'!$G$3:$G$135,J31)+SUMIFS('01系统功能接口任务清单'!$V$3:$V$135,'01系统功能接口任务清单'!$D$3:$D$135,E31,'01系统功能接口任务清单'!$F$3:$F$135,F31,'01系统功能接口任务清单'!$G$3:$G$135,J31)</f>
        <v>0</v>
      </c>
      <c r="M31" s="101">
        <f t="shared" ca="1" si="31"/>
        <v>0</v>
      </c>
      <c r="N31" s="99"/>
    </row>
    <row r="32">
      <c r="A32" s="98">
        <v>31</v>
      </c>
      <c r="B32" s="98"/>
      <c r="C32" s="98" t="str">
        <f ca="1">INDIRECT(ADDRESS(ROUNDDOWN((ROW(C32)+4)/3,0),3,1,TRUE,"02系统版本清单"))</f>
        <v>V2.0</v>
      </c>
      <c r="D32" s="98" t="str">
        <f ca="1">INDIRECT(ADDRESS(ROUNDDOWN((ROW(C32)+4)/3,0),4,1,TRUE,"02系统版本清单"))</f>
        <v>待确定</v>
      </c>
      <c r="E32" s="98" t="str">
        <f t="shared" ca="1" si="36"/>
        <v>设备列表</v>
      </c>
      <c r="F32" s="98" t="str">
        <f t="shared" ca="1" si="37"/>
        <v>V2.0</v>
      </c>
      <c r="G32" s="98">
        <f ca="1">SUM(K32:K34)</f>
        <v>0</v>
      </c>
      <c r="H32" s="98">
        <f ca="1">SUM(L32:L34)</f>
        <v>0</v>
      </c>
      <c r="I32" s="101">
        <f ca="1">IF(G32=0,0,ROUND(H32/G32,3))</f>
        <v>0</v>
      </c>
      <c r="J32" s="98">
        <v>1</v>
      </c>
      <c r="K32" s="98">
        <f>SUMIFS('01系统功能接口任务清单'!$L$3:$L$135,'01系统功能接口任务清单'!D$3:$D$135,E32,'01系统功能接口任务清单'!$F$3:$F$135,F32,'01系统功能接口任务清单'!$G$3:$G$135,J32)+SUMIFS('01系统功能接口任务清单'!$S$3:$S$135,'01系统功能接口任务清单'!$D$3:$D$135,E32,'01系统功能接口任务清单'!$F$3:$F$135,F32,'01系统功能接口任务清单'!$G$3:$G$135,J32)</f>
        <v>0</v>
      </c>
      <c r="L32" s="98">
        <f>SUMIFS('01系统功能接口任务清单'!$O$3:$O$135,'01系统功能接口任务清单'!$D$3:$D$135,E32,'01系统功能接口任务清单'!$F$3:$F$135,F32,'01系统功能接口任务清单'!$G$3:$G$135,J32)+SUMIFS('01系统功能接口任务清单'!$V$3:$V$135,'01系统功能接口任务清单'!$D$3:$D$135,E32,'01系统功能接口任务清单'!$F$3:$F$135,F32,'01系统功能接口任务清单'!$G$3:$G$135,J32)</f>
        <v>0</v>
      </c>
      <c r="M32" s="101">
        <f t="shared" ca="1" si="31"/>
        <v>0</v>
      </c>
      <c r="N32" s="99"/>
    </row>
    <row r="33">
      <c r="A33" s="98">
        <v>32</v>
      </c>
      <c r="B33" s="98"/>
      <c r="C33" s="98"/>
      <c r="D33" s="98"/>
      <c r="E33" s="98" t="str">
        <f t="shared" ca="1" si="36"/>
        <v>设备列表</v>
      </c>
      <c r="F33" s="98" t="str">
        <f t="shared" ca="1" si="37"/>
        <v>V2.0</v>
      </c>
      <c r="G33" s="98"/>
      <c r="H33" s="98"/>
      <c r="I33" s="101"/>
      <c r="J33" s="98">
        <v>2</v>
      </c>
      <c r="K33" s="98">
        <f>SUMIFS('01系统功能接口任务清单'!$L$3:$L$135,'01系统功能接口任务清单'!D$3:$D$135,E33,'01系统功能接口任务清单'!$F$3:$F$135,F33,'01系统功能接口任务清单'!$G$3:$G$135,J33)+SUMIFS('01系统功能接口任务清单'!$S$3:$S$135,'01系统功能接口任务清单'!$D$3:$D$135,E33,'01系统功能接口任务清单'!$F$3:$F$135,F33,'01系统功能接口任务清单'!$G$3:$G$135,J33)</f>
        <v>0</v>
      </c>
      <c r="L33" s="98">
        <f>SUMIFS('01系统功能接口任务清单'!$O$3:$O$135,'01系统功能接口任务清单'!$D$3:$D$135,E33,'01系统功能接口任务清单'!$F$3:$F$135,F33,'01系统功能接口任务清单'!$G$3:$G$135,J33)+SUMIFS('01系统功能接口任务清单'!$V$3:$V$135,'01系统功能接口任务清单'!$D$3:$D$135,E33,'01系统功能接口任务清单'!$F$3:$F$135,F33,'01系统功能接口任务清单'!$G$3:$G$135,J33)</f>
        <v>0</v>
      </c>
      <c r="M33" s="101">
        <f t="shared" ca="1" si="31"/>
        <v>0</v>
      </c>
      <c r="N33" s="99"/>
    </row>
    <row r="34">
      <c r="A34" s="98">
        <v>33</v>
      </c>
      <c r="B34" s="98"/>
      <c r="C34" s="98"/>
      <c r="D34" s="98"/>
      <c r="E34" s="98" t="str">
        <f t="shared" ca="1" si="36"/>
        <v>设备列表</v>
      </c>
      <c r="F34" s="98" t="str">
        <f t="shared" ca="1" si="37"/>
        <v>V2.0</v>
      </c>
      <c r="G34" s="98"/>
      <c r="H34" s="98"/>
      <c r="I34" s="101"/>
      <c r="J34" s="98">
        <v>3</v>
      </c>
      <c r="K34" s="98">
        <f>SUMIFS('01系统功能接口任务清单'!$L$3:$L$135,'01系统功能接口任务清单'!D$3:$D$135,E34,'01系统功能接口任务清单'!$F$3:$F$135,F34,'01系统功能接口任务清单'!$G$3:$G$135,J34)+SUMIFS('01系统功能接口任务清单'!$S$3:$S$135,'01系统功能接口任务清单'!$D$3:$D$135,E34,'01系统功能接口任务清单'!$F$3:$F$135,F34,'01系统功能接口任务清单'!$G$3:$G$135,J34)</f>
        <v>0</v>
      </c>
      <c r="L34" s="98">
        <f>SUMIFS('01系统功能接口任务清单'!$O$3:$O$135,'01系统功能接口任务清单'!$D$3:$D$135,E34,'01系统功能接口任务清单'!$F$3:$F$135,F34,'01系统功能接口任务清单'!$G$3:$G$135,J34)+SUMIFS('01系统功能接口任务清单'!$V$3:$V$135,'01系统功能接口任务清单'!$D$3:$D$135,E34,'01系统功能接口任务清单'!$F$3:$F$135,F34,'01系统功能接口任务清单'!$G$3:$G$135,J34)</f>
        <v>0</v>
      </c>
      <c r="M34" s="101">
        <f t="shared" ca="1" si="31"/>
        <v>0</v>
      </c>
      <c r="N34" s="99"/>
    </row>
    <row r="35">
      <c r="A35" s="98">
        <v>34</v>
      </c>
      <c r="B35" s="98"/>
      <c r="C35" s="98" t="str">
        <f ca="1">INDIRECT(ADDRESS(ROUNDDOWN((ROW(C35)+4)/3,0),3,1,TRUE,"02系统版本清单"))</f>
        <v>V3.0</v>
      </c>
      <c r="D35" s="98" t="str">
        <f ca="1">INDIRECT(ADDRESS(ROUNDDOWN((ROW(C35)+4)/3,0),4,1,TRUE,"02系统版本清单"))</f>
        <v>待确定</v>
      </c>
      <c r="E35" s="98" t="str">
        <f t="shared" ca="1" si="36"/>
        <v>设备列表</v>
      </c>
      <c r="F35" s="98" t="str">
        <f t="shared" ca="1" si="37"/>
        <v>V3.0</v>
      </c>
      <c r="G35" s="98">
        <f ca="1">SUM(K35:K37)</f>
        <v>0</v>
      </c>
      <c r="H35" s="98">
        <f ca="1">SUM(L35:L37)</f>
        <v>0</v>
      </c>
      <c r="I35" s="101">
        <f ca="1">IF(G35=0,0,ROUND(H35/G35,3))</f>
        <v>0</v>
      </c>
      <c r="J35" s="98">
        <v>1</v>
      </c>
      <c r="K35" s="98">
        <f>SUMIFS('01系统功能接口任务清单'!$L$3:$L$135,'01系统功能接口任务清单'!D$3:$D$135,E35,'01系统功能接口任务清单'!$F$3:$F$135,F35,'01系统功能接口任务清单'!$G$3:$G$135,J35)+SUMIFS('01系统功能接口任务清单'!$S$3:$S$135,'01系统功能接口任务清单'!$D$3:$D$135,E35,'01系统功能接口任务清单'!$F$3:$F$135,F35,'01系统功能接口任务清单'!$G$3:$G$135,J35)</f>
        <v>0</v>
      </c>
      <c r="L35" s="98">
        <f>SUMIFS('01系统功能接口任务清单'!$O$3:$O$135,'01系统功能接口任务清单'!$D$3:$D$135,E35,'01系统功能接口任务清单'!$F$3:$F$135,F35,'01系统功能接口任务清单'!$G$3:$G$135,J35)+SUMIFS('01系统功能接口任务清单'!$V$3:$V$135,'01系统功能接口任务清单'!$D$3:$D$135,E35,'01系统功能接口任务清单'!$F$3:$F$135,F35,'01系统功能接口任务清单'!$G$3:$G$135,J35)</f>
        <v>0</v>
      </c>
      <c r="M35" s="101">
        <f t="shared" ca="1" si="31"/>
        <v>0</v>
      </c>
      <c r="N35" s="99"/>
    </row>
    <row r="36">
      <c r="A36" s="98">
        <v>35</v>
      </c>
      <c r="B36" s="98"/>
      <c r="C36" s="98"/>
      <c r="D36" s="98"/>
      <c r="E36" s="98" t="str">
        <f t="shared" ca="1" si="36"/>
        <v>设备列表</v>
      </c>
      <c r="F36" s="98" t="str">
        <f t="shared" ca="1" si="37"/>
        <v>V3.0</v>
      </c>
      <c r="G36" s="98"/>
      <c r="H36" s="98"/>
      <c r="I36" s="101"/>
      <c r="J36" s="98">
        <v>2</v>
      </c>
      <c r="K36" s="98">
        <f>SUMIFS('01系统功能接口任务清单'!$L$3:$L$135,'01系统功能接口任务清单'!D$3:$D$135,E36,'01系统功能接口任务清单'!$F$3:$F$135,F36,'01系统功能接口任务清单'!$G$3:$G$135,J36)+SUMIFS('01系统功能接口任务清单'!$S$3:$S$135,'01系统功能接口任务清单'!$D$3:$D$135,E36,'01系统功能接口任务清单'!$F$3:$F$135,F36,'01系统功能接口任务清单'!$G$3:$G$135,J36)</f>
        <v>0</v>
      </c>
      <c r="L36" s="98">
        <f>SUMIFS('01系统功能接口任务清单'!$O$3:$O$135,'01系统功能接口任务清单'!$D$3:$D$135,E36,'01系统功能接口任务清单'!$F$3:$F$135,F36,'01系统功能接口任务清单'!$G$3:$G$135,J36)+SUMIFS('01系统功能接口任务清单'!$V$3:$V$135,'01系统功能接口任务清单'!$D$3:$D$135,E36,'01系统功能接口任务清单'!$F$3:$F$135,F36,'01系统功能接口任务清单'!$G$3:$G$135,J36)</f>
        <v>0</v>
      </c>
      <c r="M36" s="101">
        <f t="shared" ca="1" si="31"/>
        <v>0</v>
      </c>
      <c r="N36" s="99"/>
    </row>
    <row r="37">
      <c r="A37" s="98">
        <v>36</v>
      </c>
      <c r="B37" s="98"/>
      <c r="C37" s="98"/>
      <c r="D37" s="98"/>
      <c r="E37" s="98" t="str">
        <f t="shared" ca="1" si="36"/>
        <v>设备列表</v>
      </c>
      <c r="F37" s="98" t="str">
        <f t="shared" ca="1" si="37"/>
        <v>V3.0</v>
      </c>
      <c r="G37" s="98"/>
      <c r="H37" s="98"/>
      <c r="I37" s="101"/>
      <c r="J37" s="98">
        <v>3</v>
      </c>
      <c r="K37" s="98">
        <f>SUMIFS('01系统功能接口任务清单'!$L$3:$L$135,'01系统功能接口任务清单'!D$3:$D$135,E37,'01系统功能接口任务清单'!$F$3:$F$135,F37,'01系统功能接口任务清单'!$G$3:$G$135,J37)+SUMIFS('01系统功能接口任务清单'!$S$3:$S$135,'01系统功能接口任务清单'!$D$3:$D$135,E37,'01系统功能接口任务清单'!$F$3:$F$135,F37,'01系统功能接口任务清单'!$G$3:$G$135,J37)</f>
        <v>0</v>
      </c>
      <c r="L37" s="98">
        <f>SUMIFS('01系统功能接口任务清单'!$O$3:$O$135,'01系统功能接口任务清单'!$D$3:$D$135,E37,'01系统功能接口任务清单'!$F$3:$F$135,F37,'01系统功能接口任务清单'!$G$3:$G$135,J37)+SUMIFS('01系统功能接口任务清单'!$V$3:$V$135,'01系统功能接口任务清单'!$D$3:$D$135,E37,'01系统功能接口任务清单'!$F$3:$F$135,F37,'01系统功能接口任务清单'!$G$3:$G$135,J37)</f>
        <v>0</v>
      </c>
      <c r="M37" s="101">
        <f t="shared" ca="1" si="31"/>
        <v>0</v>
      </c>
      <c r="N37" s="99"/>
    </row>
  </sheetData>
  <mergeCells count="64">
    <mergeCell ref="B2:B10"/>
    <mergeCell ref="C2:C4"/>
    <mergeCell ref="D2:D4"/>
    <mergeCell ref="G2:G4"/>
    <mergeCell ref="H2:H4"/>
    <mergeCell ref="I2:I4"/>
    <mergeCell ref="C5:C7"/>
    <mergeCell ref="D5:D7"/>
    <mergeCell ref="G5:G7"/>
    <mergeCell ref="H5:H7"/>
    <mergeCell ref="I5:I7"/>
    <mergeCell ref="C8:C10"/>
    <mergeCell ref="D8:D10"/>
    <mergeCell ref="G8:G10"/>
    <mergeCell ref="H8:H10"/>
    <mergeCell ref="I8:I10"/>
    <mergeCell ref="B11:B19"/>
    <mergeCell ref="C11:C13"/>
    <mergeCell ref="D11:D13"/>
    <mergeCell ref="G11:G13"/>
    <mergeCell ref="H11:H13"/>
    <mergeCell ref="I11:I13"/>
    <mergeCell ref="C14:C16"/>
    <mergeCell ref="D14:D16"/>
    <mergeCell ref="G14:G16"/>
    <mergeCell ref="H14:H16"/>
    <mergeCell ref="I14:I16"/>
    <mergeCell ref="C17:C19"/>
    <mergeCell ref="D17:D19"/>
    <mergeCell ref="G17:G19"/>
    <mergeCell ref="H17:H19"/>
    <mergeCell ref="I17:I19"/>
    <mergeCell ref="B20:B28"/>
    <mergeCell ref="C20:C22"/>
    <mergeCell ref="D20:D22"/>
    <mergeCell ref="G20:G22"/>
    <mergeCell ref="H20:H22"/>
    <mergeCell ref="I20:I22"/>
    <mergeCell ref="C23:C25"/>
    <mergeCell ref="D23:D25"/>
    <mergeCell ref="G23:G25"/>
    <mergeCell ref="H23:H25"/>
    <mergeCell ref="I23:I25"/>
    <mergeCell ref="C26:C28"/>
    <mergeCell ref="D26:D28"/>
    <mergeCell ref="G26:G28"/>
    <mergeCell ref="H26:H28"/>
    <mergeCell ref="I26:I28"/>
    <mergeCell ref="B29:B37"/>
    <mergeCell ref="C29:C31"/>
    <mergeCell ref="D29:D31"/>
    <mergeCell ref="G29:G31"/>
    <mergeCell ref="H29:H31"/>
    <mergeCell ref="I29:I31"/>
    <mergeCell ref="C32:C34"/>
    <mergeCell ref="D32:D34"/>
    <mergeCell ref="G32:G34"/>
    <mergeCell ref="H32:H34"/>
    <mergeCell ref="I32:I34"/>
    <mergeCell ref="C35:C37"/>
    <mergeCell ref="D35:D37"/>
    <mergeCell ref="G35:G37"/>
    <mergeCell ref="H35:H37"/>
    <mergeCell ref="I35:I37"/>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G40" activeCellId="0" sqref="G40"/>
    </sheetView>
  </sheetViews>
  <sheetFormatPr defaultColWidth="11" defaultRowHeight="14.25" outlineLevelCol="7"/>
  <cols>
    <col customWidth="1" min="1" max="1" width="6.375"/>
    <col customWidth="1" min="2" max="2" width="7.8499999999999996"/>
    <col customWidth="1" min="3" max="3" width="9.125"/>
    <col customWidth="1" min="4" max="5" width="7.2833333333333297"/>
    <col customWidth="1" min="6" max="6" width="8.5749999999999993"/>
    <col customWidth="1" min="7" max="7" width="20.6666666666667"/>
    <col customWidth="1" min="8" max="8" width="12.875"/>
  </cols>
  <sheetData>
    <row r="1" ht="42">
      <c r="A1" s="96" t="s">
        <v>0</v>
      </c>
      <c r="B1" s="96" t="s">
        <v>238</v>
      </c>
      <c r="C1" s="96" t="s">
        <v>239</v>
      </c>
      <c r="D1" s="96" t="s">
        <v>229</v>
      </c>
      <c r="E1" s="96" t="s">
        <v>23</v>
      </c>
      <c r="F1" s="96" t="s">
        <v>240</v>
      </c>
      <c r="G1" s="96" t="s">
        <v>30</v>
      </c>
      <c r="H1" s="97" t="s">
        <v>231</v>
      </c>
    </row>
    <row r="2">
      <c r="A2" s="98">
        <v>1</v>
      </c>
      <c r="B2" s="98" t="s">
        <v>241</v>
      </c>
      <c r="C2" s="98" t="s">
        <v>38</v>
      </c>
      <c r="D2" s="98">
        <f>IF(B2="前端",SUMIF('01系统功能接口任务清单'!$T$3:$T$135,C2,'01系统功能接口任务清单'!$S$3:$S$135),IF(B2="后端",SUMIF('01系统功能接口任务清单'!$M$3:$M$135,C2,'01系统功能接口任务清单'!$L$3:$L$135),0))</f>
        <v>12</v>
      </c>
      <c r="E2" s="98">
        <f>IF(B2="前端",SUMIF('01系统功能接口任务清单'!$T$3:$T$135,C2,'01系统功能接口任务清单'!$V$3:$V$135),IF(B2="后端",SUMIF('01系统功能接口任务清单'!$M$3:$M$135,C2,'01系统功能接口任务清单'!$O$3:$O$135),0))</f>
        <v>0</v>
      </c>
      <c r="F2" s="101">
        <f t="shared" ref="F2:F6" si="38">IF(D2=0,0,ROUND(E2/D2,3))</f>
        <v>0</v>
      </c>
      <c r="G2" s="99"/>
    </row>
    <row r="3">
      <c r="A3" s="98">
        <v>2</v>
      </c>
      <c r="B3" s="98" t="s">
        <v>241</v>
      </c>
      <c r="C3" s="98" t="s">
        <v>102</v>
      </c>
      <c r="D3" s="98">
        <f>IF(B3="前端",SUMIF('01系统功能接口任务清单'!$T$3:$T$135,C3,'01系统功能接口任务清单'!$S$3:$S$135),IF(B3="后端",SUMIF('01系统功能接口任务清单'!$M$3:$M$135,C3,'01系统功能接口任务清单'!$L$3:$L$135),0))</f>
        <v>10.249999999999998</v>
      </c>
      <c r="E3" s="98">
        <f>IF(B3="前端",SUMIF('01系统功能接口任务清单'!$T$3:$T$135,C3,'01系统功能接口任务清单'!$V$3:$V$135),IF(B3="后端",SUMIF('01系统功能接口任务清单'!$M$3:$M$135,C3,'01系统功能接口任务清单'!$O$3:$O$135),0))</f>
        <v>0</v>
      </c>
      <c r="F3" s="101">
        <f t="shared" si="38"/>
        <v>0</v>
      </c>
      <c r="G3" s="99"/>
    </row>
    <row r="4">
      <c r="A4" s="98">
        <v>3</v>
      </c>
      <c r="B4" s="98" t="s">
        <v>242</v>
      </c>
      <c r="C4" s="98" t="s">
        <v>72</v>
      </c>
      <c r="D4" s="98">
        <f>IF(B4="前端",SUMIF('01系统功能接口任务清单'!$T$3:$T$135,C4,'01系统功能接口任务清单'!$S$3:$S$135),IF(B4="后端",SUMIF('01系统功能接口任务清单'!$M$3:$M$135,C4,'01系统功能接口任务清单'!$L$3:$L$135),0))</f>
        <v>16.75</v>
      </c>
      <c r="E4" s="98">
        <f>IF(B4="前端",SUMIF('01系统功能接口任务清单'!$T$3:$T$135,C4,'01系统功能接口任务清单'!$V$3:$V$135),IF(B4="后端",SUMIF('01系统功能接口任务清单'!$M$3:$M$135,C4,'01系统功能接口任务清单'!$O$3:$O$135),0))</f>
        <v>0</v>
      </c>
      <c r="F4" s="101">
        <f t="shared" si="38"/>
        <v>0</v>
      </c>
      <c r="G4" s="99"/>
    </row>
    <row r="5">
      <c r="A5" s="98">
        <v>4</v>
      </c>
      <c r="B5" s="98" t="s">
        <v>242</v>
      </c>
      <c r="C5" s="98" t="s">
        <v>5</v>
      </c>
      <c r="D5" s="98">
        <f>IF(B5="前端",SUMIF('01系统功能接口任务清单'!$T$3:$T$135,C5,'01系统功能接口任务清单'!$S$3:$S$135),IF(B5="后端",SUMIF('01系统功能接口任务清单'!$M$3:$M$135,C5,'01系统功能接口任务清单'!$L$3:$L$135),0))</f>
        <v>13.699999999999999</v>
      </c>
      <c r="E5" s="98">
        <f>IF(B5="前端",SUMIF('01系统功能接口任务清单'!$T$3:$T$135,C5,'01系统功能接口任务清单'!$V$3:$V$135),IF(B5="后端",SUMIF('01系统功能接口任务清单'!$M$3:$M$135,C5,'01系统功能接口任务清单'!$O$3:$O$135),0))</f>
        <v>2.8500000000000001</v>
      </c>
      <c r="F5" s="101">
        <f t="shared" si="38"/>
        <v>0.20800000000000002</v>
      </c>
      <c r="G5" s="99"/>
    </row>
    <row r="6">
      <c r="A6" s="98">
        <v>5</v>
      </c>
      <c r="B6" s="98"/>
      <c r="C6" s="98"/>
      <c r="D6" s="98"/>
      <c r="E6" s="98"/>
      <c r="F6" s="101"/>
      <c r="G6" s="99"/>
    </row>
    <row r="7">
      <c r="A7" s="98">
        <v>6</v>
      </c>
      <c r="B7" s="98"/>
      <c r="C7" s="98"/>
      <c r="D7" s="98"/>
      <c r="E7" s="98"/>
      <c r="F7" s="101"/>
      <c r="G7" s="99"/>
    </row>
    <row r="8">
      <c r="A8" s="98">
        <v>7</v>
      </c>
      <c r="B8" s="98"/>
      <c r="C8" s="98"/>
      <c r="D8" s="98"/>
      <c r="E8" s="98"/>
      <c r="F8" s="101"/>
      <c r="G8" s="99"/>
    </row>
    <row r="9">
      <c r="A9" s="98">
        <v>8</v>
      </c>
      <c r="B9" s="98"/>
      <c r="C9" s="98"/>
      <c r="D9" s="98"/>
      <c r="E9" s="98"/>
      <c r="F9" s="101"/>
      <c r="G9" s="99"/>
    </row>
    <row r="10">
      <c r="A10" s="98">
        <v>9</v>
      </c>
      <c r="B10" s="98"/>
      <c r="C10" s="98"/>
      <c r="D10" s="98"/>
      <c r="E10" s="98"/>
      <c r="F10" s="101"/>
      <c r="G10" s="99"/>
    </row>
    <row r="11">
      <c r="A11" s="98">
        <v>10</v>
      </c>
      <c r="B11" s="98"/>
      <c r="C11" s="98"/>
      <c r="D11" s="98"/>
      <c r="E11" s="98"/>
      <c r="F11" s="101"/>
      <c r="G11" s="99"/>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G41" activeCellId="0" sqref="G41"/>
    </sheetView>
  </sheetViews>
  <sheetFormatPr defaultColWidth="11" defaultRowHeight="14.25" outlineLevelRow="6"/>
  <cols>
    <col customWidth="1" min="1" max="2" width="7.8499999999999996"/>
    <col customWidth="1" min="3" max="6" width="9.125"/>
    <col customWidth="1" min="7" max="7" width="20.6666666666667"/>
    <col customWidth="1" min="8" max="8" width="12.875"/>
  </cols>
  <sheetData>
    <row r="1" ht="42">
      <c r="A1" s="96" t="s">
        <v>243</v>
      </c>
      <c r="B1" s="96" t="s">
        <v>24</v>
      </c>
      <c r="C1" s="96" t="s">
        <v>38</v>
      </c>
      <c r="D1" s="96" t="s">
        <v>102</v>
      </c>
      <c r="E1" s="96" t="s">
        <v>72</v>
      </c>
      <c r="F1" s="96" t="s">
        <v>5</v>
      </c>
      <c r="G1" s="96" t="s">
        <v>30</v>
      </c>
      <c r="H1" s="97" t="s">
        <v>231</v>
      </c>
    </row>
    <row r="2">
      <c r="A2" s="98">
        <v>2023</v>
      </c>
      <c r="B2" s="98">
        <v>51</v>
      </c>
      <c r="C2" s="98">
        <f>SUMIFS('01系统功能接口任务清单'!$S$3:$S$135,'01系统功能接口任务清单'!$T$3:$T$135,C$1,'01系统功能接口任务清单'!$W$3:$W$135,$B2)+SUMIFS('01系统功能接口任务清单'!$L$3:$L$135,'01系统功能接口任务清单'!$M$3:$M$135,C$1,'01系统功能接口任务清单'!$P$3:$P$135,$B2)</f>
        <v>5</v>
      </c>
      <c r="D2" s="98">
        <f>SUMIFS('01系统功能接口任务清单'!$S$3:$S$135,'01系统功能接口任务清单'!$T$3:$T$135,D$1,'01系统功能接口任务清单'!$W$3:$W$135,$B2)+SUMIFS('01系统功能接口任务清单'!$L$3:$L$135,'01系统功能接口任务清单'!$M$3:$M$135,D$1,'01系统功能接口任务清单'!$P$3:$P$135,$B2)</f>
        <v>4.9999999999999991</v>
      </c>
      <c r="E2" s="98">
        <f>SUMIFS('01系统功能接口任务清单'!$S$3:$S$135,'01系统功能接口任务清单'!$T$3:$T$135,E$1,'01系统功能接口任务清单'!$W$3:$W$135,$B2)+SUMIFS('01系统功能接口任务清单'!$L$3:$L$135,'01系统功能接口任务清单'!$M$3:$M$135,E$1,'01系统功能接口任务清单'!$P$3:$P$135,$B2)</f>
        <v>5</v>
      </c>
      <c r="F2" s="98">
        <f>SUMIFS('01系统功能接口任务清单'!$S$3:$S$135,'01系统功能接口任务清单'!$T$3:$T$135,F$1,'01系统功能接口任务清单'!$W$3:$W$135,$B2)+SUMIFS('01系统功能接口任务清单'!$L$3:$L$135,'01系统功能接口任务清单'!$M$3:$M$135,F$1,'01系统功能接口任务清单'!$P$3:$P$135,$B2)</f>
        <v>5</v>
      </c>
      <c r="G2" s="99"/>
      <c r="H2">
        <f>SUMIFS('01系统功能接口任务清单'!$S$3:$S$135,'01系统功能接口任务清单'!$T$3:$T$135,C1,'01系统功能接口任务清单'!$W$3:$W$135,B2)</f>
        <v>5</v>
      </c>
      <c r="I2">
        <f>SUMIFS('01系统功能接口任务清单'!$L$3:$L$135,'01系统功能接口任务清单'!$M$3:$M$135,$C$1,'01系统功能接口任务清单'!$P$3:$P$135,B2)</f>
        <v>0</v>
      </c>
    </row>
    <row r="3">
      <c r="A3" s="98">
        <v>2023</v>
      </c>
      <c r="B3" s="98">
        <v>52</v>
      </c>
      <c r="C3" s="98">
        <f>SUMIFS('01系统功能接口任务清单'!$S$3:$S$135,'01系统功能接口任务清单'!$T$3:$T$135,C$1,'01系统功能接口任务清单'!$W$3:$W$135,$B3)+SUMIFS('01系统功能接口任务清单'!$L$3:$L$135,'01系统功能接口任务清单'!$M$3:$M$135,C$1,'01系统功能接口任务清单'!$P$3:$P$135,$B3)</f>
        <v>5</v>
      </c>
      <c r="D3" s="98">
        <f>SUMIFS('01系统功能接口任务清单'!$S$3:$S$135,'01系统功能接口任务清单'!$T$3:$T$135,D$1,'01系统功能接口任务清单'!$W$3:$W$135,$B3)+SUMIFS('01系统功能接口任务清单'!$L$3:$L$135,'01系统功能接口任务清单'!$M$3:$M$135,D$1,'01系统功能接口任务清单'!$P$3:$P$135,$B3)</f>
        <v>5</v>
      </c>
      <c r="E3" s="98">
        <f>SUMIFS('01系统功能接口任务清单'!$S$3:$S$135,'01系统功能接口任务清单'!$T$3:$T$135,E$1,'01系统功能接口任务清单'!$W$3:$W$135,$B3)+SUMIFS('01系统功能接口任务清单'!$L$3:$L$135,'01系统功能接口任务清单'!$M$3:$M$135,E$1,'01系统功能接口任务清单'!$P$3:$P$135,$B3)</f>
        <v>5</v>
      </c>
      <c r="F3" s="98">
        <f>SUMIFS('01系统功能接口任务清单'!$S$3:$S$135,'01系统功能接口任务清单'!$T$3:$T$135,F$1,'01系统功能接口任务清单'!$W$3:$W$135,$B3)+SUMIFS('01系统功能接口任务清单'!$L$3:$L$135,'01系统功能接口任务清单'!$M$3:$M$135,F$1,'01系统功能接口任务清单'!$P$3:$P$135,$B3)</f>
        <v>5</v>
      </c>
      <c r="G3" s="99"/>
    </row>
    <row r="4">
      <c r="A4" s="98">
        <v>2024</v>
      </c>
      <c r="B4" s="98">
        <v>1</v>
      </c>
      <c r="C4" s="98">
        <f>SUMIFS('01系统功能接口任务清单'!$S$3:$S$135,'01系统功能接口任务清单'!$T$3:$T$135,C$1,'01系统功能接口任务清单'!$W$3:$W$135,$B4)+SUMIFS('01系统功能接口任务清单'!$L$3:$L$135,'01系统功能接口任务清单'!$M$3:$M$135,C$1,'01系统功能接口任务清单'!$P$3:$P$135,$B4)</f>
        <v>0</v>
      </c>
      <c r="D4" s="98">
        <f>SUMIFS('01系统功能接口任务清单'!$S$3:$S$135,'01系统功能接口任务清单'!$T$3:$T$135,D$1,'01系统功能接口任务清单'!$W$3:$W$135,$B4)+SUMIFS('01系统功能接口任务清单'!$L$3:$L$135,'01系统功能接口任务清单'!$M$3:$M$135,D$1,'01系统功能接口任务清单'!$P$3:$P$135,$B4)</f>
        <v>0.25</v>
      </c>
      <c r="E4" s="98">
        <f>SUMIFS('01系统功能接口任务清单'!$S$3:$S$135,'01系统功能接口任务清单'!$T$3:$T$135,E$1,'01系统功能接口任务清单'!$W$3:$W$135,$B4)+SUMIFS('01系统功能接口任务清单'!$L$3:$L$135,'01系统功能接口任务清单'!$M$3:$M$135,E$1,'01系统功能接口任务清单'!$P$3:$P$135,$B4)</f>
        <v>5</v>
      </c>
      <c r="F4" s="98">
        <f>SUMIFS('01系统功能接口任务清单'!$S$3:$S$135,'01系统功能接口任务清单'!$T$3:$T$135,F$1,'01系统功能接口任务清单'!$W$3:$W$135,$B4)+SUMIFS('01系统功能接口任务清单'!$L$3:$L$135,'01系统功能接口任务清单'!$M$3:$M$135,F$1,'01系统功能接口任务清单'!$P$3:$P$135,$B4)</f>
        <v>0</v>
      </c>
      <c r="G4" s="99"/>
    </row>
    <row r="5">
      <c r="A5" s="98">
        <v>2024</v>
      </c>
      <c r="B5" s="98">
        <v>2</v>
      </c>
      <c r="C5" s="98">
        <f>SUMIFS('01系统功能接口任务清单'!$S$3:$S$135,'01系统功能接口任务清单'!$T$3:$T$135,C$1,'01系统功能接口任务清单'!$W$3:$W$135,$B5)+SUMIFS('01系统功能接口任务清单'!$L$3:$L$135,'01系统功能接口任务清单'!$M$3:$M$135,C$1,'01系统功能接口任务清单'!$P$3:$P$135,$B5)</f>
        <v>0</v>
      </c>
      <c r="D5" s="98">
        <f>SUMIFS('01系统功能接口任务清单'!$S$3:$S$135,'01系统功能接口任务清单'!$T$3:$T$135,D$1,'01系统功能接口任务清单'!$W$3:$W$135,$B5)+SUMIFS('01系统功能接口任务清单'!$L$3:$L$135,'01系统功能接口任务清单'!$M$3:$M$135,D$1,'01系统功能接口任务清单'!$P$3:$P$135,$B5)</f>
        <v>0</v>
      </c>
      <c r="E5" s="98">
        <f>SUMIFS('01系统功能接口任务清单'!$S$3:$S$135,'01系统功能接口任务清单'!$T$3:$T$135,E$1,'01系统功能接口任务清单'!$W$3:$W$135,$B5)+SUMIFS('01系统功能接口任务清单'!$L$3:$L$135,'01系统功能接口任务清单'!$M$3:$M$135,E$1,'01系统功能接口任务清单'!$P$3:$P$135,$B5)</f>
        <v>1.75</v>
      </c>
      <c r="F5" s="98">
        <f>SUMIFS('01系统功能接口任务清单'!$S$3:$S$135,'01系统功能接口任务清单'!$T$3:$T$135,F$1,'01系统功能接口任务清单'!$W$3:$W$135,$B5)+SUMIFS('01系统功能接口任务清单'!$L$3:$L$135,'01系统功能接口任务清单'!$M$3:$M$135,F$1,'01系统功能接口任务清单'!$P$3:$P$135,$B5)</f>
        <v>0</v>
      </c>
      <c r="G5" s="99"/>
    </row>
    <row r="6">
      <c r="A6" s="98">
        <v>2024</v>
      </c>
      <c r="B6" s="98">
        <v>3</v>
      </c>
      <c r="C6" s="98">
        <f>SUMIFS('01系统功能接口任务清单'!$S$3:$S$135,'01系统功能接口任务清单'!$T$3:$T$135,C$1,'01系统功能接口任务清单'!$W$3:$W$135,$B6)+SUMIFS('01系统功能接口任务清单'!$L$3:$L$135,'01系统功能接口任务清单'!$M$3:$M$135,C$1,'01系统功能接口任务清单'!$P$3:$P$135,$B6)</f>
        <v>0</v>
      </c>
      <c r="D6" s="98">
        <f>SUMIFS('01系统功能接口任务清单'!$S$3:$S$135,'01系统功能接口任务清单'!$T$3:$T$135,D$1,'01系统功能接口任务清单'!$W$3:$W$135,$B6)+SUMIFS('01系统功能接口任务清单'!$L$3:$L$135,'01系统功能接口任务清单'!$M$3:$M$135,D$1,'01系统功能接口任务清单'!$P$3:$P$135,$B6)</f>
        <v>0</v>
      </c>
      <c r="E6" s="98">
        <f>SUMIFS('01系统功能接口任务清单'!$S$3:$S$135,'01系统功能接口任务清单'!$T$3:$T$135,E$1,'01系统功能接口任务清单'!$W$3:$W$135,$B6)+SUMIFS('01系统功能接口任务清单'!$L$3:$L$135,'01系统功能接口任务清单'!$M$3:$M$135,E$1,'01系统功能接口任务清单'!$P$3:$P$135,$B6)</f>
        <v>0</v>
      </c>
      <c r="F6" s="98">
        <f>SUMIFS('01系统功能接口任务清单'!$S$3:$S$135,'01系统功能接口任务清单'!$T$3:$T$135,F$1,'01系统功能接口任务清单'!$W$3:$W$135,$B6)+SUMIFS('01系统功能接口任务清单'!$L$3:$L$135,'01系统功能接口任务清单'!$M$3:$M$135,F$1,'01系统功能接口任务清单'!$P$3:$P$135,$B6)</f>
        <v>0</v>
      </c>
      <c r="G6" s="99"/>
    </row>
    <row r="7">
      <c r="A7" s="98">
        <v>2024</v>
      </c>
      <c r="B7" s="98">
        <v>4</v>
      </c>
      <c r="C7" s="98">
        <f>SUMIFS('01系统功能接口任务清单'!$S$3:$S$135,'01系统功能接口任务清单'!$T$3:$T$135,C$1,'01系统功能接口任务清单'!$W$3:$W$135,$B7)+SUMIFS('01系统功能接口任务清单'!$L$3:$L$135,'01系统功能接口任务清单'!$M$3:$M$135,C$1,'01系统功能接口任务清单'!$P$3:$P$135,$B7)</f>
        <v>0</v>
      </c>
      <c r="D7" s="98">
        <f>SUMIFS('01系统功能接口任务清单'!$S$3:$S$135,'01系统功能接口任务清单'!$T$3:$T$135,D$1,'01系统功能接口任务清单'!$W$3:$W$135,$B7)+SUMIFS('01系统功能接口任务清单'!$L$3:$L$135,'01系统功能接口任务清单'!$M$3:$M$135,D$1,'01系统功能接口任务清单'!$P$3:$P$135,$B7)</f>
        <v>0</v>
      </c>
      <c r="E7" s="98">
        <f>SUMIFS('01系统功能接口任务清单'!$S$3:$S$135,'01系统功能接口任务清单'!$T$3:$T$135,E$1,'01系统功能接口任务清单'!$W$3:$W$135,$B7)+SUMIFS('01系统功能接口任务清单'!$L$3:$L$135,'01系统功能接口任务清单'!$M$3:$M$135,E$1,'01系统功能接口任务清单'!$P$3:$P$135,$B7)</f>
        <v>0</v>
      </c>
      <c r="F7" s="98">
        <f>SUMIFS('01系统功能接口任务清单'!$S$3:$S$135,'01系统功能接口任务清单'!$T$3:$T$135,F$1,'01系统功能接口任务清单'!$W$3:$W$135,$B7)+SUMIFS('01系统功能接口任务清单'!$L$3:$L$135,'01系统功能接口任务清单'!$M$3:$M$135,F$1,'01系统功能接口任务清单'!$P$3:$P$135,$B7)</f>
        <v>0</v>
      </c>
      <c r="G7" s="99"/>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 zoomScale="100" workbookViewId="0">
      <pane ySplit="1" topLeftCell="A2" activePane="bottomLeft" state="frozen"/>
      <selection activeCell="A1" activeCellId="0" sqref="A1"/>
    </sheetView>
  </sheetViews>
  <sheetFormatPr defaultRowHeight="14.25"/>
  <cols>
    <col customWidth="1" min="1" max="1" width="7.8499999999999996"/>
    <col customWidth="1" min="2" max="2" width="10.375"/>
    <col customWidth="1" min="3" max="3" width="11.875"/>
    <col customWidth="1" min="4" max="4" width="5.421875"/>
    <col customWidth="1" min="5" max="5" width="13.00390625"/>
    <col customWidth="1" min="6" max="6" width="56.57421875"/>
    <col customWidth="1" min="7" max="7" width="73.00390625"/>
    <col customWidth="1" min="8" max="8" width="34.28125"/>
    <col customWidth="1" min="9" max="9" width="19.57421875"/>
  </cols>
  <sheetData>
    <row r="1" ht="45">
      <c r="A1" s="103" t="s">
        <v>243</v>
      </c>
      <c r="B1" s="103" t="s">
        <v>244</v>
      </c>
      <c r="C1" s="103" t="s">
        <v>245</v>
      </c>
      <c r="D1" s="103" t="s">
        <v>24</v>
      </c>
      <c r="E1" s="104" t="s">
        <v>246</v>
      </c>
      <c r="F1" s="104" t="s">
        <v>247</v>
      </c>
      <c r="G1" s="105" t="s">
        <v>248</v>
      </c>
      <c r="H1" s="105" t="s">
        <v>249</v>
      </c>
      <c r="I1" s="104" t="s">
        <v>250</v>
      </c>
    </row>
    <row r="2" ht="135">
      <c r="A2" s="106">
        <v>2024</v>
      </c>
      <c r="B2" s="107">
        <v>45397</v>
      </c>
      <c r="C2" s="107">
        <v>45401</v>
      </c>
      <c r="D2" s="106">
        <f t="shared" ref="D2:D8" si="39">WEEKNUM(C2+IF(WEEKDAY(C2)&gt;1,0,-1))</f>
        <v>16</v>
      </c>
      <c r="E2" s="108" t="s">
        <v>251</v>
      </c>
      <c r="F2" s="109" t="s">
        <v>252</v>
      </c>
      <c r="G2" s="110" t="s">
        <v>253</v>
      </c>
      <c r="H2" s="110" t="s">
        <v>254</v>
      </c>
      <c r="I2" s="111"/>
    </row>
    <row r="3" ht="105">
      <c r="A3" s="106">
        <v>2024</v>
      </c>
      <c r="B3" s="107">
        <v>45404</v>
      </c>
      <c r="C3" s="107">
        <v>45408</v>
      </c>
      <c r="D3" s="112">
        <f t="shared" si="39"/>
        <v>17</v>
      </c>
      <c r="E3" s="113" t="s">
        <v>255</v>
      </c>
      <c r="F3" s="110" t="s">
        <v>256</v>
      </c>
      <c r="G3" s="110" t="s">
        <v>257</v>
      </c>
      <c r="H3" s="110" t="s">
        <v>258</v>
      </c>
      <c r="I3" s="111"/>
    </row>
    <row r="4" ht="120">
      <c r="A4" s="106">
        <v>2024</v>
      </c>
      <c r="B4" s="107">
        <v>45410</v>
      </c>
      <c r="C4" s="114">
        <v>45412</v>
      </c>
      <c r="D4" s="112">
        <f t="shared" si="39"/>
        <v>18</v>
      </c>
      <c r="E4" s="113" t="s">
        <v>255</v>
      </c>
      <c r="F4" s="110" t="s">
        <v>259</v>
      </c>
      <c r="G4" s="110" t="s">
        <v>260</v>
      </c>
      <c r="H4" s="110" t="s">
        <v>261</v>
      </c>
      <c r="I4" s="111"/>
    </row>
    <row r="5" ht="15">
      <c r="A5" s="106">
        <v>2024</v>
      </c>
      <c r="B5" s="107">
        <v>45418</v>
      </c>
      <c r="C5" s="107">
        <v>45422</v>
      </c>
      <c r="D5" s="106">
        <f t="shared" si="39"/>
        <v>19</v>
      </c>
      <c r="E5" s="115"/>
      <c r="F5" s="115"/>
      <c r="G5" s="115"/>
      <c r="H5" s="115"/>
      <c r="I5" s="116"/>
    </row>
    <row r="6" ht="15">
      <c r="A6" s="106">
        <v>2024</v>
      </c>
      <c r="B6" s="107">
        <v>45425</v>
      </c>
      <c r="C6" s="107">
        <v>45429</v>
      </c>
      <c r="D6" s="106">
        <f t="shared" si="39"/>
        <v>20</v>
      </c>
      <c r="E6" s="116"/>
      <c r="F6" s="116"/>
      <c r="G6" s="116"/>
      <c r="H6" s="116"/>
      <c r="I6" s="116"/>
    </row>
    <row r="7" ht="15">
      <c r="A7" s="106">
        <v>2024</v>
      </c>
      <c r="B7" s="107">
        <v>45432</v>
      </c>
      <c r="C7" s="107">
        <v>45436</v>
      </c>
      <c r="D7" s="106">
        <f t="shared" si="39"/>
        <v>21</v>
      </c>
      <c r="E7" s="116"/>
      <c r="F7" s="116"/>
      <c r="G7" s="116"/>
      <c r="H7" s="116"/>
      <c r="I7" s="116"/>
    </row>
    <row r="8" ht="15">
      <c r="A8" s="106">
        <v>2024</v>
      </c>
      <c r="B8" s="107">
        <v>45439</v>
      </c>
      <c r="C8" s="107">
        <v>45443</v>
      </c>
      <c r="D8" s="106">
        <f t="shared" si="39"/>
        <v>22</v>
      </c>
      <c r="E8" s="116"/>
      <c r="F8" s="116"/>
      <c r="G8" s="116"/>
      <c r="H8" s="116"/>
      <c r="I8" s="116"/>
    </row>
    <row r="9"/>
    <row r="10"/>
    <row r="11"/>
    <row r="12"/>
    <row r="13"/>
    <row r="14"/>
    <row r="15"/>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B2" activeCellId="0" sqref="B2"/>
    </sheetView>
  </sheetViews>
  <sheetFormatPr defaultColWidth="11" defaultRowHeight="14.25" outlineLevelCol="7"/>
  <cols>
    <col customWidth="1" min="1" max="1" width="7.3333333333333304"/>
    <col customWidth="1" min="2" max="2" width="10"/>
    <col customWidth="1" min="3" max="3" width="16.1666666666667"/>
    <col customWidth="1" min="4" max="4" width="31.5"/>
    <col customWidth="1" min="5" max="5" width="7.5"/>
    <col customWidth="1" min="6" max="6" width="12.6666666666667"/>
    <col customWidth="1" min="7" max="7" width="32.8333333333333"/>
    <col customWidth="1" min="8" max="8" width="12.6666666666667"/>
  </cols>
  <sheetData>
    <row r="1" ht="42">
      <c r="A1" s="96" t="s">
        <v>0</v>
      </c>
      <c r="B1" s="96" t="s">
        <v>262</v>
      </c>
      <c r="C1" s="96" t="s">
        <v>263</v>
      </c>
      <c r="D1" s="96" t="s">
        <v>264</v>
      </c>
      <c r="E1" s="96" t="s">
        <v>265</v>
      </c>
      <c r="F1" s="96" t="s">
        <v>266</v>
      </c>
      <c r="G1" s="96" t="s">
        <v>267</v>
      </c>
      <c r="H1" s="96" t="s">
        <v>30</v>
      </c>
    </row>
    <row r="2">
      <c r="A2" s="98">
        <v>1</v>
      </c>
      <c r="B2" s="98"/>
      <c r="C2" s="99"/>
      <c r="D2" s="99"/>
      <c r="E2" s="98"/>
      <c r="F2" s="99"/>
      <c r="G2" s="99"/>
      <c r="H2" s="100"/>
    </row>
    <row r="3">
      <c r="A3" s="98">
        <v>2</v>
      </c>
      <c r="B3" s="98"/>
      <c r="C3" s="99"/>
      <c r="D3" s="99"/>
      <c r="E3" s="98"/>
      <c r="F3" s="99"/>
      <c r="G3" s="99"/>
      <c r="H3" s="100"/>
    </row>
    <row r="4">
      <c r="A4" s="98">
        <v>3</v>
      </c>
      <c r="B4" s="98"/>
      <c r="C4" s="99"/>
      <c r="D4" s="99"/>
      <c r="E4" s="98"/>
      <c r="F4" s="99"/>
      <c r="G4" s="99"/>
      <c r="H4" s="100"/>
    </row>
    <row r="5">
      <c r="A5" s="98">
        <v>4</v>
      </c>
      <c r="B5" s="98"/>
      <c r="C5" s="99"/>
      <c r="D5" s="99"/>
      <c r="E5" s="98"/>
      <c r="F5" s="99"/>
      <c r="G5" s="99"/>
      <c r="H5" s="100"/>
    </row>
    <row r="6">
      <c r="A6" s="98">
        <v>5</v>
      </c>
      <c r="B6" s="98"/>
      <c r="C6" s="99"/>
      <c r="D6" s="99"/>
      <c r="E6" s="98"/>
      <c r="F6" s="99"/>
      <c r="G6" s="99"/>
      <c r="H6" s="100"/>
    </row>
    <row r="7">
      <c r="A7" s="98">
        <v>6</v>
      </c>
      <c r="B7" s="98"/>
      <c r="C7" s="99"/>
      <c r="D7" s="99"/>
      <c r="E7" s="98"/>
      <c r="F7" s="99"/>
      <c r="G7" s="99"/>
      <c r="H7" s="100"/>
    </row>
    <row r="8">
      <c r="A8" s="98">
        <v>7</v>
      </c>
      <c r="B8" s="98"/>
      <c r="C8" s="99"/>
      <c r="D8" s="99"/>
      <c r="E8" s="98"/>
      <c r="F8" s="99"/>
      <c r="G8" s="99"/>
      <c r="H8" s="100"/>
    </row>
    <row r="9">
      <c r="A9" s="98">
        <v>8</v>
      </c>
      <c r="B9" s="98"/>
      <c r="C9" s="99"/>
      <c r="D9" s="99"/>
      <c r="E9" s="98"/>
      <c r="F9" s="99"/>
      <c r="G9" s="99"/>
      <c r="H9" s="100"/>
    </row>
    <row r="10">
      <c r="A10" s="98">
        <v>9</v>
      </c>
      <c r="B10" s="98"/>
      <c r="C10" s="99"/>
      <c r="D10" s="99"/>
      <c r="E10" s="98"/>
      <c r="F10" s="99"/>
      <c r="G10" s="99"/>
      <c r="H10" s="100"/>
    </row>
    <row r="11">
      <c r="A11" s="98">
        <v>10</v>
      </c>
      <c r="B11" s="98"/>
      <c r="C11" s="99"/>
      <c r="D11" s="99"/>
      <c r="E11" s="98"/>
      <c r="F11" s="99"/>
      <c r="G11" s="99"/>
      <c r="H11" s="100"/>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C20018-0067-4F33-AB91-003E00F3005F}" type="list" allowBlank="1" errorStyle="stop" imeMode="noControl" operator="between" showDropDown="0" showErrorMessage="1" showInputMessage="1">
          <x14:formula1>
            <xm:f>"未处理,已处理,不处理"</xm:f>
          </x14:formula1>
          <xm:sqref>E2:E11</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E34" activeCellId="0" sqref="E34"/>
    </sheetView>
  </sheetViews>
  <sheetFormatPr defaultColWidth="9" defaultRowHeight="14.25" outlineLevelCol="5"/>
  <cols>
    <col min="1" max="1" style="117" width="9"/>
    <col customWidth="1" min="2" max="2" style="117" width="10"/>
    <col customWidth="1" min="3" max="3" style="117" width="18"/>
    <col customWidth="1" min="4" max="4" style="117" width="16.558333333333302"/>
    <col customWidth="1" min="5" max="5" style="117" width="59.891666666666701"/>
    <col customWidth="1" min="6" max="6" style="117" width="17.3333333333333"/>
    <col min="7" max="16384" style="117" width="9"/>
  </cols>
  <sheetData>
    <row r="1" ht="28" customHeight="1">
      <c r="A1" s="118" t="s">
        <v>268</v>
      </c>
      <c r="B1" s="118"/>
      <c r="C1" s="118"/>
      <c r="D1" s="118"/>
      <c r="E1" s="118"/>
      <c r="F1" s="118"/>
    </row>
    <row r="2" ht="25" customHeight="1">
      <c r="A2" s="119" t="s">
        <v>0</v>
      </c>
      <c r="B2" s="119" t="s">
        <v>269</v>
      </c>
      <c r="C2" s="119"/>
      <c r="D2" s="119"/>
      <c r="E2" s="120" t="s">
        <v>270</v>
      </c>
      <c r="F2" s="120" t="s">
        <v>271</v>
      </c>
    </row>
    <row r="3" ht="66">
      <c r="A3" s="121">
        <v>1</v>
      </c>
      <c r="B3" s="25" t="s">
        <v>31</v>
      </c>
      <c r="C3" s="25" t="s">
        <v>32</v>
      </c>
      <c r="D3" s="28" t="s">
        <v>33</v>
      </c>
      <c r="E3" s="122" t="s">
        <v>272</v>
      </c>
      <c r="F3" s="123">
        <v>45290</v>
      </c>
    </row>
    <row r="4" ht="52" customHeight="1">
      <c r="A4" s="121">
        <v>2</v>
      </c>
      <c r="B4" s="25"/>
      <c r="C4" s="25"/>
      <c r="D4" s="28" t="s">
        <v>49</v>
      </c>
      <c r="E4" s="122" t="s">
        <v>273</v>
      </c>
      <c r="F4" s="123">
        <v>45290</v>
      </c>
    </row>
    <row r="5" ht="36" customHeight="1">
      <c r="A5" s="121">
        <v>3</v>
      </c>
      <c r="B5" s="25"/>
      <c r="C5" s="25"/>
      <c r="D5" s="28" t="s">
        <v>54</v>
      </c>
      <c r="E5" s="122" t="s">
        <v>274</v>
      </c>
      <c r="F5" s="123">
        <v>45290</v>
      </c>
    </row>
    <row r="6" ht="49.5">
      <c r="A6" s="121">
        <v>4</v>
      </c>
      <c r="B6" s="25"/>
      <c r="C6" s="25"/>
      <c r="D6" s="36" t="s">
        <v>60</v>
      </c>
      <c r="E6" s="122" t="s">
        <v>275</v>
      </c>
      <c r="F6" s="123">
        <v>45290</v>
      </c>
    </row>
    <row r="7" ht="49.5">
      <c r="A7" s="121">
        <v>5</v>
      </c>
      <c r="B7" s="25"/>
      <c r="C7" s="25"/>
      <c r="D7" s="36" t="s">
        <v>64</v>
      </c>
      <c r="E7" s="122" t="s">
        <v>276</v>
      </c>
      <c r="F7" s="123">
        <v>45290</v>
      </c>
    </row>
    <row r="8" ht="21" customHeight="1">
      <c r="A8" s="121">
        <v>6</v>
      </c>
      <c r="B8" s="25"/>
      <c r="C8" s="25"/>
      <c r="D8" s="36" t="s">
        <v>69</v>
      </c>
      <c r="E8" s="122" t="s">
        <v>277</v>
      </c>
      <c r="F8" s="123">
        <v>45290</v>
      </c>
    </row>
    <row r="9" ht="66">
      <c r="A9" s="121">
        <v>7</v>
      </c>
      <c r="B9" s="25"/>
      <c r="C9" s="25" t="s">
        <v>79</v>
      </c>
      <c r="D9" s="36" t="s">
        <v>80</v>
      </c>
      <c r="E9" s="122" t="s">
        <v>278</v>
      </c>
      <c r="F9" s="123">
        <v>45290</v>
      </c>
    </row>
    <row r="10" ht="22" customHeight="1">
      <c r="A10" s="121">
        <v>8</v>
      </c>
      <c r="B10" s="25"/>
      <c r="C10" s="25"/>
      <c r="D10" s="36" t="s">
        <v>85</v>
      </c>
      <c r="E10" s="122" t="s">
        <v>279</v>
      </c>
      <c r="F10" s="123">
        <v>45290</v>
      </c>
    </row>
    <row r="11" ht="49.5">
      <c r="A11" s="121">
        <v>9</v>
      </c>
      <c r="B11" s="25"/>
      <c r="C11" s="25"/>
      <c r="D11" s="36" t="s">
        <v>64</v>
      </c>
      <c r="E11" s="122" t="s">
        <v>280</v>
      </c>
      <c r="F11" s="123">
        <v>45290</v>
      </c>
    </row>
    <row r="12" ht="24" customHeight="1">
      <c r="A12" s="121">
        <v>10</v>
      </c>
      <c r="B12" s="25"/>
      <c r="C12" s="25"/>
      <c r="D12" s="36" t="s">
        <v>69</v>
      </c>
      <c r="E12" s="122" t="s">
        <v>277</v>
      </c>
      <c r="F12" s="123">
        <v>45290</v>
      </c>
    </row>
    <row r="13" ht="33">
      <c r="A13" s="121">
        <v>11</v>
      </c>
      <c r="B13" s="25"/>
      <c r="C13" s="25" t="s">
        <v>91</v>
      </c>
      <c r="D13" s="36" t="s">
        <v>92</v>
      </c>
      <c r="E13" s="122" t="s">
        <v>281</v>
      </c>
      <c r="F13" s="123">
        <v>45290</v>
      </c>
    </row>
    <row r="14" ht="16.5">
      <c r="A14" s="121">
        <v>12</v>
      </c>
      <c r="B14" s="25"/>
      <c r="C14" s="25"/>
      <c r="D14" s="36" t="s">
        <v>64</v>
      </c>
      <c r="E14" s="122" t="s">
        <v>282</v>
      </c>
      <c r="F14" s="123">
        <v>45290</v>
      </c>
    </row>
    <row r="15" ht="33">
      <c r="A15" s="121">
        <v>13</v>
      </c>
      <c r="B15" s="25"/>
      <c r="C15" s="25" t="s">
        <v>95</v>
      </c>
      <c r="D15" s="36" t="s">
        <v>96</v>
      </c>
      <c r="E15" s="122" t="s">
        <v>283</v>
      </c>
      <c r="F15" s="124"/>
    </row>
    <row r="16" ht="49.5">
      <c r="A16" s="121">
        <v>14</v>
      </c>
      <c r="B16" s="25"/>
      <c r="C16" s="25"/>
      <c r="D16" s="36" t="s">
        <v>98</v>
      </c>
      <c r="E16" s="122" t="s">
        <v>284</v>
      </c>
      <c r="F16" s="124"/>
    </row>
    <row r="17" ht="33">
      <c r="A17" s="121">
        <v>15</v>
      </c>
      <c r="B17" s="39" t="s">
        <v>99</v>
      </c>
      <c r="C17" s="39" t="s">
        <v>100</v>
      </c>
      <c r="D17" s="28" t="s">
        <v>101</v>
      </c>
      <c r="E17" s="122" t="s">
        <v>285</v>
      </c>
      <c r="F17" s="124"/>
    </row>
    <row r="18" ht="33">
      <c r="A18" s="121">
        <v>16</v>
      </c>
      <c r="B18" s="39"/>
      <c r="C18" s="39"/>
      <c r="D18" s="28" t="s">
        <v>103</v>
      </c>
      <c r="E18" s="122" t="s">
        <v>286</v>
      </c>
      <c r="F18" s="124"/>
    </row>
    <row r="19" ht="33">
      <c r="A19" s="121">
        <v>17</v>
      </c>
      <c r="B19" s="39"/>
      <c r="C19" s="39"/>
      <c r="D19" s="28" t="s">
        <v>104</v>
      </c>
      <c r="E19" s="122" t="s">
        <v>286</v>
      </c>
      <c r="F19" s="124"/>
    </row>
    <row r="20" ht="49.5">
      <c r="A20" s="121">
        <v>18</v>
      </c>
      <c r="B20" s="39"/>
      <c r="C20" s="39"/>
      <c r="D20" s="28" t="s">
        <v>105</v>
      </c>
      <c r="E20" s="125" t="s">
        <v>287</v>
      </c>
      <c r="F20" s="124"/>
    </row>
    <row r="21" ht="33">
      <c r="A21" s="121">
        <v>19</v>
      </c>
      <c r="B21" s="39"/>
      <c r="C21" s="39"/>
      <c r="D21" s="28" t="s">
        <v>106</v>
      </c>
      <c r="E21" s="125" t="s">
        <v>288</v>
      </c>
      <c r="F21" s="124"/>
    </row>
    <row r="22" ht="33">
      <c r="A22" s="121">
        <v>20</v>
      </c>
      <c r="B22" s="39"/>
      <c r="C22" s="39"/>
      <c r="D22" s="28" t="s">
        <v>107</v>
      </c>
      <c r="E22" s="125" t="s">
        <v>289</v>
      </c>
      <c r="F22" s="124"/>
    </row>
    <row r="23" ht="33">
      <c r="A23" s="121">
        <v>21</v>
      </c>
      <c r="B23" s="39"/>
      <c r="C23" s="39"/>
      <c r="D23" s="28" t="s">
        <v>108</v>
      </c>
      <c r="E23" s="125" t="s">
        <v>290</v>
      </c>
      <c r="F23" s="124"/>
    </row>
    <row r="24" ht="33">
      <c r="A24" s="121">
        <v>22</v>
      </c>
      <c r="B24" s="39"/>
      <c r="C24" s="39"/>
      <c r="D24" s="28" t="s">
        <v>109</v>
      </c>
      <c r="E24" s="122" t="s">
        <v>291</v>
      </c>
      <c r="F24" s="124"/>
    </row>
    <row r="25" ht="66">
      <c r="A25" s="121">
        <v>23</v>
      </c>
      <c r="B25" s="39"/>
      <c r="C25" s="39" t="s">
        <v>110</v>
      </c>
      <c r="D25" s="28" t="s">
        <v>111</v>
      </c>
      <c r="E25" s="125" t="s">
        <v>292</v>
      </c>
      <c r="F25" s="124"/>
    </row>
    <row r="26" ht="49.5">
      <c r="A26" s="121">
        <v>24</v>
      </c>
      <c r="B26" s="39"/>
      <c r="C26" s="39"/>
      <c r="D26" s="28" t="s">
        <v>112</v>
      </c>
      <c r="E26" s="125" t="s">
        <v>293</v>
      </c>
      <c r="F26" s="124"/>
    </row>
    <row r="27" ht="132">
      <c r="A27" s="121">
        <v>25</v>
      </c>
      <c r="B27" s="39"/>
      <c r="C27" s="39"/>
      <c r="D27" s="28" t="s">
        <v>113</v>
      </c>
      <c r="E27" s="125" t="s">
        <v>294</v>
      </c>
      <c r="F27" s="124"/>
    </row>
    <row r="28" ht="49.5">
      <c r="A28" s="121">
        <v>26</v>
      </c>
      <c r="B28" s="39"/>
      <c r="C28" s="39"/>
      <c r="D28" s="28" t="s">
        <v>114</v>
      </c>
      <c r="E28" s="125" t="s">
        <v>295</v>
      </c>
      <c r="F28" s="124"/>
    </row>
    <row r="29" ht="49.5">
      <c r="A29" s="121">
        <v>27</v>
      </c>
      <c r="B29" s="39"/>
      <c r="C29" s="39"/>
      <c r="D29" s="28" t="s">
        <v>115</v>
      </c>
      <c r="E29" s="125" t="s">
        <v>296</v>
      </c>
      <c r="F29" s="124"/>
    </row>
    <row r="30" ht="49.5">
      <c r="A30" s="121">
        <v>28</v>
      </c>
      <c r="B30" s="39"/>
      <c r="C30" s="39"/>
      <c r="D30" s="28" t="s">
        <v>116</v>
      </c>
      <c r="E30" s="125" t="s">
        <v>297</v>
      </c>
      <c r="F30" s="124"/>
    </row>
    <row r="31" ht="66">
      <c r="A31" s="121">
        <v>29</v>
      </c>
      <c r="B31" s="39" t="s">
        <v>117</v>
      </c>
      <c r="C31" s="39" t="s">
        <v>117</v>
      </c>
      <c r="D31" s="28" t="s">
        <v>118</v>
      </c>
      <c r="E31" s="122" t="s">
        <v>298</v>
      </c>
      <c r="F31" s="123">
        <v>45290</v>
      </c>
    </row>
    <row r="32" ht="66">
      <c r="A32" s="121">
        <v>30</v>
      </c>
      <c r="B32" s="39"/>
      <c r="C32" s="39"/>
      <c r="D32" s="28" t="s">
        <v>136</v>
      </c>
      <c r="E32" s="122" t="s">
        <v>299</v>
      </c>
      <c r="F32" s="123">
        <v>45290</v>
      </c>
    </row>
    <row r="33" ht="33">
      <c r="A33" s="121">
        <v>31</v>
      </c>
      <c r="B33" s="39"/>
      <c r="C33" s="39"/>
      <c r="D33" s="28" t="s">
        <v>64</v>
      </c>
      <c r="E33" s="122" t="s">
        <v>300</v>
      </c>
      <c r="F33" s="123">
        <v>45290</v>
      </c>
    </row>
    <row r="34" ht="33">
      <c r="A34" s="121">
        <v>32</v>
      </c>
      <c r="B34" s="39"/>
      <c r="C34" s="39" t="s">
        <v>144</v>
      </c>
      <c r="D34" s="28" t="s">
        <v>145</v>
      </c>
      <c r="E34" s="122" t="s">
        <v>301</v>
      </c>
      <c r="F34" s="123">
        <v>45290</v>
      </c>
    </row>
    <row r="35" ht="33">
      <c r="A35" s="121">
        <v>33</v>
      </c>
      <c r="B35" s="39"/>
      <c r="C35" s="39"/>
      <c r="D35" s="28" t="s">
        <v>136</v>
      </c>
      <c r="E35" s="122" t="s">
        <v>302</v>
      </c>
      <c r="F35" s="123">
        <v>45290</v>
      </c>
    </row>
    <row r="36" ht="33">
      <c r="A36" s="121">
        <v>34</v>
      </c>
      <c r="B36" s="25" t="s">
        <v>150</v>
      </c>
      <c r="C36" s="25" t="s">
        <v>150</v>
      </c>
      <c r="D36" s="36" t="s">
        <v>92</v>
      </c>
      <c r="E36" s="122" t="s">
        <v>303</v>
      </c>
      <c r="F36" s="123">
        <v>45290</v>
      </c>
    </row>
    <row r="37" ht="33">
      <c r="A37" s="121">
        <v>35</v>
      </c>
      <c r="B37" s="25"/>
      <c r="C37" s="25"/>
      <c r="D37" s="36" t="s">
        <v>156</v>
      </c>
      <c r="E37" s="122" t="s">
        <v>304</v>
      </c>
      <c r="F37" s="126">
        <v>45290</v>
      </c>
    </row>
    <row r="38" ht="33">
      <c r="A38" s="121">
        <v>36</v>
      </c>
      <c r="B38" s="25"/>
      <c r="C38" s="25"/>
      <c r="D38" s="36" t="s">
        <v>136</v>
      </c>
      <c r="E38" s="122" t="s">
        <v>305</v>
      </c>
      <c r="F38" s="123">
        <v>45290</v>
      </c>
    </row>
    <row r="39" ht="16.5">
      <c r="A39" s="121">
        <v>37</v>
      </c>
      <c r="B39" s="25"/>
      <c r="C39" s="25"/>
      <c r="D39" s="36" t="s">
        <v>64</v>
      </c>
      <c r="E39" s="122" t="s">
        <v>306</v>
      </c>
      <c r="F39" s="123">
        <v>45290</v>
      </c>
    </row>
    <row r="40" ht="16.5">
      <c r="A40" s="121">
        <v>38</v>
      </c>
      <c r="B40" s="25"/>
      <c r="C40" s="25"/>
      <c r="D40" s="36" t="s">
        <v>69</v>
      </c>
      <c r="E40" s="122" t="s">
        <v>307</v>
      </c>
      <c r="F40" s="123">
        <v>45290</v>
      </c>
    </row>
    <row r="41">
      <c r="A41" s="121">
        <v>39</v>
      </c>
      <c r="B41" s="127" t="s">
        <v>308</v>
      </c>
      <c r="C41" s="124" t="s">
        <v>309</v>
      </c>
      <c r="D41" s="124"/>
      <c r="E41" s="124"/>
      <c r="F41" s="124"/>
    </row>
    <row r="42">
      <c r="A42" s="121">
        <v>40</v>
      </c>
      <c r="B42" s="128"/>
      <c r="C42" s="124" t="s">
        <v>310</v>
      </c>
      <c r="D42" s="124"/>
      <c r="E42" s="124"/>
      <c r="F42" s="124"/>
    </row>
  </sheetData>
  <protectedRanges>
    <protectedRange name="区域3_4" sqref="D41"/>
    <protectedRange name="区域3_4_1" sqref="D2:D12 D17:D40"/>
  </protectedRanges>
  <mergeCells count="16">
    <mergeCell ref="A1:F1"/>
    <mergeCell ref="B2:D2"/>
    <mergeCell ref="B3:B16"/>
    <mergeCell ref="C3:C8"/>
    <mergeCell ref="C9:C12"/>
    <mergeCell ref="C13:C14"/>
    <mergeCell ref="C15:C16"/>
    <mergeCell ref="B17:B30"/>
    <mergeCell ref="C17:C24"/>
    <mergeCell ref="C25:C30"/>
    <mergeCell ref="B31:B35"/>
    <mergeCell ref="C31:C33"/>
    <mergeCell ref="C34:C35"/>
    <mergeCell ref="B36:B40"/>
    <mergeCell ref="C36:C40"/>
    <mergeCell ref="B41:B42"/>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item1.xml><?xml version="1.0" encoding="utf-8"?>
<allowEditUser xmlns="https://web.wps.cn/et/2018/main" xmlns:s="http://schemas.openxmlformats.org/spreadsheetml/2006/main" hasInvisiblePropRange="0">
  <rangeList sheetStid="1" master=""/>
  <rangeList sheetStid="2" master="">
    <arrUserId title="区域3_4_1" rangeCreator="" othersAccessPermission="edit"/>
    <arrUserId title="区域3_4_1_1" rangeCreator="" othersAccessPermission="edit"/>
  </rangeList>
  <rangeList sheetStid="3" master=""/>
  <rangeList sheetStid="4" master=""/>
  <rangeList sheetStid="5" master=""/>
  <rangeList sheetStid="8" master=""/>
  <rangeList sheetStid="6" master=""/>
  <rangeList sheetStid="9" master="">
    <arrUserId title="区域3_4" rangeCreator="" othersAccessPermission="edit"/>
    <arrUserId title="区域3_4_1" rangeCreator="" othersAccessPermission="edit"/>
  </rangeList>
</allowEditUser>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onlyoffice/7.4.1.36</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曾纪康</cp:lastModifiedBy>
  <cp:revision>34</cp:revision>
  <dcterms:created xsi:type="dcterms:W3CDTF">2019-03-08T15:25:00Z</dcterms:created>
  <dcterms:modified xsi:type="dcterms:W3CDTF">2024-04-30T08:28:11Z</dcterms:modified>
</cp:coreProperties>
</file>

<file path=docProps/custom.xml><?xml version="1.0" encoding="utf-8"?>
<op:Properties xmlns:vt="http://schemas.openxmlformats.org/officeDocument/2006/docPropsVTypes" xmlns:op="http://schemas.openxmlformats.org/officeDocument/2006/custom-properties">
  <op:property fmtid="{D5CDD505-2E9C-101B-9397-08002B2CF9AE}" pid="2" name="_IPGFID">
    <vt:lpwstr>[DocID]=123FEF41-CEDE-4361-B473-A67EDC6A4DE1</vt:lpwstr>
  </op:property>
  <op:property fmtid="{D5CDD505-2E9C-101B-9397-08002B2CF9AE}" pid="3" name="_IPGFLOW_P-82D1_E-1_FP-1_SP-1_CV-FBD9A97B_CN-6EAF077E">
    <vt:lpwstr>ZI89C0Wlsrq9GvnLz1f7w8IgFYjSnEPi7AcP8gJZHGu5PWU6+GrZZW6Vbn8LBfugmVcDOcnpaED/zsIkcfecW2V/HzE9qC3V/YUy4Wp4NyFt2pnbSgkYSwrHH5FPaulKNmYUYLxgaXMsJlv90izXR+s+nox3Mna2A2bM4njl59C3e1/aFQrdT4Yt0sSLBXratmUHaN8ujbQevYQc4y/kBO4ESBnWm9nuNkwYwt6Iscs/JMiV8nOlUFOAzbBUt2h</vt:lpwstr>
  </op:property>
  <op:property fmtid="{D5CDD505-2E9C-101B-9397-08002B2CF9AE}" pid="4" name="_IPGFLOW_P-82D1_E-1_FP-1_SP-2_CV-362EA19F_CN-59565B41">
    <vt:lpwstr>juDVPpkBAyYebMXWqT1NxwI+RhI034gnadcxvwVthqoy4kC8+CHl+OHPwkfhXcMbGp5QvTAy96EFMBypqY1lc1WJX3xlu+orFJSSanM3IHSvpEdZNsq938LOf43TAsOj/cPoRQbOhKR6utTcDXy3YqlNdgHbJMBxJ9zUbv5cfezwLXlomQQLDlStvdWuoFqlP</vt:lpwstr>
  </op:property>
  <op:property fmtid="{D5CDD505-2E9C-101B-9397-08002B2CF9AE}" pid="5" name="_IPGFLOW_P-82D1_E-0_FP-1_CV-60DDE677_CN-A4C68E6C">
    <vt:lpwstr>DPSPMK|3|448|2|0</vt:lpwstr>
  </op:property>
  <op:property fmtid="{D5CDD505-2E9C-101B-9397-08002B2CF9AE}" pid="6" name="ICV">
    <vt:lpwstr>EAB0B594DF3446DEB647FB146385E987_12</vt:lpwstr>
  </op:property>
  <op:property fmtid="{D5CDD505-2E9C-101B-9397-08002B2CF9AE}" pid="7" name="KSOProductBuildVer">
    <vt:lpwstr>2052-12.1.0.15990</vt:lpwstr>
  </op:property>
  <op:property fmtid="{D5CDD505-2E9C-101B-9397-08002B2CF9AE}" pid="8" name="_IPGFLOW_P-82D1_E-0_CV-8A14B2B5_CN-68859035">
    <vt:lpwstr>DPFPMK|3|50|2|0</vt:lpwstr>
  </op:property>
  <op:property fmtid="{D5CDD505-2E9C-101B-9397-08002B2CF9AE}" pid="9" name="_IPGFLOW_P-82D1_E-1_FP-2_SP-1_CV-7A861F11_CN-804F0315">
    <vt:lpwstr>QPLJzCDnmu5fzYMDbjZmif5Rf8soPPztVYcJiH0PCDx9Tg1Ql/pIzyw9Gjj3yJn/3BcOQq4mPNB/zuhNWa4DCmZrNP3nBK0Wr3XlsxTVVw7V3AH/X6iMO9B0bnG7X3IjA9fLxN71MxOoTJBflvwZhi9QeqAJrjAc4Qlp3umpcL+QJmNQi2LQsvnOss2H0WRILIjox700aIL2OfZakVni17hRUkAJZAexnllax7opd/IfgaDqzGZijwCpaoLHdMV</vt:lpwstr>
  </op:property>
  <op:property fmtid="{D5CDD505-2E9C-101B-9397-08002B2CF9AE}" pid="10" name="_IPGFLOW_P-82D1_E-1_FP-2_SP-2_CV-A5864224_CN-70FC9406">
    <vt:lpwstr>BPsZN6H0wCGVOKZLHGGZhFm2ijbMtWlNyCS/tXcwoKL1rKhpSeFk1yzJnKm3OhPY+LdJM16vklciskEjgC8ZzRpTtdRjumWbCSyLBjB10W/+JnILlyA2gB6WKlvJdzE5WPiAEw+/NAFm8fqDATw5Z1uab9r8R0yDKg5UeBIiUKjL6jqBxM8CD7RM5RxtjjIRJxWifFrrNJKAlOUPYuPViW0UXFBm9YF45kkdXLZwdRQY=</vt:lpwstr>
  </op:property>
  <op:property fmtid="{D5CDD505-2E9C-101B-9397-08002B2CF9AE}" pid="11" name="_IPGFLOW_P-82D1_E-0_FP-2_CV-96F3ED08_CN-2D4D6F88">
    <vt:lpwstr>DPSPMK|3|492|2|0</vt:lpwstr>
  </op:property>
  <op:property fmtid="{D5CDD505-2E9C-101B-9397-08002B2CF9AE}" pid="12" name="_IPGLAB_P-82D1_E-1_CV-4015CABC_CN-6B295FA">
    <vt:lpwstr>7glhumU8GJhtAZmXdF1SO6s0BPxg/sFwtvkRDXJ7mR8y0FeihcpUzbyxOnXHhBnBhfaDLk3II/VMMyeC0PnIZKyTgobf7YGBBO4EUMAf5iis/Cy0AuaNiU5tykhPu7ItKyMvKUnxDFdyZ9mMiUwpqVLV5nWv+GKn05AO+gjTdyiRV12SKpwjNW2wVUnXLZkl</vt:lpwstr>
  </op:property>
</op:Properties>
</file>