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修改记录" sheetId="1" state="visible" r:id="rId4"/>
    <sheet name="表清单" sheetId="2" state="visible" r:id="rId5"/>
    <sheet name="表结构" sheetId="3" state="visible" r:id="rId6"/>
    <sheet name="WpsReserved_CellImgList" sheetId="4" state="hidden" r:id="rId7"/>
  </sheets>
  <definedNames>
    <definedName name="_xlnm._FilterDatabase" localSheetId="1" hidden="1">表清单!$A$1:$O$273</definedName>
    <definedName name="_xlnm._FilterDatabase" localSheetId="2" hidden="1">表结构!$A$1:$H$481</definedName>
    <definedName name="_xlnm._FilterDatabase" localSheetId="1" hidden="1">表清单!$A$1:$O$273</definedName>
  </definedNames>
  <calcPr/>
</workbook>
</file>

<file path=xl/sharedStrings.xml><?xml version="1.0" encoding="utf-8"?>
<sst xmlns="http://schemas.openxmlformats.org/spreadsheetml/2006/main" count="782" uniqueCount="782">
  <si>
    <t>序号</t>
  </si>
  <si>
    <t>修改日期</t>
  </si>
  <si>
    <t>修改内容</t>
  </si>
  <si>
    <t>修改人</t>
  </si>
  <si>
    <t>新增表结构文档模版</t>
  </si>
  <si>
    <t>曾纪康</t>
  </si>
  <si>
    <t>预警违法事件表增加居住地镇街字段</t>
  </si>
  <si>
    <t>设备表修改字段类型长度，预警违法事件表增加设备类型、是否多次违法等字段</t>
  </si>
  <si>
    <t>单位信息和人员类型的编码字段增加唯一索引，重点关注人员增加发送短信数量相关字段</t>
  </si>
  <si>
    <t>预警违法事件表增加识别图路径字段，关注人员和底库人员表增加证件照路径字段</t>
  </si>
  <si>
    <t>违法治理模块增加短信发送记录、模版等表结构，数据接口模块调整为短信发送接口记录和日志表</t>
  </si>
  <si>
    <t>新增短信模版变量配置表</t>
  </si>
  <si>
    <t>新增短信最新发送记录表</t>
  </si>
  <si>
    <t>短信接口记录表字段修改</t>
  </si>
  <si>
    <t>短信记录、短信模版等表字段修改</t>
  </si>
  <si>
    <t>底库人员表增加数据来源、是否多次违法等字段</t>
  </si>
  <si>
    <t>新增人像人脸抓拍表</t>
  </si>
  <si>
    <t>预警违法事件表增加处罚相关字段，新增用户自定义表格列表显示配置表</t>
  </si>
  <si>
    <t>新增人员号码接口记录、日志和结果表</t>
  </si>
  <si>
    <t>新增算法信息、算法设备表</t>
  </si>
  <si>
    <t>新增算法服务部署、检测区域信息、检测区域顶点表</t>
  </si>
  <si>
    <t>新增系统授权平台信息和授权记录表、系统视图库1400协议配置表的初版结构</t>
  </si>
  <si>
    <t>模块编码</t>
  </si>
  <si>
    <t>模块名称</t>
  </si>
  <si>
    <t>子模块编码</t>
  </si>
  <si>
    <t>子模块</t>
  </si>
  <si>
    <t>模块序号</t>
  </si>
  <si>
    <t>表序号</t>
  </si>
  <si>
    <t>优先级</t>
  </si>
  <si>
    <t>表名称</t>
  </si>
  <si>
    <t>表描述</t>
  </si>
  <si>
    <t>序列名称（seq+表名+id）</t>
  </si>
  <si>
    <t>主键（拼接序列字符）</t>
  </si>
  <si>
    <t>主键（主键自增数值）</t>
  </si>
  <si>
    <t>表名长度</t>
  </si>
  <si>
    <t>备注</t>
  </si>
  <si>
    <t>表简拼</t>
  </si>
  <si>
    <t>修正简拼</t>
  </si>
  <si>
    <t>igm</t>
  </si>
  <si>
    <t>违法治理</t>
  </si>
  <si>
    <t>device</t>
  </si>
  <si>
    <t>设备信息</t>
  </si>
  <si>
    <t>11</t>
  </si>
  <si>
    <t>01</t>
  </si>
  <si>
    <t>1.1</t>
  </si>
  <si>
    <t>t_igm_device_info</t>
  </si>
  <si>
    <t>设备基础信息表</t>
  </si>
  <si>
    <t>02</t>
  </si>
  <si>
    <t>03</t>
  </si>
  <si>
    <t>04</t>
  </si>
  <si>
    <t>05</t>
  </si>
  <si>
    <t>06</t>
  </si>
  <si>
    <t>07</t>
  </si>
  <si>
    <t>08</t>
  </si>
  <si>
    <t>09</t>
  </si>
  <si>
    <t>10</t>
  </si>
  <si>
    <t>person</t>
  </si>
  <si>
    <t>关注人员</t>
  </si>
  <si>
    <t>t_igm_person_info</t>
  </si>
  <si>
    <t>关注人员信息表</t>
  </si>
  <si>
    <t>12</t>
  </si>
  <si>
    <t>1.2</t>
  </si>
  <si>
    <t>t_igm_person_type</t>
  </si>
  <si>
    <t>人员类型信息表</t>
  </si>
  <si>
    <t>13</t>
  </si>
  <si>
    <t>t_igm_unit_info</t>
  </si>
  <si>
    <t>单位信息表</t>
  </si>
  <si>
    <t>14</t>
  </si>
  <si>
    <t>1.3</t>
  </si>
  <si>
    <t>t_igm_bas_person</t>
  </si>
  <si>
    <t>人员底库信息表</t>
  </si>
  <si>
    <t>来源于三方系统数据（实有人口库等）和线下采集清洗数据</t>
  </si>
  <si>
    <t>15</t>
  </si>
  <si>
    <t>16</t>
  </si>
  <si>
    <t>17</t>
  </si>
  <si>
    <t>18</t>
  </si>
  <si>
    <t>19</t>
  </si>
  <si>
    <t>20</t>
  </si>
  <si>
    <t>event</t>
  </si>
  <si>
    <t>事件信息</t>
  </si>
  <si>
    <t>21</t>
  </si>
  <si>
    <t>t_igm_alarm_illegal_event</t>
  </si>
  <si>
    <t>预警违法事件表</t>
  </si>
  <si>
    <t>22</t>
  </si>
  <si>
    <t>2.1</t>
  </si>
  <si>
    <t>t_igm_alarm_statistics</t>
  </si>
  <si>
    <t>预警事件统计表</t>
  </si>
  <si>
    <t>23</t>
  </si>
  <si>
    <t>t_igm_dept_town_rel</t>
  </si>
  <si>
    <t>部门镇街关系表</t>
  </si>
  <si>
    <t>24</t>
  </si>
  <si>
    <t>25</t>
  </si>
  <si>
    <t>26</t>
  </si>
  <si>
    <t>27</t>
  </si>
  <si>
    <t>28</t>
  </si>
  <si>
    <t>29</t>
  </si>
  <si>
    <t>30</t>
  </si>
  <si>
    <t>31</t>
  </si>
  <si>
    <t>32</t>
  </si>
  <si>
    <t>33</t>
  </si>
  <si>
    <t>34</t>
  </si>
  <si>
    <t>35</t>
  </si>
  <si>
    <t>36</t>
  </si>
  <si>
    <t>37</t>
  </si>
  <si>
    <t>38</t>
  </si>
  <si>
    <t>39</t>
  </si>
  <si>
    <t>40</t>
  </si>
  <si>
    <t>message</t>
  </si>
  <si>
    <t>短信通知</t>
  </si>
  <si>
    <t>41</t>
  </si>
  <si>
    <t>t_igm_message_record</t>
  </si>
  <si>
    <t>短信发送记录表</t>
  </si>
  <si>
    <t>42</t>
  </si>
  <si>
    <t>t_igm_message_template</t>
  </si>
  <si>
    <t>短信模版信息表</t>
  </si>
  <si>
    <t>43</t>
  </si>
  <si>
    <t>t_igm_message_tvariable</t>
  </si>
  <si>
    <t>短信模版变量表</t>
  </si>
  <si>
    <t>imtv</t>
  </si>
  <si>
    <t>44</t>
  </si>
  <si>
    <t>2.3</t>
  </si>
  <si>
    <t>t_igm_message_rule</t>
  </si>
  <si>
    <t>短信发送规则表</t>
  </si>
  <si>
    <t>imrule</t>
  </si>
  <si>
    <t>45</t>
  </si>
  <si>
    <t>t_igm_message_record_last</t>
  </si>
  <si>
    <t>短信最新发送记录表</t>
  </si>
  <si>
    <t>46</t>
  </si>
  <si>
    <t>47</t>
  </si>
  <si>
    <t>48</t>
  </si>
  <si>
    <t>49</t>
  </si>
  <si>
    <t>50</t>
  </si>
  <si>
    <t>custom</t>
  </si>
  <si>
    <t>个性化</t>
  </si>
  <si>
    <t>51</t>
  </si>
  <si>
    <t>2.2</t>
  </si>
  <si>
    <t>t_igm_custom_gridfield</t>
  </si>
  <si>
    <t>用户自定义表格列表显示配置表</t>
  </si>
  <si>
    <t>初始化默认配置信息</t>
  </si>
  <si>
    <t>52</t>
  </si>
  <si>
    <t>53</t>
  </si>
  <si>
    <t>54</t>
  </si>
  <si>
    <t>55</t>
  </si>
  <si>
    <t>56</t>
  </si>
  <si>
    <t>57</t>
  </si>
  <si>
    <t>58</t>
  </si>
  <si>
    <t>59</t>
  </si>
  <si>
    <t>60</t>
  </si>
  <si>
    <t>sar</t>
  </si>
  <si>
    <t>统计分析</t>
  </si>
  <si>
    <t>dis</t>
  </si>
  <si>
    <t>数据接口</t>
  </si>
  <si>
    <t>config</t>
  </si>
  <si>
    <t>接口配置</t>
  </si>
  <si>
    <t>t_dis_illegal_type_mapping</t>
  </si>
  <si>
    <t>违法类型对照配置表</t>
  </si>
  <si>
    <t>ilog</t>
  </si>
  <si>
    <t>接口日志</t>
  </si>
  <si>
    <t>t_dis_message_irecord</t>
  </si>
  <si>
    <t>短信发送接口记录表</t>
  </si>
  <si>
    <t>t_dis_message_ilog</t>
  </si>
  <si>
    <t>短信发送接口日志表</t>
  </si>
  <si>
    <t>t_dis_person_irecord</t>
  </si>
  <si>
    <t>人员查询接口记录表</t>
  </si>
  <si>
    <t>目前用于对接市局人员号码通用查询接口</t>
  </si>
  <si>
    <t>t_dis_person_ilog</t>
  </si>
  <si>
    <t>人员查询接口日志表</t>
  </si>
  <si>
    <t>sdata</t>
  </si>
  <si>
    <t>来源数据</t>
  </si>
  <si>
    <t>t_dis_source_run_redlight</t>
  </si>
  <si>
    <t>闯红灯来源数据记录表</t>
  </si>
  <si>
    <t>t_dis_source_rxy_face</t>
  </si>
  <si>
    <t>人像云人脸抓拍来源数据记录表</t>
  </si>
  <si>
    <t>rdata</t>
  </si>
  <si>
    <t>结果数据</t>
  </si>
  <si>
    <t>t_dis_result_phone_detail</t>
  </si>
  <si>
    <t>人员号码详情结果表</t>
  </si>
  <si>
    <t>t_dis_result_phone_last</t>
  </si>
  <si>
    <t>人员号码最新结果表</t>
  </si>
  <si>
    <t>目前只保留最新单个手机号码</t>
  </si>
  <si>
    <t>61</t>
  </si>
  <si>
    <t>62</t>
  </si>
  <si>
    <t>63</t>
  </si>
  <si>
    <t>64</t>
  </si>
  <si>
    <t>65</t>
  </si>
  <si>
    <t>66</t>
  </si>
  <si>
    <t>67</t>
  </si>
  <si>
    <t>68</t>
  </si>
  <si>
    <t>69</t>
  </si>
  <si>
    <t>70</t>
  </si>
  <si>
    <t>adm</t>
  </si>
  <si>
    <t>算法设备</t>
  </si>
  <si>
    <t>access</t>
  </si>
  <si>
    <t>接入管理</t>
  </si>
  <si>
    <t>t_adm_access_device_group</t>
  </si>
  <si>
    <t>接入设备分组表</t>
  </si>
  <si>
    <t>t_adm_access_device_info</t>
  </si>
  <si>
    <t>接入设备信息表</t>
  </si>
  <si>
    <t>algorithm</t>
  </si>
  <si>
    <t>算法管理</t>
  </si>
  <si>
    <t>t_adm_algorithm_bas_info</t>
  </si>
  <si>
    <t>算法基础信息表</t>
  </si>
  <si>
    <t>t_adm_algorithm_roi_info</t>
  </si>
  <si>
    <t>算法检测区域信息表</t>
  </si>
  <si>
    <t>t_adm_algorithm_server_deploy</t>
  </si>
  <si>
    <t>算法服务部署表</t>
  </si>
  <si>
    <t>t_adm_algorithm_device_config</t>
  </si>
  <si>
    <t>算法设备配置表</t>
  </si>
  <si>
    <t>t_adm_algorithm_roi_point</t>
  </si>
  <si>
    <t>算法检测区域顶点表</t>
  </si>
  <si>
    <t>xxx</t>
  </si>
  <si>
    <t>yyy</t>
  </si>
  <si>
    <t>scm</t>
  </si>
  <si>
    <t>支撑配置</t>
  </si>
  <si>
    <t>license</t>
  </si>
  <si>
    <t>授权管理</t>
  </si>
  <si>
    <t>t_scm_license_platform</t>
  </si>
  <si>
    <t>系统授权平台信息表</t>
  </si>
  <si>
    <t>t_scm_license_record</t>
  </si>
  <si>
    <t>系统授权记录表</t>
  </si>
  <si>
    <t>confmanage</t>
  </si>
  <si>
    <t>配置管理</t>
  </si>
  <si>
    <t>t_scm_conf_protocol_viid</t>
  </si>
  <si>
    <t>系统视图库1400协议配置表</t>
  </si>
  <si>
    <t>规则：</t>
  </si>
  <si>
    <t>模块序号+表序号+年月日时分（yymmddhhmm）+5位序列</t>
  </si>
  <si>
    <t>模块序号+表序号+年月日（yymmdd）+9位序列</t>
  </si>
  <si>
    <t>长度：</t>
  </si>
  <si>
    <t>注释</t>
  </si>
  <si>
    <t>英文描述</t>
  </si>
  <si>
    <t>简拼</t>
  </si>
  <si>
    <t>违法治理管理</t>
  </si>
  <si>
    <t xml:space="preserve">illegal governance management</t>
  </si>
  <si>
    <t xml:space="preserve">Illegal governance and management</t>
  </si>
  <si>
    <t>统计分析报表</t>
  </si>
  <si>
    <t xml:space="preserve">statistical analysis report</t>
  </si>
  <si>
    <t xml:space="preserve">Statistical analysis report</t>
  </si>
  <si>
    <t>数据接口服务</t>
  </si>
  <si>
    <t xml:space="preserve">data interface service</t>
  </si>
  <si>
    <t xml:space="preserve">Data interface service</t>
  </si>
  <si>
    <t>算法设备管理</t>
  </si>
  <si>
    <t xml:space="preserve">Algorithmic device management</t>
  </si>
  <si>
    <t>支撑配置管理</t>
  </si>
  <si>
    <t xml:space="preserve">Supporting configuration management</t>
  </si>
  <si>
    <t>字段名称</t>
  </si>
  <si>
    <t>字段类型</t>
  </si>
  <si>
    <t>长度</t>
  </si>
  <si>
    <t>小数</t>
  </si>
  <si>
    <t>可为空</t>
  </si>
  <si>
    <t>默认值</t>
  </si>
  <si>
    <t>字段注释</t>
  </si>
  <si>
    <t>索引</t>
  </si>
  <si>
    <t>igm_device_info_id</t>
  </si>
  <si>
    <t>int8</t>
  </si>
  <si>
    <t>n</t>
  </si>
  <si>
    <t>设备基础信息表主键</t>
  </si>
  <si>
    <t>pk</t>
  </si>
  <si>
    <t>gbid</t>
  </si>
  <si>
    <t>varchar</t>
  </si>
  <si>
    <t>y</t>
  </si>
  <si>
    <t>设备国标ID</t>
  </si>
  <si>
    <t>idx</t>
  </si>
  <si>
    <t>device_name</t>
  </si>
  <si>
    <t>设备名称</t>
  </si>
  <si>
    <t>device_longitude</t>
  </si>
  <si>
    <t>decimal</t>
  </si>
  <si>
    <t>设备经度</t>
  </si>
  <si>
    <t>device_latitude</t>
  </si>
  <si>
    <t>设备纬度</t>
  </si>
  <si>
    <t>device_town_code</t>
  </si>
  <si>
    <t>设备镇街编码</t>
  </si>
  <si>
    <t>device_town_name</t>
  </si>
  <si>
    <t>设备镇街名称</t>
  </si>
  <si>
    <t>device_type</t>
  </si>
  <si>
    <t>设备类型</t>
  </si>
  <si>
    <t>device_ip</t>
  </si>
  <si>
    <t>设备IP</t>
  </si>
  <si>
    <t>device_channel</t>
  </si>
  <si>
    <t>设备通道号</t>
  </si>
  <si>
    <t>is_enable</t>
  </si>
  <si>
    <t>bool</t>
  </si>
  <si>
    <t>是否启用（true-启用、false-停用）</t>
  </si>
  <si>
    <t>is_online</t>
  </si>
  <si>
    <t>是否在线（true-是、false-否）</t>
  </si>
  <si>
    <t>device_attribute_id</t>
  </si>
  <si>
    <t>设备节点ID（预留设计）</t>
  </si>
  <si>
    <t>remark</t>
  </si>
  <si>
    <t>备注（说明）</t>
  </si>
  <si>
    <t>is_delete</t>
  </si>
  <si>
    <t>是否删除（true-是、false-否）</t>
  </si>
  <si>
    <t>create_user</t>
  </si>
  <si>
    <t>创建用户</t>
  </si>
  <si>
    <t>create_department</t>
  </si>
  <si>
    <t>创建部门</t>
  </si>
  <si>
    <t>create_host</t>
  </si>
  <si>
    <t>创建服务IP</t>
  </si>
  <si>
    <t>create_time</t>
  </si>
  <si>
    <t>timestamp</t>
  </si>
  <si>
    <t>CURRENT_TIMESTAMP</t>
  </si>
  <si>
    <t>创建时间</t>
  </si>
  <si>
    <t>update_user</t>
  </si>
  <si>
    <t>修改用户</t>
  </si>
  <si>
    <t>update_department</t>
  </si>
  <si>
    <t>修改部门</t>
  </si>
  <si>
    <t>update_host</t>
  </si>
  <si>
    <t>修改服务IP</t>
  </si>
  <si>
    <t>update_time</t>
  </si>
  <si>
    <t>修改时间</t>
  </si>
  <si>
    <t>record_version</t>
  </si>
  <si>
    <t>int4</t>
  </si>
  <si>
    <t>记录版本号</t>
  </si>
  <si>
    <t>igm_person_info_id</t>
  </si>
  <si>
    <t>关注人员信息表主键</t>
  </si>
  <si>
    <t>idcard</t>
  </si>
  <si>
    <t>身份证</t>
  </si>
  <si>
    <t>uk</t>
  </si>
  <si>
    <t>name</t>
  </si>
  <si>
    <t>姓名</t>
  </si>
  <si>
    <t>gender</t>
  </si>
  <si>
    <t>char</t>
  </si>
  <si>
    <t>性别（0-未知、1-男性、2-女性、9-未说明，GB/T2261.1）</t>
  </si>
  <si>
    <t>phone_no</t>
  </si>
  <si>
    <t>手机号码</t>
  </si>
  <si>
    <t>photo_path</t>
  </si>
  <si>
    <t>证件照路径（一般存储一张主图）</t>
  </si>
  <si>
    <t>person_type</t>
  </si>
  <si>
    <t>人员类型（存储编码，名称通过基础数据关联，包括：快递员、外卖员、学生、燃气、企事业单位人员等）</t>
  </si>
  <si>
    <t>unit</t>
  </si>
  <si>
    <t>单位（存储编码，名称通过基础数据关联，包括：美团、饿了么、京东、顺丰等）</t>
  </si>
  <si>
    <t>registration_town_code</t>
  </si>
  <si>
    <t>户籍镇街编码</t>
  </si>
  <si>
    <t>registration_town_name</t>
  </si>
  <si>
    <t>户籍镇街名称</t>
  </si>
  <si>
    <t>registration_address</t>
  </si>
  <si>
    <t>户籍地址</t>
  </si>
  <si>
    <t>residence_town_code</t>
  </si>
  <si>
    <t>居住地镇街编码</t>
  </si>
  <si>
    <t>residence_town_name</t>
  </si>
  <si>
    <t>居住地镇街名称</t>
  </si>
  <si>
    <t>residence_address</t>
  </si>
  <si>
    <t>居住地址</t>
  </si>
  <si>
    <t>is_repetition_illegal</t>
  </si>
  <si>
    <t>是否多次违法（标签信息，目前规则为大于等于3次短信发送记录）</t>
  </si>
  <si>
    <t>total_msg_number</t>
  </si>
  <si>
    <t>发送短信总数量（更新统计逻辑：历史数量+当天数量）</t>
  </si>
  <si>
    <t>history_msg_number</t>
  </si>
  <si>
    <t>发送短信历史数量（昨天之前）</t>
  </si>
  <si>
    <t>igm_person_type_id</t>
  </si>
  <si>
    <t>人员类型信息表主键</t>
  </si>
  <si>
    <t>person_type_code</t>
  </si>
  <si>
    <t>人员类型编码</t>
  </si>
  <si>
    <t>person_type_name</t>
  </si>
  <si>
    <t>人员类型名称</t>
  </si>
  <si>
    <t>parent_person_type_id</t>
  </si>
  <si>
    <t>上级人员类型ID（预留设计，兼容层级结构）</t>
  </si>
  <si>
    <t>parent_person_type_code</t>
  </si>
  <si>
    <t>上级人员类型编码（预留设计，兼容层级结构）</t>
  </si>
  <si>
    <t>igm_unit_info_id</t>
  </si>
  <si>
    <t>单位信息表主键</t>
  </si>
  <si>
    <t>unit_code</t>
  </si>
  <si>
    <t>单位编码</t>
  </si>
  <si>
    <t>unit_name</t>
  </si>
  <si>
    <t>单位名称</t>
  </si>
  <si>
    <t>unit_type</t>
  </si>
  <si>
    <t>单位类型（预留设计）</t>
  </si>
  <si>
    <t>parent_unit_info_id</t>
  </si>
  <si>
    <t>上级单位ID（预留设计，兼容层级结构）</t>
  </si>
  <si>
    <t>parent_unit_code</t>
  </si>
  <si>
    <t>上级单位编码（预留设计，兼容层级结构）</t>
  </si>
  <si>
    <t>igm_bas_person_id</t>
  </si>
  <si>
    <t>人员底库信息表主键</t>
  </si>
  <si>
    <t>居住地地址</t>
  </si>
  <si>
    <t>data_source</t>
  </si>
  <si>
    <t>数据来源（首次新增时的数据来源；alarm_event：预警事件，holographic_system：全息系统，actual_personnel：实有人口库接口）</t>
  </si>
  <si>
    <t>igm_alarm_illegal_event_id</t>
  </si>
  <si>
    <t>预警违法事件表主键</t>
  </si>
  <si>
    <t>capture_id</t>
  </si>
  <si>
    <t>抓拍ID（事件编号）</t>
  </si>
  <si>
    <t>capture_time</t>
  </si>
  <si>
    <t>抓拍时间</t>
  </si>
  <si>
    <t>identify_image_path</t>
  </si>
  <si>
    <t>识别图路径（一般为证件照）</t>
  </si>
  <si>
    <t>face_image_path</t>
  </si>
  <si>
    <t>人脸图路径</t>
  </si>
  <si>
    <t>sence_image_path</t>
  </si>
  <si>
    <t>场景图路径</t>
  </si>
  <si>
    <t>composite_image_path</t>
  </si>
  <si>
    <t>违章合成图路径</t>
  </si>
  <si>
    <t>vehicle_type</t>
  </si>
  <si>
    <t>车辆类型（存储编码，名称通过字典关联，包括：电瓶车、自行车、三轮车、摩托车等）</t>
  </si>
  <si>
    <t>illegal_type</t>
  </si>
  <si>
    <t>违法类型（存储编码，名称通过字典关联，包括：非机动车不戴头盔、非机动车占用机动车道、非机动车逆向行驶、非机动车越线停车等）</t>
  </si>
  <si>
    <t>is_identified</t>
  </si>
  <si>
    <t>是否识别</t>
  </si>
  <si>
    <t>is_today_repetition</t>
  </si>
  <si>
    <t>是否当天重复预警（暂定规则为相同驾驶人且抓拍时间间隔在24小时内事件）</t>
  </si>
  <si>
    <t>is_notoday_repetition</t>
  </si>
  <si>
    <t>是否非当天重复预警（暂定规则为相同驾驶人且抓拍时间间隔超过24小时事件）</t>
  </si>
  <si>
    <t>身份证（驾驶人）</t>
  </si>
  <si>
    <t>姓名（驾驶人）</t>
  </si>
  <si>
    <t>性别（驾驶人；0-未知、1-男性、2-女性、9-未说明，GB/T2261.1）</t>
  </si>
  <si>
    <t>similarity</t>
  </si>
  <si>
    <t>相似度（驾驶人）</t>
  </si>
  <si>
    <t>手机号码（驾驶人）</t>
  </si>
  <si>
    <t>人员类型（驾驶人，存储编码，名称通过基础数据关联，包括：快递员、外卖员、学生、燃气、企事业单位人员等）</t>
  </si>
  <si>
    <t>单位（驾驶人，存储编码，名称通过基础数据关联，包括：美团、饿了么、京东、顺丰等）</t>
  </si>
  <si>
    <t>户籍地镇街编码（驾驶人）</t>
  </si>
  <si>
    <t>户籍地镇街名称（驾驶人）</t>
  </si>
  <si>
    <t>居住地镇街编码（驾驶人）</t>
  </si>
  <si>
    <t>居住地镇街名称（驾驶人）</t>
  </si>
  <si>
    <t>passenger_idcard</t>
  </si>
  <si>
    <t>乘坐人身份证（预留设计）</t>
  </si>
  <si>
    <t>passenger_name</t>
  </si>
  <si>
    <t>乘坐人姓名（预留设计）</t>
  </si>
  <si>
    <t>passenger_gender</t>
  </si>
  <si>
    <t>乘坐人性别（预留设计；0-未知、1-男性、2-女性、9-未说明，GB/T2261.1）</t>
  </si>
  <si>
    <t>passenger_similarity</t>
  </si>
  <si>
    <t>乘坐人相似度（预留设计）</t>
  </si>
  <si>
    <t>is_illegal</t>
  </si>
  <si>
    <t>是否违法</t>
  </si>
  <si>
    <t>illegal_audit_user</t>
  </si>
  <si>
    <t>违法审核人</t>
  </si>
  <si>
    <t>illegal_audit_user_name</t>
  </si>
  <si>
    <t>违法审核人姓名（冗余字段，用于展示）</t>
  </si>
  <si>
    <t>illegal_audit_time</t>
  </si>
  <si>
    <t>违法审核时间</t>
  </si>
  <si>
    <t>is_send_msg</t>
  </si>
  <si>
    <t>是否发送短信</t>
  </si>
  <si>
    <t>send_msg_status</t>
  </si>
  <si>
    <t>发送短信状态</t>
  </si>
  <si>
    <t>send_msg_user</t>
  </si>
  <si>
    <t>发送短信人</t>
  </si>
  <si>
    <t>send_msg_user_name</t>
  </si>
  <si>
    <t>发送短信人姓名（冗余字段，用于展示）</t>
  </si>
  <si>
    <t>send_msg_time</t>
  </si>
  <si>
    <t>发送短信时间</t>
  </si>
  <si>
    <t>is_cancel</t>
  </si>
  <si>
    <t>是否作废</t>
  </si>
  <si>
    <t>cancel_user</t>
  </si>
  <si>
    <t>作废人</t>
  </si>
  <si>
    <t>cancel_user_name</t>
  </si>
  <si>
    <t>作废人姓名（冗余字段，用于展示）</t>
  </si>
  <si>
    <t>cancel_time</t>
  </si>
  <si>
    <t>作废时间</t>
  </si>
  <si>
    <t>cancel_reason</t>
  </si>
  <si>
    <t>作废原因</t>
  </si>
  <si>
    <t>is_punish</t>
  </si>
  <si>
    <t>是否处罚（处罚状态：false-未处罚、true-已处罚）</t>
  </si>
  <si>
    <t>punish_content</t>
  </si>
  <si>
    <t>处罚内容</t>
  </si>
  <si>
    <t>punish_user</t>
  </si>
  <si>
    <t>处罚人</t>
  </si>
  <si>
    <t>punish_user_name</t>
  </si>
  <si>
    <t>处罚人姓名（冗余字段，用于展示）</t>
  </si>
  <si>
    <t>punish_time</t>
  </si>
  <si>
    <t>处罚时间</t>
  </si>
  <si>
    <t>igm_message_record_id</t>
  </si>
  <si>
    <t>短信发送记录表主键</t>
  </si>
  <si>
    <t>receive_phone_no</t>
  </si>
  <si>
    <t>接收号码</t>
  </si>
  <si>
    <t>receive_name</t>
  </si>
  <si>
    <t>接收人姓名</t>
  </si>
  <si>
    <t>receive_idcard</t>
  </si>
  <si>
    <t>接收人身份证号</t>
  </si>
  <si>
    <t>msg_content</t>
  </si>
  <si>
    <t>短信内容（详情，已替换变量值）</t>
  </si>
  <si>
    <t>msg_template</t>
  </si>
  <si>
    <t>短信模版（名称）</t>
  </si>
  <si>
    <t>msg_template_code</t>
  </si>
  <si>
    <t>短信模版编码</t>
  </si>
  <si>
    <t>msg_template_content</t>
  </si>
  <si>
    <t>短信模版内容</t>
  </si>
  <si>
    <t>msg_params</t>
  </si>
  <si>
    <t>短信参数（json格式参数集合，已赋值）</t>
  </si>
  <si>
    <t>预警违法事件ID</t>
  </si>
  <si>
    <t>is_sending</t>
  </si>
  <si>
    <t>是否发送中</t>
  </si>
  <si>
    <t>send_msg_count</t>
  </si>
  <si>
    <t>发送次数（预留设计，兼容自动重新发送）</t>
  </si>
  <si>
    <t>next_send_msg_time</t>
  </si>
  <si>
    <t>下次发送短信时间（预留设计，兼容自动重新发送）</t>
  </si>
  <si>
    <t>igm_message_template_id</t>
  </si>
  <si>
    <t>短信模版信息表主键</t>
  </si>
  <si>
    <t>模版编码</t>
  </si>
  <si>
    <t>模版名称</t>
  </si>
  <si>
    <t>模版内容</t>
  </si>
  <si>
    <t>igm_message_tvariable_id</t>
  </si>
  <si>
    <t>短信模版变量表主键</t>
  </si>
  <si>
    <t>variable_code</t>
  </si>
  <si>
    <t>变量编码</t>
  </si>
  <si>
    <t>variable_name</t>
  </si>
  <si>
    <t>变量内容</t>
  </si>
  <si>
    <t>sort</t>
  </si>
  <si>
    <t>排序</t>
  </si>
  <si>
    <t>value_type</t>
  </si>
  <si>
    <t>取值类型（属性值-propertyValue，函数算式-function）</t>
  </si>
  <si>
    <t>entity_name</t>
  </si>
  <si>
    <t>实体名称（包含包名）</t>
  </si>
  <si>
    <t>property_name</t>
  </si>
  <si>
    <t>属性名称（与实体名称一起使用）</t>
  </si>
  <si>
    <t>function_expression</t>
  </si>
  <si>
    <t>函数算式表达式</t>
  </si>
  <si>
    <t>igm_message_rule_id</t>
  </si>
  <si>
    <t>短信发送规则表主键</t>
  </si>
  <si>
    <t>rule_code</t>
  </si>
  <si>
    <t>规则编码</t>
  </si>
  <si>
    <t>rule_content</t>
  </si>
  <si>
    <t>规则内容</t>
  </si>
  <si>
    <t>rule_start_time</t>
  </si>
  <si>
    <t>规则开始时间</t>
  </si>
  <si>
    <t>rule_end_time</t>
  </si>
  <si>
    <t>规则结束时间</t>
  </si>
  <si>
    <t>igm_message_record_last_id</t>
  </si>
  <si>
    <t>短信最新发送记录表主键</t>
  </si>
  <si>
    <t>短信发送记录表ID</t>
  </si>
  <si>
    <t>igm_custom_gridfield_id</t>
  </si>
  <si>
    <t>用户自定义表格列表显示配置表主键</t>
  </si>
  <si>
    <t>grid_code</t>
  </si>
  <si>
    <t>表格编码（数据字典类型：custom_grid_code，初始包括：illegalListGrid-违法事件列表表格、cancelListGrid-作废事件列表表格）</t>
  </si>
  <si>
    <t>field_code</t>
  </si>
  <si>
    <t>字段编码（配置时不支持修改）</t>
  </si>
  <si>
    <t>field_name</t>
  </si>
  <si>
    <t>字段名称（配置时可以支持修改）</t>
  </si>
  <si>
    <t>is_show</t>
  </si>
  <si>
    <t>是否显示（true-是、false-否）</t>
  </si>
  <si>
    <t>显示顺序</t>
  </si>
  <si>
    <t>username</t>
  </si>
  <si>
    <t>用户名（默认配置用户名为：default）</t>
  </si>
  <si>
    <t>width</t>
  </si>
  <si>
    <t>宽度（预留设计）</t>
  </si>
  <si>
    <t>dis_illegal_type_mapping_id</t>
  </si>
  <si>
    <t>违法类型对照配置表主键</t>
  </si>
  <si>
    <t>system_code</t>
  </si>
  <si>
    <t>对接系统编码（数据字典）</t>
  </si>
  <si>
    <t>internal_illegal_type_code</t>
  </si>
  <si>
    <t>内部违法类型编码</t>
  </si>
  <si>
    <t>internal_illegal_type_name</t>
  </si>
  <si>
    <t>内部违法类型名称</t>
  </si>
  <si>
    <t>external_illegal_type_code</t>
  </si>
  <si>
    <t>外部违法类型编码</t>
  </si>
  <si>
    <t>external_illegal_type_name</t>
  </si>
  <si>
    <t>外部违法类型名称</t>
  </si>
  <si>
    <t>dis_message_irecord_id</t>
  </si>
  <si>
    <t>短信发送接口记录表主键</t>
  </si>
  <si>
    <t>msg_template_name</t>
  </si>
  <si>
    <t>短信模版名称</t>
  </si>
  <si>
    <t>短信模版内容（含变量，使用${}包装变量）</t>
  </si>
  <si>
    <t>短信参数（json字符串，与模版内容配合使用）</t>
  </si>
  <si>
    <t>msg_content_detail</t>
  </si>
  <si>
    <t>短信内容详情（已替换变量）</t>
  </si>
  <si>
    <t>send_user</t>
  </si>
  <si>
    <t>发送用户</t>
  </si>
  <si>
    <t>send_plan_time</t>
  </si>
  <si>
    <t>计划发送时间</t>
  </si>
  <si>
    <t>biz_id</t>
  </si>
  <si>
    <t>业务ID</t>
  </si>
  <si>
    <t>biz_no</t>
  </si>
  <si>
    <t>业务单号</t>
  </si>
  <si>
    <t>dis_message_ilog_id</t>
  </si>
  <si>
    <t>短信发送接口日志表主键</t>
  </si>
  <si>
    <t>短信发送接口记录ID</t>
  </si>
  <si>
    <t>is_success</t>
  </si>
  <si>
    <t>是否成功（true-是、false-否）</t>
  </si>
  <si>
    <t>handle_time</t>
  </si>
  <si>
    <t>处理时间</t>
  </si>
  <si>
    <t>handle_cost</t>
  </si>
  <si>
    <t>处理耗时（单位为毫秒）</t>
  </si>
  <si>
    <t>status_code</t>
  </si>
  <si>
    <t>状态编码（http请求状态码和其他自定义编码）</t>
  </si>
  <si>
    <t>request_content</t>
  </si>
  <si>
    <t>text</t>
  </si>
  <si>
    <t>请求内容</t>
  </si>
  <si>
    <t>response_content</t>
  </si>
  <si>
    <t>响应内容</t>
  </si>
  <si>
    <t>dis_person_irecord_id</t>
  </si>
  <si>
    <t>人员查询接口记录表主键</t>
  </si>
  <si>
    <t>search_idcard</t>
  </si>
  <si>
    <t>查询身份证号（查询条件）</t>
  </si>
  <si>
    <t>search_name</t>
  </si>
  <si>
    <t>查询姓名（查询条件，预留设计）</t>
  </si>
  <si>
    <t>search_user</t>
  </si>
  <si>
    <t>查询用户（操作审计）</t>
  </si>
  <si>
    <t>search_time</t>
  </si>
  <si>
    <t>查询时间（操作审计）</t>
  </si>
  <si>
    <t>search_source</t>
  </si>
  <si>
    <t>查询来源（操作审计，目前包括：user-系统用户、alarmPerson-预警人员解析、basPerson-底库人员定时）</t>
  </si>
  <si>
    <t>dis_person_ilog_id</t>
  </si>
  <si>
    <t>人员查询接口日志表主键</t>
  </si>
  <si>
    <t>人员查询接口记录ID</t>
  </si>
  <si>
    <t>dis_source_run_redlight_id</t>
  </si>
  <si>
    <t>闯红灯来源数据记录表主键</t>
  </si>
  <si>
    <t>抓拍ID</t>
  </si>
  <si>
    <t>person_img_id</t>
  </si>
  <si>
    <t>图片ID</t>
  </si>
  <si>
    <t>person_id</t>
  </si>
  <si>
    <t>人员ID</t>
  </si>
  <si>
    <t>label</t>
  </si>
  <si>
    <t>识别人员标签</t>
  </si>
  <si>
    <t>识别人员姓名</t>
  </si>
  <si>
    <t>性别(0:男,1:女)</t>
  </si>
  <si>
    <t>相似度</t>
  </si>
  <si>
    <t>check_status</t>
  </si>
  <si>
    <t>审核状态(1-未识别，2-待审核，3-审核通过，4-审核不通过)</t>
  </si>
  <si>
    <t>check_remark</t>
  </si>
  <si>
    <t>审核说明</t>
  </si>
  <si>
    <t>check_police_name</t>
  </si>
  <si>
    <t>审核人员姓名</t>
  </si>
  <si>
    <t>check_police_num</t>
  </si>
  <si>
    <t>审核人员警号</t>
  </si>
  <si>
    <t>check_time</t>
  </si>
  <si>
    <t>审核时间</t>
  </si>
  <si>
    <t>source_create_time</t>
  </si>
  <si>
    <t>来源数据创建时间</t>
  </si>
  <si>
    <t>source_update_time</t>
  </si>
  <si>
    <t>来源数据修改时间</t>
  </si>
  <si>
    <t>dis_source_rxy_face_id</t>
  </si>
  <si>
    <t>人像云人脸抓拍来源数据记录表主键</t>
  </si>
  <si>
    <t>card_type</t>
  </si>
  <si>
    <t>证件类型</t>
  </si>
  <si>
    <t>性别(男,女)</t>
  </si>
  <si>
    <t>birthday</t>
  </si>
  <si>
    <t>date</t>
  </si>
  <si>
    <t>出身日期</t>
  </si>
  <si>
    <t>repository_id</t>
  </si>
  <si>
    <t>资源库ID</t>
  </si>
  <si>
    <t>capture_quality</t>
  </si>
  <si>
    <t>抓拍质量</t>
  </si>
  <si>
    <t>photo_age</t>
  </si>
  <si>
    <t>照片颜龄</t>
  </si>
  <si>
    <t>dis_result_phone_detail_id</t>
  </si>
  <si>
    <t>人员号码详情结果表主键</t>
  </si>
  <si>
    <t>身份证号（原始字段：id_card）</t>
  </si>
  <si>
    <t>姓名（原始字段：name）</t>
  </si>
  <si>
    <t>手机号码（原始字段：contact）</t>
  </si>
  <si>
    <t>data_id</t>
  </si>
  <si>
    <t>数据ID（原始字段：gab_zjlid）</t>
  </si>
  <si>
    <t>data_comment</t>
  </si>
  <si>
    <t>数据备注说明（原始字段：bz）</t>
  </si>
  <si>
    <t>data_time</t>
  </si>
  <si>
    <t>数据时间（解析结果时间进行赋值）</t>
  </si>
  <si>
    <t>dis_result_phone_last_id</t>
  </si>
  <si>
    <t>人员号码最新结果表主键</t>
  </si>
  <si>
    <t>身份证号</t>
  </si>
  <si>
    <t>last_time</t>
  </si>
  <si>
    <t>最后时间</t>
  </si>
  <si>
    <t>adm_access_device_group_id</t>
  </si>
  <si>
    <t>接入设备分组表主键</t>
  </si>
  <si>
    <t>group_name</t>
  </si>
  <si>
    <t>分组名称</t>
  </si>
  <si>
    <t>parent_device_group_id</t>
  </si>
  <si>
    <t>上级接入设备分组ID</t>
  </si>
  <si>
    <t>adm_access_device_info_id</t>
  </si>
  <si>
    <t>接入设备信息表主键</t>
  </si>
  <si>
    <t>device_group_id</t>
  </si>
  <si>
    <t>设备分组ID</t>
  </si>
  <si>
    <t>device_access_time</t>
  </si>
  <si>
    <t>设备接入时间</t>
  </si>
  <si>
    <t>device_mode</t>
  </si>
  <si>
    <t>设备模式（二进制位存储，从低到高依次为：视频流、图片流，配置对应模式时、位值为1，否则为0；例如：十进制表示分别为1、2，两种模式表示为4）</t>
  </si>
  <si>
    <t>device_port</t>
  </si>
  <si>
    <t>设备端口</t>
  </si>
  <si>
    <t>adm_algorithm_bas_info_id</t>
  </si>
  <si>
    <t>算法基础信息表主键</t>
  </si>
  <si>
    <t>algorithm_code</t>
  </si>
  <si>
    <t>算法编码</t>
  </si>
  <si>
    <t>algorithm_name</t>
  </si>
  <si>
    <t>算法名称</t>
  </si>
  <si>
    <t>is_roi</t>
  </si>
  <si>
    <t>是否支持区域检测（true-支持区域检测、false-不支持区域检测）</t>
  </si>
  <si>
    <t>support_mode</t>
  </si>
  <si>
    <t>支持模式（算法层面配置，支持该算法限定模式；二进制位存储，从低到高依次为：视频流、图片流，配置对应模式时、位值为1，否则为0；例如：十进制表示分别为1、2，两种模式表示为4）</t>
  </si>
  <si>
    <t>adm_algorithm_roi_info_id</t>
  </si>
  <si>
    <t>算法检测区域配置表主键</t>
  </si>
  <si>
    <t>算法基础信息ID</t>
  </si>
  <si>
    <t>roi_sort</t>
  </si>
  <si>
    <t>区域序号</t>
  </si>
  <si>
    <t>roi_code</t>
  </si>
  <si>
    <t>区域编码（一般有：roi、startLine、illegalLine、endLine）</t>
  </si>
  <si>
    <t>roi_name</t>
  </si>
  <si>
    <t>区域名称（一般有：roi区域、开始线、违法线、结束线）</t>
  </si>
  <si>
    <t>roi_type</t>
  </si>
  <si>
    <t>区域类型（area-面、line-线、point-点）</t>
  </si>
  <si>
    <t>roi_mode</t>
  </si>
  <si>
    <t>区域检测模式（touchesLine-目标框触线、passMidline-目标中心过线）</t>
  </si>
  <si>
    <t>adm_algorithm_server_deploy_id</t>
  </si>
  <si>
    <t>算法服务部署表主键</t>
  </si>
  <si>
    <t>server_name</t>
  </si>
  <si>
    <t>服务名称</t>
  </si>
  <si>
    <t>server_ip</t>
  </si>
  <si>
    <t>服务IP</t>
  </si>
  <si>
    <t>server_port</t>
  </si>
  <si>
    <t>服务端口</t>
  </si>
  <si>
    <t>program_package_type</t>
  </si>
  <si>
    <t>程序包类型（mirror_image-镜像）</t>
  </si>
  <si>
    <t>program_package_name</t>
  </si>
  <si>
    <t>程序包名称</t>
  </si>
  <si>
    <t>program_package_path</t>
  </si>
  <si>
    <t>程序包路径</t>
  </si>
  <si>
    <t>is_upload</t>
  </si>
  <si>
    <t>是否上传（true-上传成功、false-上传失败）</t>
  </si>
  <si>
    <t>upload_time</t>
  </si>
  <si>
    <t>上传时间</t>
  </si>
  <si>
    <t>is_deploy</t>
  </si>
  <si>
    <t>是否部署（true-部署成功、false-部署失败）</t>
  </si>
  <si>
    <t>deploy_time</t>
  </si>
  <si>
    <t>部署时间</t>
  </si>
  <si>
    <t>max_analysis_num</t>
  </si>
  <si>
    <t>最大并行分析路数</t>
  </si>
  <si>
    <t>支持模式（服务层面配置，支持单个服务限定模式，优先级高于算法配置；二进制位存储，从低到高依次为：视频流、图片流，配置对应模式时、位值为1，否则为0；例如：十进制表示分别为1、2，两种模式表示为4）</t>
  </si>
  <si>
    <t>adm_algorithm_device_config_id</t>
  </si>
  <si>
    <t>算法设备配置表主键</t>
  </si>
  <si>
    <t>uk1</t>
  </si>
  <si>
    <t>接入设备信息ID（设备其他信息，关联接入设备表查询）</t>
  </si>
  <si>
    <t>设备国标ID（冗余信息，便于查询）</t>
  </si>
  <si>
    <t>is_open</t>
  </si>
  <si>
    <t>是否开启（true-开启、false-关闭，配置该算法的设备是否生效；不同于接入设备是否启用）</t>
  </si>
  <si>
    <t>is_config</t>
  </si>
  <si>
    <t>是否配置（true-已配置、false-未配置）</t>
  </si>
  <si>
    <t>config_mode</t>
  </si>
  <si>
    <t>配置模式（配置需要生效的模式；二进制位存储，从低到高依次为：视频流、图片流，配置对应模式时、位值为1，否则为0；例如：十进制表示分别为1、2，两种模式表示为4）</t>
  </si>
  <si>
    <t>recognition_duration</t>
  </si>
  <si>
    <t>算法预警识别时长（单位：秒；预留设计，暂时未启用）</t>
  </si>
  <si>
    <t>time_interval</t>
  </si>
  <si>
    <t>算法预警时间间隔（单位：秒；预留设计，暂时未启用）</t>
  </si>
  <si>
    <t>adm_algorithm_roi_point_id</t>
  </si>
  <si>
    <t>算法检测区域顶点表主键</t>
  </si>
  <si>
    <t>算法设备配置ID</t>
  </si>
  <si>
    <t>roi_point_sort</t>
  </si>
  <si>
    <t>区域顶点序号</t>
  </si>
  <si>
    <t>point_xcoordinate</t>
  </si>
  <si>
    <t>点X坐标</t>
  </si>
  <si>
    <t>point_ycoordinate</t>
  </si>
  <si>
    <t>点Y坐标</t>
  </si>
  <si>
    <t>scm_license_platform_id</t>
  </si>
  <si>
    <t>系统授权平台信息表主键</t>
  </si>
  <si>
    <t>platform_code</t>
  </si>
  <si>
    <t>平台编码</t>
  </si>
  <si>
    <t>platform_name</t>
  </si>
  <si>
    <t>平台名称</t>
  </si>
  <si>
    <t>platform_version</t>
  </si>
  <si>
    <t>平台版本</t>
  </si>
  <si>
    <t>release_time</t>
  </si>
  <si>
    <t>平台发布时间</t>
  </si>
  <si>
    <t>is_has_license</t>
  </si>
  <si>
    <t>是否授权（true-已授权、false-未授权）</t>
  </si>
  <si>
    <t>scm_license_record_id</t>
  </si>
  <si>
    <t>系统授权记录表主键</t>
  </si>
  <si>
    <t>machine_code</t>
  </si>
  <si>
    <t>机器码</t>
  </si>
  <si>
    <t>license_code</t>
  </si>
  <si>
    <t>授权码</t>
  </si>
  <si>
    <t>import_time</t>
  </si>
  <si>
    <t>导入时间</t>
  </si>
  <si>
    <t>start_time</t>
  </si>
  <si>
    <t>起始时间</t>
  </si>
  <si>
    <t>expiration_time</t>
  </si>
  <si>
    <t>到期时间</t>
  </si>
  <si>
    <t>access_number</t>
  </si>
  <si>
    <t>授权接入数</t>
  </si>
  <si>
    <t>license_type</t>
  </si>
  <si>
    <t>授权类型（userNumber-用户数、deviceNumber-设备数）</t>
  </si>
  <si>
    <t>is_active</t>
  </si>
  <si>
    <t>是否有效（true-有效、false-无效，无效场景包括：到期、机器码异常、授权码异常、机器时间篡改等）</t>
  </si>
  <si>
    <t>scm_conf_protocol_viid_id</t>
  </si>
  <si>
    <t>系统视图库1400协议配置表主键</t>
  </si>
  <si>
    <t>protocol_name</t>
  </si>
  <si>
    <t xml:space="preserve">协议名称（GA/T 1400）</t>
  </si>
  <si>
    <t>主机名</t>
  </si>
  <si>
    <t>viid_id</t>
  </si>
  <si>
    <t>注册ID（视图库系统/设备ID）</t>
  </si>
  <si>
    <t>ip</t>
  </si>
  <si>
    <t>IP地址</t>
  </si>
  <si>
    <t>ipv6</t>
  </si>
  <si>
    <t>IPV6地址</t>
  </si>
  <si>
    <t>port</t>
  </si>
  <si>
    <t>端口</t>
  </si>
  <si>
    <t>账号</t>
  </si>
  <si>
    <t>密码</t>
  </si>
  <si>
    <t>up_viid_id</t>
  </si>
  <si>
    <t>上级注册ID（多个用英文分号分割）</t>
  </si>
  <si>
    <t>sub_viid_id</t>
  </si>
  <si>
    <t>下级注册ID（多个用英文分号分割）</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</si>
</sst>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s>
  <fonts count="31">
    <font>
      <sz val="12.000000"/>
      <color theme="1"/>
      <name val="Calibri"/>
      <scheme val="minor"/>
    </font>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sz val="11.000000"/>
      <color theme="1"/>
      <name val="宋体"/>
    </font>
    <font>
      <b/>
      <sz val="14.000000"/>
      <color theme="1"/>
      <name val="宋体"/>
    </font>
    <font>
      <sz val="11.000000"/>
      <name val="宋体"/>
    </font>
    <font>
      <sz val="14.000000"/>
      <color theme="1"/>
      <name val="宋体"/>
    </font>
    <font>
      <b/>
      <sz val="14.000000"/>
      <name val="宋体"/>
    </font>
    <font>
      <sz val="11.000000"/>
      <color indexed="2"/>
      <name val="宋体"/>
    </font>
    <font>
      <b/>
      <sz val="12.000000"/>
      <name val="宋体"/>
    </font>
    <font>
      <sz val="12.000000"/>
      <name val="宋体"/>
    </font>
    <font>
      <b/>
      <sz val="11.000000"/>
      <name val="宋体"/>
    </font>
    <font>
      <b/>
      <sz val="12.000000"/>
      <color indexed="2"/>
      <name val="宋体"/>
    </font>
    <font>
      <sz val="11.000000"/>
      <name val="SimSun"/>
    </font>
  </fonts>
  <fills count="37">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0" tint="-0.249977111117893"/>
        <bgColor theme="0" tint="-0.249977111117893"/>
      </patternFill>
    </fill>
    <fill>
      <patternFill patternType="solid">
        <fgColor theme="0" tint="0"/>
        <bgColor theme="0" tint="0"/>
      </patternFill>
    </fill>
    <fill>
      <patternFill patternType="solid">
        <fgColor indexed="65"/>
        <bgColor indexed="65"/>
      </patternFill>
    </fill>
  </fills>
  <borders count="40">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
      <left style="none"/>
      <right style="none"/>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thin">
        <color theme="1"/>
      </bottom>
      <diagonal style="none"/>
    </border>
    <border>
      <left style="thin">
        <color auto="1"/>
      </left>
      <right style="thin">
        <color auto="1"/>
      </right>
      <top style="thin">
        <color theme="1"/>
      </top>
      <bottom style="thin">
        <color auto="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none"/>
      <bottom style="thin">
        <color theme="1"/>
      </bottom>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auto="1"/>
      </top>
      <bottom style="thin">
        <color auto="1"/>
      </bottom>
      <diagonal style="none"/>
    </border>
    <border>
      <left style="thin">
        <color theme="1"/>
      </left>
      <right style="thin">
        <color auto="1"/>
      </right>
      <top style="thin">
        <color auto="1"/>
      </top>
      <bottom style="thin">
        <color auto="1"/>
      </bottom>
      <diagonal style="none"/>
    </border>
    <border>
      <left style="thin">
        <color auto="1"/>
      </left>
      <right style="thin">
        <color auto="1"/>
      </right>
      <top style="thin">
        <color theme="1"/>
      </top>
      <bottom style="none"/>
      <diagonal style="none"/>
    </border>
    <border>
      <left style="thin">
        <color auto="1"/>
      </left>
      <right style="thin">
        <color auto="1"/>
      </right>
      <top style="thin">
        <color theme="1"/>
      </top>
      <bottom style="thin">
        <color theme="1"/>
      </bottom>
      <diagonal style="none"/>
    </border>
    <border>
      <left style="thin">
        <color theme="1"/>
      </left>
      <right style="thin">
        <color theme="1"/>
      </right>
      <top style="thin">
        <color theme="1"/>
      </top>
      <bottom style="thin">
        <color auto="1"/>
      </bottom>
      <diagonal style="none"/>
    </border>
    <border>
      <left style="thin">
        <color theme="1"/>
      </left>
      <right style="thin">
        <color auto="1"/>
      </right>
      <top style="thin">
        <color theme="1"/>
      </top>
      <bottom style="thin">
        <color theme="1"/>
      </bottom>
      <diagonal style="none"/>
    </border>
    <border>
      <left style="thin">
        <color auto="1"/>
      </left>
      <right style="thin">
        <color theme="1"/>
      </right>
      <top style="none"/>
      <bottom style="thin">
        <color theme="1"/>
      </bottom>
      <diagonal style="none"/>
    </border>
    <border>
      <left style="thin">
        <color theme="1"/>
      </left>
      <right style="thin">
        <color theme="1"/>
      </right>
      <top style="thin">
        <color auto="1"/>
      </top>
      <bottom style="thin">
        <color theme="1"/>
      </bottom>
      <diagonal style="none"/>
    </border>
    <border>
      <left style="thin">
        <color theme="1"/>
      </left>
      <right style="thin">
        <color auto="1"/>
      </right>
      <top style="none"/>
      <bottom style="none"/>
      <diagonal style="none"/>
    </border>
    <border>
      <left style="thin">
        <color auto="1"/>
      </left>
      <right style="thin">
        <color theme="1"/>
      </right>
      <top style="thin">
        <color auto="1"/>
      </top>
      <bottom style="none"/>
      <diagonal style="none"/>
    </border>
    <border>
      <left style="thin">
        <color theme="1"/>
      </left>
      <right style="thin">
        <color theme="1"/>
      </right>
      <top style="thin">
        <color auto="1"/>
      </top>
      <bottom style="none"/>
      <diagonal style="none"/>
    </border>
    <border>
      <left style="thin">
        <color theme="1"/>
      </left>
      <right style="thin">
        <color theme="1"/>
      </right>
      <top style="none"/>
      <bottom style="none"/>
      <diagonal style="none"/>
    </border>
  </borders>
  <cellStyleXfs count="51">
    <xf fontId="0" fillId="0" borderId="0" numFmtId="0" applyNumberFormat="1" applyFont="1" applyFill="1" applyBorder="1">
      <alignment vertical="center"/>
    </xf>
    <xf fontId="1" fillId="0" borderId="0" numFmtId="160" applyNumberFormat="1" applyFont="0" applyFill="0" applyBorder="0" applyProtection="0">
      <alignment vertical="center"/>
    </xf>
    <xf fontId="1" fillId="0" borderId="0" numFmtId="161" applyNumberFormat="1" applyFont="0" applyFill="0" applyBorder="0" applyProtection="0">
      <alignment vertical="center"/>
    </xf>
    <xf fontId="1" fillId="0" borderId="0" numFmtId="9" applyNumberFormat="1" applyFont="0" applyFill="0" applyBorder="0" applyProtection="0">
      <alignment vertical="center"/>
    </xf>
    <xf fontId="1" fillId="0" borderId="0" numFmtId="162" applyNumberFormat="1" applyFont="0" applyFill="0" applyBorder="0" applyProtection="0">
      <alignment vertical="center"/>
    </xf>
    <xf fontId="1" fillId="0" borderId="0" numFmtId="163" applyNumberFormat="1" applyFont="0" applyFill="0" applyBorder="0" applyProtection="0">
      <alignment vertical="center"/>
    </xf>
    <xf fontId="2" fillId="0" borderId="0" numFmtId="0" applyNumberFormat="0" applyFont="1" applyFill="0" applyBorder="0" applyProtection="0">
      <alignment vertical="center"/>
    </xf>
    <xf fontId="3" fillId="0" borderId="0" numFmtId="0" applyNumberFormat="0" applyFont="1" applyFill="0" applyBorder="0" applyProtection="0">
      <alignment vertical="center"/>
    </xf>
    <xf fontId="1" fillId="2" borderId="1" numFmtId="0" applyNumberFormat="0" applyFont="0" applyFill="1" applyBorder="1"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0" numFmtId="0" applyNumberFormat="0" applyFont="1" applyFill="0" applyBorder="0" applyProtection="0">
      <alignment vertical="center"/>
    </xf>
    <xf fontId="7" fillId="0" borderId="2" numFmtId="0" applyNumberFormat="0" applyFont="1" applyFill="0" applyBorder="1" applyProtection="0">
      <alignment vertical="center"/>
    </xf>
    <xf fontId="8" fillId="0" borderId="2" numFmtId="0" applyNumberFormat="0" applyFont="1" applyFill="0" applyBorder="1" applyProtection="0">
      <alignment vertical="center"/>
    </xf>
    <xf fontId="9" fillId="0" borderId="3" numFmtId="0" applyNumberFormat="0" applyFont="1" applyFill="0" applyBorder="1" applyProtection="0">
      <alignment vertical="center"/>
    </xf>
    <xf fontId="9" fillId="0" borderId="0" numFmtId="0" applyNumberFormat="0" applyFont="1" applyFill="0" applyBorder="0" applyProtection="0">
      <alignment vertical="center"/>
    </xf>
    <xf fontId="10" fillId="3" borderId="4" numFmtId="0" applyNumberFormat="0" applyFont="1" applyFill="1" applyBorder="1" applyProtection="0">
      <alignment vertical="center"/>
    </xf>
    <xf fontId="11" fillId="4" borderId="5" numFmtId="0" applyNumberFormat="0" applyFont="1" applyFill="1" applyBorder="1" applyProtection="0">
      <alignment vertical="center"/>
    </xf>
    <xf fontId="12" fillId="4" borderId="4" numFmtId="0" applyNumberFormat="0" applyFont="1" applyFill="1" applyBorder="1" applyProtection="0">
      <alignment vertical="center"/>
    </xf>
    <xf fontId="13" fillId="5" borderId="6" numFmtId="0" applyNumberFormat="0" applyFont="1" applyFill="1" applyBorder="1" applyProtection="0">
      <alignment vertical="center"/>
    </xf>
    <xf fontId="14" fillId="0" borderId="7" numFmtId="0" applyNumberFormat="0" applyFont="1" applyFill="0" applyBorder="1" applyProtection="0">
      <alignment vertical="center"/>
    </xf>
    <xf fontId="15" fillId="0" borderId="8" numFmtId="0" applyNumberFormat="0" applyFont="1" applyFill="0" applyBorder="1" applyProtection="0">
      <alignment vertical="center"/>
    </xf>
    <xf fontId="16" fillId="6" borderId="0" numFmtId="0" applyNumberFormat="0" applyFont="1" applyFill="1" applyBorder="0" applyProtection="0">
      <alignment vertical="center"/>
    </xf>
    <xf fontId="17" fillId="7" borderId="0" numFmtId="0" applyNumberFormat="0" applyFont="1" applyFill="1" applyBorder="0" applyProtection="0">
      <alignment vertical="center"/>
    </xf>
    <xf fontId="18" fillId="8" borderId="0" numFmtId="0" applyNumberFormat="0" applyFont="1" applyFill="1" applyBorder="0" applyProtection="0">
      <alignment vertical="center"/>
    </xf>
    <xf fontId="19" fillId="9" borderId="0" numFmtId="0" applyNumberFormat="0" applyFont="1" applyFill="1" applyBorder="0" applyProtection="0">
      <alignment vertical="center"/>
    </xf>
    <xf fontId="1" fillId="10" borderId="0" numFmtId="0" applyNumberFormat="0" applyFont="1" applyFill="1" applyBorder="0" applyProtection="0">
      <alignment vertical="center"/>
    </xf>
    <xf fontId="1" fillId="11" borderId="0" numFmtId="0" applyNumberFormat="0" applyFont="1" applyFill="1" applyBorder="0" applyProtection="0">
      <alignment vertical="center"/>
    </xf>
    <xf fontId="19" fillId="12" borderId="0" numFmtId="0" applyNumberFormat="0" applyFont="1" applyFill="1" applyBorder="0" applyProtection="0">
      <alignment vertical="center"/>
    </xf>
    <xf fontId="19" fillId="13" borderId="0" numFmtId="0" applyNumberFormat="0" applyFont="1" applyFill="1" applyBorder="0" applyProtection="0">
      <alignment vertical="center"/>
    </xf>
    <xf fontId="1" fillId="14" borderId="0" numFmtId="0" applyNumberFormat="0" applyFont="1" applyFill="1" applyBorder="0" applyProtection="0">
      <alignment vertical="center"/>
    </xf>
    <xf fontId="1" fillId="15" borderId="0" numFmtId="0" applyNumberFormat="0" applyFont="1" applyFill="1" applyBorder="0" applyProtection="0">
      <alignment vertical="center"/>
    </xf>
    <xf fontId="19" fillId="16" borderId="0" numFmtId="0" applyNumberFormat="0" applyFont="1" applyFill="1" applyBorder="0" applyProtection="0">
      <alignment vertical="center"/>
    </xf>
    <xf fontId="19" fillId="17" borderId="0" numFmtId="0" applyNumberFormat="0" applyFont="1" applyFill="1" applyBorder="0" applyProtection="0">
      <alignment vertical="center"/>
    </xf>
    <xf fontId="1" fillId="18" borderId="0" numFmtId="0" applyNumberFormat="0" applyFont="1" applyFill="1" applyBorder="0" applyProtection="0">
      <alignment vertical="center"/>
    </xf>
    <xf fontId="1" fillId="19" borderId="0" numFmtId="0" applyNumberFormat="0" applyFont="1" applyFill="1" applyBorder="0" applyProtection="0">
      <alignment vertical="center"/>
    </xf>
    <xf fontId="19" fillId="20" borderId="0" numFmtId="0" applyNumberFormat="0" applyFont="1" applyFill="1" applyBorder="0" applyProtection="0">
      <alignment vertical="center"/>
    </xf>
    <xf fontId="19" fillId="21" borderId="0" numFmtId="0" applyNumberFormat="0" applyFont="1" applyFill="1" applyBorder="0" applyProtection="0">
      <alignment vertical="center"/>
    </xf>
    <xf fontId="1" fillId="22" borderId="0" numFmtId="0" applyNumberFormat="0" applyFont="1" applyFill="1" applyBorder="0" applyProtection="0">
      <alignment vertical="center"/>
    </xf>
    <xf fontId="1" fillId="23" borderId="0" numFmtId="0" applyNumberFormat="0" applyFont="1" applyFill="1" applyBorder="0" applyProtection="0">
      <alignment vertical="center"/>
    </xf>
    <xf fontId="19" fillId="24" borderId="0" numFmtId="0" applyNumberFormat="0" applyFont="1" applyFill="1" applyBorder="0" applyProtection="0">
      <alignment vertical="center"/>
    </xf>
    <xf fontId="19" fillId="25" borderId="0" numFmtId="0" applyNumberFormat="0" applyFont="1" applyFill="1" applyBorder="0" applyProtection="0">
      <alignment vertical="center"/>
    </xf>
    <xf fontId="1" fillId="26" borderId="0" numFmtId="0" applyNumberFormat="0" applyFont="1" applyFill="1" applyBorder="0" applyProtection="0">
      <alignment vertical="center"/>
    </xf>
    <xf fontId="1" fillId="27" borderId="0" numFmtId="0" applyNumberFormat="0" applyFont="1" applyFill="1" applyBorder="0" applyProtection="0">
      <alignment vertical="center"/>
    </xf>
    <xf fontId="19" fillId="28" borderId="0" numFmtId="0" applyNumberFormat="0" applyFont="1" applyFill="1" applyBorder="0" applyProtection="0">
      <alignment vertical="center"/>
    </xf>
    <xf fontId="19" fillId="29" borderId="0" numFmtId="0" applyNumberFormat="0" applyFont="1" applyFill="1" applyBorder="0" applyProtection="0">
      <alignment vertical="center"/>
    </xf>
    <xf fontId="1" fillId="30" borderId="0" numFmtId="0" applyNumberFormat="0" applyFont="1" applyFill="1" applyBorder="0" applyProtection="0">
      <alignment vertical="center"/>
    </xf>
    <xf fontId="1" fillId="31" borderId="0" numFmtId="0" applyNumberFormat="0" applyFont="1" applyFill="1" applyBorder="0" applyProtection="0">
      <alignment vertical="center"/>
    </xf>
    <xf fontId="19" fillId="32" borderId="0" numFmtId="0" applyNumberFormat="0" applyFont="1" applyFill="1" applyBorder="0" applyProtection="0">
      <alignment vertical="center"/>
    </xf>
    <xf fontId="1" fillId="0" borderId="0" numFmtId="0" applyNumberFormat="1" applyFont="1" applyFill="1" applyBorder="1">
      <alignment vertical="center"/>
    </xf>
    <xf fontId="0" fillId="0" borderId="0" numFmtId="0" applyNumberFormat="1" applyFont="1" applyFill="1" applyBorder="1">
      <alignment vertical="center"/>
    </xf>
  </cellStyleXfs>
  <cellXfs count="127">
    <xf fontId="0" fillId="0" borderId="0" numFmtId="0" xfId="0" applyAlignment="1">
      <alignment vertical="center"/>
    </xf>
    <xf fontId="1" fillId="0" borderId="0" numFmtId="0" xfId="49" applyFont="1"/>
    <xf fontId="20" fillId="0" borderId="0" numFmtId="0" xfId="49" applyFont="1" applyAlignment="1">
      <alignment horizontal="center"/>
    </xf>
    <xf fontId="20" fillId="0" borderId="0" numFmtId="0" xfId="49" applyFont="1"/>
    <xf fontId="21" fillId="33" borderId="9" numFmtId="0" xfId="49" applyFont="1" applyFill="1" applyBorder="1" applyAlignment="1">
      <alignment horizontal="center" vertical="center"/>
    </xf>
    <xf fontId="21" fillId="33" borderId="9" numFmtId="0" xfId="49" applyFont="1" applyFill="1" applyBorder="1" applyAlignment="1">
      <alignment horizontal="center" vertical="center" wrapText="1"/>
    </xf>
    <xf fontId="20" fillId="0" borderId="9" numFmtId="0" xfId="49" applyFont="1" applyBorder="1" applyAlignment="1">
      <alignment horizontal="center" vertical="center"/>
    </xf>
    <xf fontId="20" fillId="0" borderId="9" numFmtId="164" xfId="49" applyNumberFormat="1" applyFont="1" applyBorder="1" applyAlignment="1">
      <alignment horizontal="center" vertical="center"/>
    </xf>
    <xf fontId="20" fillId="0" borderId="9" numFmtId="0" xfId="49" applyFont="1" applyBorder="1" applyAlignment="1">
      <alignment vertical="center" wrapText="1"/>
    </xf>
    <xf fontId="20" fillId="0" borderId="0" numFmtId="0" xfId="0" applyFont="1" applyAlignment="1">
      <alignment vertical="center"/>
    </xf>
    <xf fontId="22" fillId="0" borderId="0" numFmtId="0" xfId="0" applyFont="1" applyAlignment="1">
      <alignment vertical="center"/>
    </xf>
    <xf fontId="23" fillId="0" borderId="0" numFmtId="0" xfId="0" applyFont="1" applyAlignment="1">
      <alignment vertical="center"/>
    </xf>
    <xf fontId="21" fillId="33" borderId="10" numFmtId="0" xfId="0" applyFont="1" applyFill="1" applyBorder="1" applyAlignment="1">
      <alignment horizontal="center" vertical="center" wrapText="1"/>
    </xf>
    <xf fontId="24" fillId="33" borderId="10" numFmtId="0" xfId="0" applyFont="1" applyFill="1" applyBorder="1" applyAlignment="1">
      <alignment horizontal="center" vertical="center" wrapText="1"/>
    </xf>
    <xf fontId="21" fillId="34" borderId="10" numFmtId="0" xfId="0" applyFont="1" applyFill="1" applyBorder="1" applyAlignment="1">
      <alignment horizontal="center" vertical="center" wrapText="1"/>
    </xf>
    <xf fontId="20" fillId="0" borderId="10" numFmtId="0" xfId="0" applyFont="1" applyBorder="1" applyAlignment="1">
      <alignment horizontal="center" vertical="center"/>
    </xf>
    <xf fontId="22" fillId="0" borderId="10" numFmtId="49" xfId="0" applyNumberFormat="1" applyFont="1" applyBorder="1" applyAlignment="1">
      <alignment horizontal="center" vertical="center"/>
    </xf>
    <xf fontId="22" fillId="0" borderId="10" numFmtId="0" xfId="0" applyFont="1" applyBorder="1" applyAlignment="1">
      <alignment horizontal="center" vertical="center"/>
    </xf>
    <xf fontId="20" fillId="0" borderId="10" numFmtId="49" xfId="0" applyNumberFormat="1" applyFont="1" applyBorder="1" applyAlignment="1">
      <alignment horizontal="center" vertical="center"/>
    </xf>
    <xf fontId="22" fillId="0" borderId="10" numFmtId="0" xfId="0" applyFont="1" applyBorder="1" applyAlignment="1">
      <alignment vertical="center"/>
    </xf>
    <xf fontId="20" fillId="0" borderId="10" numFmtId="0" xfId="0" applyFont="1" applyBorder="1" applyAlignment="1">
      <alignment vertical="center" wrapText="1"/>
    </xf>
    <xf fontId="20" fillId="0" borderId="10" numFmtId="0" xfId="0" applyFont="1" applyBorder="1" applyAlignment="1">
      <alignment vertical="center"/>
    </xf>
    <xf fontId="25" fillId="35" borderId="10" numFmtId="0" xfId="0" applyFont="1" applyFill="1" applyBorder="1" applyAlignment="1">
      <alignment vertical="center"/>
    </xf>
    <xf fontId="22" fillId="0" borderId="0" numFmtId="49" xfId="0" applyNumberFormat="1" applyFont="1" applyAlignment="1">
      <alignment horizontal="center" vertical="center"/>
    </xf>
    <xf fontId="25" fillId="0" borderId="10" numFmtId="0" xfId="0" applyFont="1" applyBorder="1" applyAlignment="1">
      <alignment vertical="center"/>
    </xf>
    <xf fontId="25" fillId="0" borderId="0" numFmtId="0" xfId="0" applyFont="1" applyAlignment="1">
      <alignment vertical="center"/>
    </xf>
    <xf fontId="22" fillId="35" borderId="10" numFmtId="0" xfId="0" applyFont="1" applyFill="1" applyBorder="1" applyAlignment="1">
      <alignment vertical="center"/>
    </xf>
    <xf fontId="20" fillId="0" borderId="0" numFmtId="0" xfId="0" applyFont="1" applyAlignment="1">
      <alignment vertical="center"/>
      <protection hidden="0" locked="1"/>
    </xf>
    <xf fontId="22" fillId="0" borderId="0" numFmtId="49" xfId="0" applyNumberFormat="1" applyFont="1" applyAlignment="1">
      <alignment horizontal="center" vertical="center"/>
    </xf>
    <xf fontId="22" fillId="0" borderId="0" numFmtId="0" xfId="0" applyFont="1" applyAlignment="1">
      <alignment horizontal="center" vertical="center"/>
    </xf>
    <xf fontId="20" fillId="0" borderId="11" numFmtId="0" xfId="0" applyFont="1" applyBorder="1" applyAlignment="1">
      <alignment horizontal="right" vertical="center" wrapText="1"/>
    </xf>
    <xf fontId="22" fillId="0" borderId="11" numFmtId="0" xfId="0" applyFont="1" applyBorder="1" applyAlignment="1">
      <alignment vertical="center" wrapText="1"/>
    </xf>
    <xf fontId="20" fillId="0" borderId="9" numFmtId="0" xfId="0" applyFont="1" applyBorder="1" applyAlignment="1">
      <alignment horizontal="right" vertical="center" wrapText="1"/>
    </xf>
    <xf fontId="20" fillId="0" borderId="9" numFmtId="0" xfId="0" applyFont="1" applyBorder="1" applyAlignment="1">
      <alignment horizontal="center" vertical="center" wrapText="1"/>
    </xf>
    <xf fontId="20" fillId="0" borderId="0" numFmtId="0" xfId="0" applyFont="1" applyAlignment="1">
      <alignment vertical="center" wrapText="1"/>
    </xf>
    <xf fontId="22" fillId="0" borderId="0" numFmtId="0" xfId="0" applyFont="1" applyAlignment="1">
      <alignment vertical="center" wrapText="1"/>
    </xf>
    <xf fontId="26" fillId="33" borderId="9" numFmtId="0" xfId="0" applyFont="1" applyFill="1" applyBorder="1" applyAlignment="1">
      <alignment vertical="center" wrapText="1"/>
    </xf>
    <xf fontId="26" fillId="33" borderId="12" numFmtId="0" xfId="0" applyFont="1" applyFill="1" applyBorder="1" applyAlignment="1">
      <alignment horizontal="left" vertical="center" wrapText="1"/>
    </xf>
    <xf fontId="26" fillId="33" borderId="13" numFmtId="0" xfId="0" applyFont="1" applyFill="1" applyBorder="1" applyAlignment="1">
      <alignment horizontal="left" vertical="center" wrapText="1"/>
    </xf>
    <xf fontId="26" fillId="33" borderId="14" numFmtId="0" xfId="0" applyFont="1" applyFill="1" applyBorder="1" applyAlignment="1">
      <alignment horizontal="left" vertical="center" wrapText="1"/>
    </xf>
    <xf fontId="27" fillId="0" borderId="0" numFmtId="0" xfId="0" applyFont="1" applyAlignment="1">
      <alignment vertical="center" wrapText="1"/>
    </xf>
    <xf fontId="26" fillId="33" borderId="15" numFmtId="0" xfId="0" applyFont="1" applyFill="1" applyBorder="1" applyAlignment="1">
      <alignment vertical="center" wrapText="1"/>
    </xf>
    <xf fontId="22" fillId="0" borderId="9" numFmtId="0" xfId="49" applyFont="1" applyBorder="1" applyAlignment="1">
      <alignment vertical="center" wrapText="1"/>
    </xf>
    <xf fontId="22" fillId="0" borderId="9" numFmtId="0" xfId="49" applyFont="1" applyBorder="1" applyAlignment="1">
      <alignment horizontal="left" vertical="center" wrapText="1"/>
    </xf>
    <xf fontId="22" fillId="0" borderId="9" numFmtId="0" xfId="0" applyFont="1" applyBorder="1" applyAlignment="1">
      <alignment vertical="center" wrapText="1"/>
    </xf>
    <xf fontId="22" fillId="0" borderId="12" numFmtId="0" xfId="49" applyFont="1" applyBorder="1" applyAlignment="1">
      <alignment vertical="center" wrapText="1"/>
    </xf>
    <xf fontId="22" fillId="30" borderId="9" numFmtId="0" xfId="49" applyFont="1" applyFill="1" applyBorder="1" applyAlignment="1">
      <alignment vertical="center" wrapText="1"/>
    </xf>
    <xf fontId="22" fillId="30" borderId="9" numFmtId="0" xfId="49" applyFont="1" applyFill="1" applyBorder="1" applyAlignment="1">
      <alignment horizontal="left" vertical="center" wrapText="1"/>
    </xf>
    <xf fontId="22" fillId="30" borderId="12" numFmtId="0" xfId="49" applyFont="1" applyFill="1" applyBorder="1" applyAlignment="1">
      <alignment vertical="center" wrapText="1"/>
    </xf>
    <xf fontId="26" fillId="33" borderId="9" numFmtId="0" xfId="0" applyFont="1" applyFill="1" applyBorder="1" applyAlignment="1">
      <alignment horizontal="left" vertical="center" wrapText="1"/>
    </xf>
    <xf fontId="26" fillId="33" borderId="16" numFmtId="0" xfId="0" applyFont="1" applyFill="1" applyBorder="1" applyAlignment="1">
      <alignment vertical="center" wrapText="1"/>
    </xf>
    <xf fontId="22" fillId="0" borderId="14" numFmtId="0" xfId="0" applyFont="1" applyBorder="1" applyAlignment="1">
      <alignment vertical="center" wrapText="1"/>
    </xf>
    <xf fontId="22" fillId="30" borderId="11" numFmtId="0" xfId="49" applyFont="1" applyFill="1" applyBorder="1" applyAlignment="1">
      <alignment vertical="center" wrapText="1"/>
    </xf>
    <xf fontId="22" fillId="30" borderId="11" numFmtId="0" xfId="49" applyFont="1" applyFill="1" applyBorder="1" applyAlignment="1">
      <alignment horizontal="left" vertical="center" wrapText="1"/>
    </xf>
    <xf fontId="22" fillId="30" borderId="17" numFmtId="0" xfId="49" applyFont="1" applyFill="1" applyBorder="1" applyAlignment="1">
      <alignment vertical="center" wrapText="1"/>
    </xf>
    <xf fontId="27" fillId="0" borderId="17" numFmtId="0" xfId="0" applyFont="1" applyBorder="1" applyAlignment="1">
      <alignment vertical="center" wrapText="1"/>
    </xf>
    <xf fontId="22" fillId="0" borderId="18" numFmtId="0" xfId="0" applyFont="1" applyBorder="1" applyAlignment="1">
      <alignment vertical="center" wrapText="1"/>
    </xf>
    <xf fontId="20" fillId="0" borderId="0" numFmtId="0" xfId="0" applyFont="1" applyAlignment="1">
      <alignment vertical="center" wrapText="1"/>
      <protection hidden="0" locked="1"/>
    </xf>
    <xf fontId="22" fillId="0" borderId="9" numFmtId="0" xfId="0" applyFont="1" applyBorder="1" applyAlignment="1">
      <alignment horizontal="left" vertical="center" wrapText="1"/>
    </xf>
    <xf fontId="22" fillId="0" borderId="0" numFmtId="0" xfId="0" applyFont="1" applyAlignment="1">
      <alignment horizontal="left" vertical="center" wrapText="1"/>
    </xf>
    <xf fontId="22" fillId="0" borderId="0" numFmtId="0" xfId="49" applyFont="1" applyAlignment="1">
      <alignment vertical="center" wrapText="1"/>
    </xf>
    <xf fontId="22" fillId="0" borderId="0" numFmtId="0" xfId="49" applyFont="1" applyAlignment="1">
      <alignment horizontal="left" vertical="center" wrapText="1"/>
    </xf>
    <xf fontId="22" fillId="0" borderId="15" numFmtId="0" xfId="49" applyFont="1" applyBorder="1" applyAlignment="1">
      <alignment vertical="center" wrapText="1"/>
    </xf>
    <xf fontId="28" fillId="33" borderId="9" numFmtId="0" xfId="0" applyFont="1" applyFill="1" applyBorder="1" applyAlignment="1">
      <alignment vertical="center" wrapText="1"/>
    </xf>
    <xf fontId="28" fillId="33" borderId="15" numFmtId="0" xfId="0" applyFont="1" applyFill="1" applyBorder="1" applyAlignment="1">
      <alignment vertical="center" wrapText="1"/>
    </xf>
    <xf fontId="28" fillId="33" borderId="16" numFmtId="0" xfId="0" applyFont="1" applyFill="1" applyBorder="1" applyAlignment="1">
      <alignment vertical="center" wrapText="1"/>
    </xf>
    <xf fontId="22" fillId="0" borderId="10" numFmtId="0" xfId="0" applyFont="1" applyBorder="1" applyAlignment="1">
      <alignment vertical="center" wrapText="1"/>
    </xf>
    <xf fontId="22" fillId="0" borderId="10" numFmtId="0" xfId="49" applyFont="1" applyBorder="1" applyAlignment="1">
      <alignment vertical="center" wrapText="1"/>
    </xf>
    <xf fontId="22" fillId="0" borderId="10" numFmtId="0" xfId="0" applyFont="1" applyBorder="1" applyAlignment="1">
      <alignment horizontal="left" vertical="center" wrapText="1"/>
    </xf>
    <xf fontId="22" fillId="0" borderId="10" numFmtId="0" xfId="49" applyFont="1" applyBorder="1" applyAlignment="1">
      <alignment horizontal="left" vertical="center" wrapText="1"/>
    </xf>
    <xf fontId="22" fillId="0" borderId="11" numFmtId="0" xfId="49" applyFont="1" applyBorder="1" applyAlignment="1">
      <alignment vertical="center" wrapText="1"/>
    </xf>
    <xf fontId="22" fillId="0" borderId="19" numFmtId="0" xfId="0" applyFont="1" applyBorder="1" applyAlignment="1">
      <alignment vertical="center" wrapText="1"/>
    </xf>
    <xf fontId="22" fillId="0" borderId="19" numFmtId="0" xfId="0" applyFont="1" applyBorder="1" applyAlignment="1">
      <alignment horizontal="left" vertical="center" wrapText="1"/>
    </xf>
    <xf fontId="22" fillId="0" borderId="14" numFmtId="0" xfId="49" applyFont="1" applyBorder="1" applyAlignment="1">
      <alignment vertical="center" wrapText="1"/>
    </xf>
    <xf fontId="22" fillId="0" borderId="15" numFmtId="0" xfId="0" applyFont="1" applyBorder="1" applyAlignment="1">
      <alignment vertical="center" wrapText="1"/>
    </xf>
    <xf fontId="28" fillId="33" borderId="12" numFmtId="0" xfId="0" applyFont="1" applyFill="1" applyBorder="1" applyAlignment="1">
      <alignment vertical="center" wrapText="1"/>
    </xf>
    <xf fontId="28" fillId="33" borderId="13" numFmtId="0" xfId="0" applyFont="1" applyFill="1" applyBorder="1" applyAlignment="1">
      <alignment vertical="center" wrapText="1"/>
    </xf>
    <xf fontId="28" fillId="33" borderId="14" numFmtId="0" xfId="0" applyFont="1" applyFill="1" applyBorder="1" applyAlignment="1">
      <alignment vertical="center" wrapText="1"/>
    </xf>
    <xf fontId="22" fillId="0" borderId="15" numFmtId="0" xfId="49" applyFont="1" applyBorder="1" applyAlignment="1">
      <alignment horizontal="left" vertical="center" wrapText="1"/>
    </xf>
    <xf fontId="22" fillId="0" borderId="11" numFmtId="0" xfId="49" applyFont="1" applyBorder="1" applyAlignment="1">
      <alignment horizontal="left" vertical="center" wrapText="1"/>
    </xf>
    <xf fontId="22" fillId="0" borderId="17" numFmtId="0" xfId="0" applyFont="1" applyBorder="1" applyAlignment="1">
      <alignment vertical="center" wrapText="1"/>
    </xf>
    <xf fontId="22" fillId="0" borderId="20" numFmtId="0" xfId="0" applyFont="1" applyBorder="1" applyAlignment="1">
      <alignment vertical="center" wrapText="1"/>
    </xf>
    <xf fontId="22" fillId="0" borderId="21" numFmtId="0" xfId="0" applyFont="1" applyBorder="1" applyAlignment="1">
      <alignment vertical="center" wrapText="1"/>
    </xf>
    <xf fontId="28" fillId="33" borderId="20" numFmtId="0" xfId="0" applyFont="1" applyFill="1" applyBorder="1" applyAlignment="1">
      <alignment vertical="center" wrapText="1"/>
    </xf>
    <xf fontId="22" fillId="0" borderId="22" numFmtId="0" xfId="0" applyFont="1" applyBorder="1" applyAlignment="1">
      <alignment vertical="center" wrapText="1"/>
    </xf>
    <xf fontId="22" fillId="0" borderId="23" numFmtId="0" xfId="0" applyFont="1" applyBorder="1" applyAlignment="1">
      <alignment vertical="center" wrapText="1"/>
    </xf>
    <xf fontId="22" fillId="0" borderId="24" numFmtId="0" xfId="0" applyFont="1" applyBorder="1" applyAlignment="1">
      <alignment vertical="center" wrapText="1"/>
    </xf>
    <xf fontId="22" fillId="0" borderId="25" numFmtId="0" xfId="0" applyFont="1" applyBorder="1" applyAlignment="1">
      <alignment vertical="center" wrapText="1"/>
    </xf>
    <xf fontId="22" fillId="0" borderId="26" numFmtId="0" xfId="49" applyFont="1" applyBorder="1" applyAlignment="1">
      <alignment vertical="center" wrapText="1"/>
    </xf>
    <xf fontId="22" fillId="0" borderId="26" numFmtId="0" xfId="0" applyFont="1" applyBorder="1" applyAlignment="1">
      <alignment horizontal="left" vertical="center" wrapText="1"/>
    </xf>
    <xf fontId="22" fillId="0" borderId="26" numFmtId="0" xfId="0" applyFont="1" applyBorder="1" applyAlignment="1">
      <alignment vertical="center" wrapText="1"/>
    </xf>
    <xf fontId="22" fillId="0" borderId="22" numFmtId="0" xfId="49" applyFont="1" applyBorder="1" applyAlignment="1">
      <alignment vertical="center" wrapText="1"/>
    </xf>
    <xf fontId="22" fillId="0" borderId="23" numFmtId="0" xfId="49" applyFont="1" applyBorder="1" applyAlignment="1">
      <alignment horizontal="left" vertical="center" wrapText="1"/>
    </xf>
    <xf fontId="22" fillId="0" borderId="12" numFmtId="0" xfId="0" applyFont="1" applyBorder="1" applyAlignment="1">
      <alignment vertical="center" wrapText="1"/>
    </xf>
    <xf fontId="22" fillId="0" borderId="14" numFmtId="0" xfId="0" applyFont="1" applyBorder="1" applyAlignment="1">
      <alignment horizontal="left" vertical="center" wrapText="1"/>
    </xf>
    <xf fontId="22" fillId="0" borderId="27" numFmtId="0" xfId="0" applyFont="1" applyBorder="1" applyAlignment="1">
      <alignment vertical="center" wrapText="1"/>
    </xf>
    <xf fontId="22" fillId="0" borderId="28" numFmtId="0" xfId="0" applyFont="1" applyBorder="1" applyAlignment="1">
      <alignment vertical="center" wrapText="1"/>
    </xf>
    <xf fontId="22" fillId="0" borderId="29" numFmtId="0" xfId="0" applyFont="1" applyBorder="1" applyAlignment="1">
      <alignment vertical="center" wrapText="1"/>
    </xf>
    <xf fontId="22" fillId="0" borderId="13" numFmtId="0" xfId="0" applyFont="1" applyBorder="1" applyAlignment="1">
      <alignment vertical="center" wrapText="1"/>
    </xf>
    <xf fontId="22" fillId="0" borderId="9" numFmtId="0" xfId="0" applyFont="1" applyBorder="1" applyAlignment="1">
      <alignment horizontal="right" vertical="center" wrapText="1"/>
    </xf>
    <xf fontId="22" fillId="0" borderId="0" numFmtId="0" xfId="0" applyFont="1" applyAlignment="1">
      <alignment horizontal="right" vertical="center" wrapText="1"/>
    </xf>
    <xf fontId="22" fillId="0" borderId="30" numFmtId="0" xfId="0" applyFont="1" applyBorder="1" applyAlignment="1">
      <alignment vertical="center" wrapText="1"/>
    </xf>
    <xf fontId="22" fillId="0" borderId="27" numFmtId="0" xfId="49" applyFont="1" applyBorder="1" applyAlignment="1">
      <alignment vertical="center" wrapText="1"/>
    </xf>
    <xf fontId="22" fillId="0" borderId="28" numFmtId="0" xfId="0" applyFont="1" applyBorder="1" applyAlignment="1">
      <alignment horizontal="left" vertical="center" wrapText="1"/>
    </xf>
    <xf fontId="22" fillId="0" borderId="9" numFmtId="0" xfId="49" applyFont="1" applyBorder="1" applyAlignment="1">
      <alignment horizontal="right" vertical="center" wrapText="1"/>
    </xf>
    <xf fontId="22" fillId="0" borderId="15" numFmtId="0" xfId="49" applyFont="1" applyBorder="1" applyAlignment="1">
      <alignment horizontal="right" vertical="center" wrapText="1"/>
    </xf>
    <xf fontId="22" fillId="0" borderId="12" numFmtId="0" xfId="49" applyFont="1" applyBorder="1" applyAlignment="1">
      <alignment horizontal="left" vertical="center" wrapText="1"/>
    </xf>
    <xf fontId="22" fillId="0" borderId="11" numFmtId="0" xfId="49" applyFont="1" applyBorder="1" applyAlignment="1">
      <alignment horizontal="right" vertical="center" wrapText="1"/>
    </xf>
    <xf fontId="25" fillId="0" borderId="20" numFmtId="0" xfId="0" applyFont="1" applyBorder="1" applyAlignment="1">
      <alignment vertical="center" wrapText="1"/>
    </xf>
    <xf fontId="22" fillId="0" borderId="31" numFmtId="0" xfId="0" applyFont="1" applyBorder="1" applyAlignment="1">
      <alignment vertical="center" wrapText="1"/>
    </xf>
    <xf fontId="22" fillId="0" borderId="32" numFmtId="0" xfId="0" applyFont="1" applyBorder="1" applyAlignment="1">
      <alignment vertical="center" wrapText="1"/>
    </xf>
    <xf fontId="22" fillId="0" borderId="29" numFmtId="0" xfId="0" applyFont="1" applyBorder="1" applyAlignment="1">
      <alignment horizontal="left" vertical="center" wrapText="1"/>
    </xf>
    <xf fontId="22" fillId="0" borderId="33" numFmtId="0" xfId="0" applyFont="1" applyBorder="1" applyAlignment="1">
      <alignment vertical="center" wrapText="1"/>
    </xf>
    <xf fontId="25" fillId="0" borderId="9" numFmtId="0" xfId="49" applyFont="1" applyBorder="1" applyAlignment="1">
      <alignment vertical="center" wrapText="1"/>
    </xf>
    <xf fontId="22" fillId="0" borderId="34" numFmtId="0" xfId="0" applyFont="1" applyBorder="1" applyAlignment="1">
      <alignment vertical="center" wrapText="1"/>
    </xf>
    <xf fontId="22" fillId="0" borderId="35" numFmtId="0" xfId="49" applyFont="1" applyBorder="1" applyAlignment="1">
      <alignment vertical="center" wrapText="1"/>
    </xf>
    <xf fontId="29" fillId="33" borderId="9" numFmtId="0" xfId="0" applyFont="1" applyFill="1" applyBorder="1" applyAlignment="1">
      <alignment vertical="center" wrapText="1"/>
    </xf>
    <xf fontId="29" fillId="33" borderId="12" numFmtId="0" xfId="0" applyFont="1" applyFill="1" applyBorder="1" applyAlignment="1">
      <alignment horizontal="left" vertical="center" wrapText="1"/>
    </xf>
    <xf fontId="29" fillId="33" borderId="13" numFmtId="0" xfId="0" applyFont="1" applyFill="1" applyBorder="1" applyAlignment="1">
      <alignment horizontal="left" vertical="center" wrapText="1"/>
    </xf>
    <xf fontId="29" fillId="33" borderId="14" numFmtId="0" xfId="0" applyFont="1" applyFill="1" applyBorder="1" applyAlignment="1">
      <alignment horizontal="left" vertical="center" wrapText="1"/>
    </xf>
    <xf fontId="22" fillId="0" borderId="36" numFmtId="0" xfId="0" applyFont="1" applyBorder="1" applyAlignment="1">
      <alignment vertical="center" wrapText="1"/>
    </xf>
    <xf fontId="22" fillId="0" borderId="37" numFmtId="0" xfId="0" applyFont="1" applyBorder="1" applyAlignment="1">
      <alignment vertical="center" wrapText="1"/>
    </xf>
    <xf fontId="22" fillId="0" borderId="38" numFmtId="0" xfId="49" applyFont="1" applyBorder="1" applyAlignment="1">
      <alignment vertical="center" wrapText="1"/>
    </xf>
    <xf fontId="22" fillId="0" borderId="38" numFmtId="0" xfId="0" applyFont="1" applyBorder="1" applyAlignment="1">
      <alignment horizontal="left" vertical="center" wrapText="1"/>
    </xf>
    <xf fontId="22" fillId="0" borderId="39" numFmtId="0" xfId="0" applyFont="1" applyBorder="1" applyAlignment="1">
      <alignment vertical="center" wrapText="1"/>
    </xf>
    <xf fontId="30" fillId="36" borderId="9" numFmtId="0" xfId="49" applyFont="1" applyFill="1" applyBorder="1" applyAlignment="1">
      <alignment horizontal="left" vertical="center" wrapText="1"/>
    </xf>
    <xf fontId="30" fillId="36" borderId="12" numFmtId="0" xfId="49" applyFont="1" applyFill="1" applyBorder="1" applyAlignment="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3" activeCellId="0" sqref="B3"/>
    </sheetView>
  </sheetViews>
  <sheetFormatPr defaultColWidth="9" defaultRowHeight="16.5" outlineLevelCol="3"/>
  <cols>
    <col customWidth="1" min="1" max="1" style="2" width="6.6666666666666696"/>
    <col customWidth="1" min="2" max="2" style="3" width="11.8333333333333"/>
    <col customWidth="1" min="3" max="3" style="3" width="54.00390625"/>
    <col customWidth="1" min="4" max="4" style="3" width="9.1666666666666696"/>
    <col min="5" max="16384" style="1" width="9"/>
  </cols>
  <sheetData>
    <row r="1" ht="18.75">
      <c r="A1" s="4" t="s">
        <v>0</v>
      </c>
      <c r="B1" s="4" t="s">
        <v>1</v>
      </c>
      <c r="C1" s="5" t="s">
        <v>2</v>
      </c>
      <c r="D1" s="4" t="s">
        <v>3</v>
      </c>
    </row>
    <row r="2">
      <c r="A2" s="6">
        <v>1</v>
      </c>
      <c r="B2" s="7">
        <v>45274</v>
      </c>
      <c r="C2" s="8" t="s">
        <v>4</v>
      </c>
      <c r="D2" s="6" t="s">
        <v>5</v>
      </c>
    </row>
    <row r="3">
      <c r="A3" s="6">
        <v>2</v>
      </c>
      <c r="B3" s="7">
        <v>45279</v>
      </c>
      <c r="C3" s="8" t="s">
        <v>6</v>
      </c>
      <c r="D3" s="6" t="s">
        <v>5</v>
      </c>
    </row>
    <row r="4" ht="25.5">
      <c r="A4" s="6">
        <v>3</v>
      </c>
      <c r="B4" s="7">
        <v>45280</v>
      </c>
      <c r="C4" s="8" t="s">
        <v>7</v>
      </c>
      <c r="D4" s="6" t="s">
        <v>5</v>
      </c>
    </row>
    <row r="5" ht="25.5">
      <c r="A5" s="6">
        <v>4</v>
      </c>
      <c r="B5" s="7">
        <v>45282</v>
      </c>
      <c r="C5" s="8" t="s">
        <v>8</v>
      </c>
      <c r="D5" s="6" t="s">
        <v>5</v>
      </c>
    </row>
    <row r="6" ht="25.5">
      <c r="A6" s="6">
        <v>5</v>
      </c>
      <c r="B6" s="7">
        <v>45285</v>
      </c>
      <c r="C6" s="8" t="s">
        <v>9</v>
      </c>
      <c r="D6" s="6" t="s">
        <v>5</v>
      </c>
    </row>
    <row r="7" ht="25.5">
      <c r="A7" s="6">
        <v>6</v>
      </c>
      <c r="B7" s="7">
        <v>45287</v>
      </c>
      <c r="C7" s="8" t="s">
        <v>10</v>
      </c>
      <c r="D7" s="6" t="s">
        <v>5</v>
      </c>
    </row>
    <row r="8">
      <c r="A8" s="6">
        <v>7</v>
      </c>
      <c r="B8" s="7">
        <v>45289</v>
      </c>
      <c r="C8" s="8" t="s">
        <v>11</v>
      </c>
      <c r="D8" s="6" t="s">
        <v>5</v>
      </c>
    </row>
    <row r="9">
      <c r="A9" s="6">
        <v>8</v>
      </c>
      <c r="B9" s="7">
        <v>45293</v>
      </c>
      <c r="C9" s="8" t="s">
        <v>12</v>
      </c>
      <c r="D9" s="6" t="s">
        <v>5</v>
      </c>
    </row>
    <row r="10">
      <c r="A10" s="6">
        <v>9</v>
      </c>
      <c r="B10" s="7">
        <v>45298</v>
      </c>
      <c r="C10" s="8" t="s">
        <v>13</v>
      </c>
      <c r="D10" s="6" t="s">
        <v>5</v>
      </c>
    </row>
    <row r="11">
      <c r="A11" s="6">
        <v>10</v>
      </c>
      <c r="B11" s="7">
        <v>45299</v>
      </c>
      <c r="C11" s="8" t="s">
        <v>14</v>
      </c>
      <c r="D11" s="6" t="s">
        <v>5</v>
      </c>
    </row>
    <row r="12">
      <c r="A12" s="6">
        <v>11</v>
      </c>
      <c r="B12" s="7">
        <v>45302</v>
      </c>
      <c r="C12" s="8" t="s">
        <v>15</v>
      </c>
      <c r="D12" s="6" t="s">
        <v>5</v>
      </c>
    </row>
    <row r="13">
      <c r="A13" s="6">
        <v>12</v>
      </c>
      <c r="B13" s="7">
        <v>45310</v>
      </c>
      <c r="C13" s="8" t="s">
        <v>16</v>
      </c>
      <c r="D13" s="6" t="s">
        <v>5</v>
      </c>
    </row>
    <row r="14" ht="25.5">
      <c r="A14" s="6">
        <v>13</v>
      </c>
      <c r="B14" s="7">
        <v>45317</v>
      </c>
      <c r="C14" s="8" t="s">
        <v>17</v>
      </c>
      <c r="D14" s="6" t="s">
        <v>5</v>
      </c>
    </row>
    <row r="15">
      <c r="A15" s="6">
        <v>14</v>
      </c>
      <c r="B15" s="7">
        <v>45318</v>
      </c>
      <c r="C15" s="8" t="s">
        <v>18</v>
      </c>
      <c r="D15" s="6" t="s">
        <v>5</v>
      </c>
    </row>
    <row r="16">
      <c r="A16" s="6">
        <v>15</v>
      </c>
      <c r="B16" s="7">
        <v>45320</v>
      </c>
      <c r="C16" s="8" t="s">
        <v>19</v>
      </c>
      <c r="D16" s="6" t="s">
        <v>5</v>
      </c>
    </row>
    <row r="17">
      <c r="A17" s="6">
        <v>16</v>
      </c>
      <c r="B17" s="7">
        <v>45321</v>
      </c>
      <c r="C17" s="8" t="s">
        <v>20</v>
      </c>
      <c r="D17" s="6" t="s">
        <v>5</v>
      </c>
    </row>
    <row r="18" ht="25.5">
      <c r="A18" s="6">
        <v>17</v>
      </c>
      <c r="B18" s="7">
        <v>45322</v>
      </c>
      <c r="C18" s="8" t="s">
        <v>21</v>
      </c>
      <c r="D18" s="6" t="s">
        <v>5</v>
      </c>
    </row>
    <row r="19">
      <c r="A19" s="6">
        <v>18</v>
      </c>
      <c r="B19" s="7"/>
      <c r="C19" s="8"/>
      <c r="D19" s="6"/>
    </row>
    <row r="20">
      <c r="A20" s="6">
        <v>19</v>
      </c>
      <c r="B20" s="7"/>
      <c r="C20" s="8"/>
      <c r="D20" s="6"/>
    </row>
    <row r="21">
      <c r="A21" s="6">
        <v>20</v>
      </c>
      <c r="B21" s="7"/>
      <c r="C21" s="8"/>
      <c r="D21" s="6"/>
    </row>
    <row r="22">
      <c r="A22" s="6">
        <v>21</v>
      </c>
      <c r="B22" s="7"/>
      <c r="C22" s="8"/>
      <c r="D22" s="6"/>
    </row>
    <row r="23">
      <c r="A23" s="6">
        <v>22</v>
      </c>
      <c r="B23" s="7"/>
      <c r="C23" s="8"/>
      <c r="D23" s="6"/>
    </row>
    <row r="24">
      <c r="A24" s="6">
        <v>23</v>
      </c>
      <c r="B24" s="7"/>
      <c r="C24" s="8"/>
      <c r="D24" s="6"/>
    </row>
    <row r="25">
      <c r="A25" s="6">
        <v>24</v>
      </c>
      <c r="B25" s="7"/>
      <c r="C25" s="8"/>
      <c r="D25" s="6"/>
    </row>
    <row r="26">
      <c r="A26" s="6">
        <v>25</v>
      </c>
      <c r="B26" s="7"/>
      <c r="C26" s="8"/>
      <c r="D26" s="6"/>
    </row>
    <row r="27">
      <c r="A27" s="6">
        <v>26</v>
      </c>
      <c r="B27" s="7"/>
      <c r="C27" s="8"/>
      <c r="D27" s="6"/>
    </row>
    <row r="28">
      <c r="A28" s="6">
        <v>27</v>
      </c>
      <c r="B28" s="7"/>
      <c r="C28" s="8"/>
      <c r="D28" s="6"/>
    </row>
    <row r="29">
      <c r="A29" s="6">
        <v>28</v>
      </c>
      <c r="B29" s="7"/>
      <c r="C29" s="8"/>
      <c r="D29" s="6"/>
    </row>
    <row r="30">
      <c r="A30" s="6">
        <v>29</v>
      </c>
      <c r="B30" s="7"/>
      <c r="C30" s="8"/>
      <c r="D30" s="6"/>
    </row>
    <row r="31">
      <c r="A31" s="6">
        <v>30</v>
      </c>
      <c r="B31" s="7"/>
      <c r="C31" s="8"/>
      <c r="D31" s="6"/>
    </row>
    <row r="32">
      <c r="A32" s="6">
        <v>31</v>
      </c>
      <c r="B32" s="7"/>
      <c r="C32" s="8"/>
      <c r="D32" s="6"/>
    </row>
    <row r="33">
      <c r="A33" s="6">
        <v>32</v>
      </c>
      <c r="B33" s="7"/>
      <c r="C33" s="8"/>
      <c r="D33" s="6"/>
    </row>
    <row r="34">
      <c r="A34" s="6">
        <v>33</v>
      </c>
      <c r="B34" s="7"/>
      <c r="C34" s="8"/>
      <c r="D34" s="6"/>
    </row>
    <row r="35">
      <c r="A35" s="6">
        <v>34</v>
      </c>
      <c r="B35" s="7"/>
      <c r="C35" s="8"/>
      <c r="D35" s="6"/>
    </row>
    <row r="36">
      <c r="A36" s="6">
        <v>35</v>
      </c>
      <c r="B36" s="7"/>
      <c r="C36" s="8"/>
      <c r="D36" s="6"/>
    </row>
    <row r="37">
      <c r="A37" s="6">
        <v>36</v>
      </c>
      <c r="B37" s="7"/>
      <c r="C37" s="8"/>
      <c r="D37" s="6"/>
    </row>
    <row r="38">
      <c r="A38" s="6">
        <v>37</v>
      </c>
      <c r="B38" s="7"/>
      <c r="C38" s="8"/>
      <c r="D38" s="6"/>
    </row>
    <row r="39">
      <c r="A39" s="6">
        <v>38</v>
      </c>
      <c r="B39" s="7"/>
      <c r="C39" s="8"/>
      <c r="D39" s="6"/>
    </row>
    <row r="40">
      <c r="A40" s="6">
        <v>39</v>
      </c>
      <c r="B40" s="7"/>
      <c r="C40" s="8"/>
      <c r="D40" s="6"/>
    </row>
    <row r="41">
      <c r="A41" s="6">
        <v>40</v>
      </c>
      <c r="B41" s="7"/>
      <c r="C41" s="8"/>
      <c r="D41" s="6"/>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0" zoomScale="100" workbookViewId="0">
      <selection activeCell="J93" activeCellId="0" sqref="J93"/>
    </sheetView>
  </sheetViews>
  <sheetFormatPr defaultColWidth="11" defaultRowHeight="16.5"/>
  <cols>
    <col bestFit="1" customWidth="1" min="1" max="1" style="9" width="8.25390625"/>
    <col customWidth="1" min="2" max="2" style="9" width="7.1666666666666696"/>
    <col customWidth="1" min="3" max="3" style="9" width="11.375"/>
    <col customWidth="1" min="4" max="4" style="9" width="9.75390625"/>
    <col customWidth="1" min="5" max="5" style="9" width="9.375"/>
    <col customWidth="1" min="6" max="7" style="9" width="6.125"/>
    <col customWidth="1" min="8" max="8" style="9" width="6.8333333333333304"/>
    <col customWidth="1" min="9" max="9" style="10" width="33.725000000000001"/>
    <col customWidth="1" min="10" max="10" style="10" width="38.549999999999997"/>
    <col customWidth="1" min="11" max="11" style="9" width="28.875"/>
    <col customWidth="1" min="12" max="12" style="9" width="19.625"/>
    <col customWidth="1" hidden="1" min="13" max="13" style="9" width="20.5"/>
    <col customWidth="1" min="14" max="14" style="9" width="6.125"/>
    <col customWidth="1" min="15" max="15" style="9" width="41.75"/>
    <col bestFit="1" customWidth="1" min="16" max="17" style="9" width="8.125"/>
    <col customWidth="1" min="18" max="18" style="9" width="32.125"/>
    <col customWidth="1" min="19" max="19" style="9" width="33.5"/>
    <col min="20" max="16384" style="9" width="11"/>
  </cols>
  <sheetData>
    <row r="1" s="11" customFormat="1" ht="31.5">
      <c r="A1" s="12" t="s">
        <v>0</v>
      </c>
      <c r="B1" s="12" t="s">
        <v>22</v>
      </c>
      <c r="C1" s="12" t="s">
        <v>23</v>
      </c>
      <c r="D1" s="13" t="s">
        <v>24</v>
      </c>
      <c r="E1" s="13" t="s">
        <v>25</v>
      </c>
      <c r="F1" s="12" t="s">
        <v>26</v>
      </c>
      <c r="G1" s="12" t="s">
        <v>27</v>
      </c>
      <c r="H1" s="13" t="s">
        <v>28</v>
      </c>
      <c r="I1" s="13" t="s">
        <v>29</v>
      </c>
      <c r="J1" s="13" t="s">
        <v>30</v>
      </c>
      <c r="K1" s="13" t="s">
        <v>31</v>
      </c>
      <c r="L1" s="12" t="s">
        <v>32</v>
      </c>
      <c r="M1" s="12" t="s">
        <v>33</v>
      </c>
      <c r="N1" s="13" t="s">
        <v>34</v>
      </c>
      <c r="O1" s="12" t="s">
        <v>35</v>
      </c>
      <c r="P1" s="14" t="s">
        <v>36</v>
      </c>
      <c r="Q1" s="14" t="s">
        <v>37</v>
      </c>
      <c r="R1" s="11"/>
      <c r="S1" s="11"/>
    </row>
    <row r="2" ht="25.5">
      <c r="A2" s="15">
        <v>1</v>
      </c>
      <c r="B2" s="16" t="s">
        <v>38</v>
      </c>
      <c r="C2" s="15" t="s">
        <v>39</v>
      </c>
      <c r="D2" s="17" t="s">
        <v>40</v>
      </c>
      <c r="E2" s="17" t="s">
        <v>41</v>
      </c>
      <c r="F2" s="18" t="s">
        <v>42</v>
      </c>
      <c r="G2" s="16" t="s">
        <v>43</v>
      </c>
      <c r="H2" s="16" t="s">
        <v>44</v>
      </c>
      <c r="I2" s="19" t="s">
        <v>45</v>
      </c>
      <c r="J2" s="19" t="s">
        <v>46</v>
      </c>
      <c r="K2" s="20" t="str">
        <f t="shared" ref="K2:K9" si="0">IF(I2&lt;&gt;"","seq_"&amp;I2&amp;RIGHT(I2,LEN(I2)-1)&amp;"_id","")</f>
        <v>seq_t_igm_device_info_igm_device_info_id</v>
      </c>
      <c r="L2" s="21" t="str">
        <f t="shared" ref="L2:L63" ca="1" si="1">F2&amp;G2&amp;TEXT(NOW(),"yymmddhhmm")&amp;"00001"</f>
        <v>1101240430094500001</v>
      </c>
      <c r="M2" s="21" t="str">
        <f t="shared" ref="M2:M63" ca="1" si="2">F2&amp;G2&amp;TEXT(NOW(),"yymmdd")&amp;"000000001"</f>
        <v>1101240430000000001</v>
      </c>
      <c r="N2" s="21">
        <f t="shared" ref="N2:N34" si="3">LEN(I2)</f>
        <v>17</v>
      </c>
      <c r="O2" s="21"/>
      <c r="P2" s="21" t="str">
        <f t="shared" ref="P2:P9" si="4">IFERROR(MID(I2,FIND("#",SUBSTITUTE(I2,"_","#",1),1)+1,1),"")&amp;IFERROR(MID(I2,FIND("#",SUBSTITUTE(I2,"_","#",2),1)+1,1),"")&amp;IFERROR(MID(I2,FIND("#",SUBSTITUTE(I2,"_","#",3),1)+1,1),"")&amp;IFERROR(MID(I2,FIND("#",SUBSTITUTE(I2,"_","#",4),1)+1,1),"")&amp;IFERROR(MID(I2,FIND("#",SUBSTITUTE(I2,"_","#",5),1)+1,1),"")&amp;IFERROR(MID(I2,FIND("#",SUBSTITUTE(I2,"_","#",6),1)+1,1),"")</f>
        <v>idi</v>
      </c>
      <c r="Q2" s="21" t="str">
        <f t="shared" ref="Q2:Q9" si="5">P2</f>
        <v>idi</v>
      </c>
      <c r="R2" s="9" t="str">
        <f t="shared" ref="R2:R9" si="6">IF(K2&lt;&gt;"","CREATE SEQUENCE public."&amp;K2&amp;" INCREMENT BY 1 MINVALUE 1 MAXVALUE 99999 START 1 CACHE 1 CYCLE;","")</f>
        <v xml:space="preserve">CREATE SEQUENCE public.seq_t_igm_device_info_igm_device_info_id INCREMENT BY 1 MINVALUE 1 MAXVALUE 99999 START 1 CACHE 1 CYCLE;</v>
      </c>
    </row>
    <row r="3">
      <c r="A3" s="15">
        <v>2</v>
      </c>
      <c r="B3" s="16" t="s">
        <v>38</v>
      </c>
      <c r="C3" s="15" t="s">
        <v>39</v>
      </c>
      <c r="D3" s="17" t="s">
        <v>40</v>
      </c>
      <c r="E3" s="17" t="s">
        <v>41</v>
      </c>
      <c r="F3" s="18" t="s">
        <v>42</v>
      </c>
      <c r="G3" s="16" t="s">
        <v>47</v>
      </c>
      <c r="H3" s="16"/>
      <c r="I3" s="19"/>
      <c r="J3" s="19"/>
      <c r="K3" s="20" t="str">
        <f t="shared" si="0"/>
        <v/>
      </c>
      <c r="L3" s="21" t="str">
        <f t="shared" ca="1" si="1"/>
        <v>1102240430094500001</v>
      </c>
      <c r="M3" s="21" t="str">
        <f t="shared" ca="1" si="2"/>
        <v>1102240430000000001</v>
      </c>
      <c r="N3" s="21">
        <f t="shared" si="3"/>
        <v>0</v>
      </c>
      <c r="O3" s="21"/>
      <c r="P3" s="21" t="str">
        <f t="shared" si="4"/>
        <v/>
      </c>
      <c r="Q3" s="21" t="str">
        <f t="shared" si="5"/>
        <v/>
      </c>
      <c r="R3" s="9" t="str">
        <f t="shared" si="6"/>
        <v/>
      </c>
    </row>
    <row r="4" s="9" customFormat="1">
      <c r="A4" s="15">
        <v>3</v>
      </c>
      <c r="B4" s="16" t="s">
        <v>38</v>
      </c>
      <c r="C4" s="15" t="s">
        <v>39</v>
      </c>
      <c r="D4" s="17" t="s">
        <v>40</v>
      </c>
      <c r="E4" s="17" t="s">
        <v>41</v>
      </c>
      <c r="F4" s="18" t="s">
        <v>42</v>
      </c>
      <c r="G4" s="16" t="s">
        <v>48</v>
      </c>
      <c r="H4" s="16"/>
      <c r="I4" s="19"/>
      <c r="J4" s="19"/>
      <c r="K4" s="20" t="str">
        <f t="shared" si="0"/>
        <v/>
      </c>
      <c r="L4" s="21" t="str">
        <f t="shared" ca="1" si="1"/>
        <v>1103240430094500001</v>
      </c>
      <c r="M4" s="21" t="str">
        <f t="shared" ca="1" si="2"/>
        <v>1103240430000000001</v>
      </c>
      <c r="N4" s="21">
        <f t="shared" si="3"/>
        <v>0</v>
      </c>
      <c r="O4" s="21"/>
      <c r="P4" s="21" t="str">
        <f t="shared" si="4"/>
        <v/>
      </c>
      <c r="Q4" s="21" t="str">
        <f t="shared" si="5"/>
        <v/>
      </c>
      <c r="R4" s="9" t="str">
        <f t="shared" si="6"/>
        <v/>
      </c>
    </row>
    <row r="5" s="9" customFormat="1">
      <c r="A5" s="15">
        <v>4</v>
      </c>
      <c r="B5" s="16" t="s">
        <v>38</v>
      </c>
      <c r="C5" s="15" t="s">
        <v>39</v>
      </c>
      <c r="D5" s="17" t="s">
        <v>40</v>
      </c>
      <c r="E5" s="17" t="s">
        <v>41</v>
      </c>
      <c r="F5" s="18" t="s">
        <v>42</v>
      </c>
      <c r="G5" s="16" t="s">
        <v>49</v>
      </c>
      <c r="H5" s="16"/>
      <c r="I5" s="19"/>
      <c r="J5" s="19"/>
      <c r="K5" s="20" t="str">
        <f t="shared" si="0"/>
        <v/>
      </c>
      <c r="L5" s="21" t="str">
        <f t="shared" ca="1" si="1"/>
        <v>1104240430094500001</v>
      </c>
      <c r="M5" s="21" t="str">
        <f t="shared" ca="1" si="2"/>
        <v>1104240430000000001</v>
      </c>
      <c r="N5" s="21">
        <f t="shared" si="3"/>
        <v>0</v>
      </c>
      <c r="O5" s="21"/>
      <c r="P5" s="21" t="str">
        <f t="shared" si="4"/>
        <v/>
      </c>
      <c r="Q5" s="21" t="str">
        <f t="shared" si="5"/>
        <v/>
      </c>
      <c r="R5" s="9" t="str">
        <f t="shared" si="6"/>
        <v/>
      </c>
    </row>
    <row r="6" s="9" customFormat="1">
      <c r="A6" s="15">
        <v>5</v>
      </c>
      <c r="B6" s="16" t="s">
        <v>38</v>
      </c>
      <c r="C6" s="15" t="s">
        <v>39</v>
      </c>
      <c r="D6" s="17" t="s">
        <v>40</v>
      </c>
      <c r="E6" s="17" t="s">
        <v>41</v>
      </c>
      <c r="F6" s="18" t="s">
        <v>42</v>
      </c>
      <c r="G6" s="16" t="s">
        <v>50</v>
      </c>
      <c r="H6" s="18"/>
      <c r="I6" s="19"/>
      <c r="J6" s="19"/>
      <c r="K6" s="20" t="str">
        <f t="shared" si="0"/>
        <v/>
      </c>
      <c r="L6" s="21" t="str">
        <f t="shared" ca="1" si="1"/>
        <v>1105240430094500001</v>
      </c>
      <c r="M6" s="21" t="str">
        <f t="shared" ca="1" si="2"/>
        <v>1105240430000000001</v>
      </c>
      <c r="N6" s="21">
        <f t="shared" si="3"/>
        <v>0</v>
      </c>
      <c r="O6" s="21"/>
      <c r="P6" s="21" t="str">
        <f t="shared" si="4"/>
        <v/>
      </c>
      <c r="Q6" s="21" t="str">
        <f t="shared" si="5"/>
        <v/>
      </c>
      <c r="R6" s="9" t="str">
        <f t="shared" si="6"/>
        <v/>
      </c>
    </row>
    <row r="7" s="9" customFormat="1">
      <c r="A7" s="15">
        <v>6</v>
      </c>
      <c r="B7" s="16" t="s">
        <v>38</v>
      </c>
      <c r="C7" s="15" t="s">
        <v>39</v>
      </c>
      <c r="D7" s="17" t="s">
        <v>40</v>
      </c>
      <c r="E7" s="17" t="s">
        <v>41</v>
      </c>
      <c r="F7" s="18" t="s">
        <v>42</v>
      </c>
      <c r="G7" s="16" t="s">
        <v>51</v>
      </c>
      <c r="H7" s="16"/>
      <c r="I7" s="19"/>
      <c r="J7" s="19"/>
      <c r="K7" s="20" t="str">
        <f t="shared" si="0"/>
        <v/>
      </c>
      <c r="L7" s="21" t="str">
        <f t="shared" ca="1" si="1"/>
        <v>1106240430094500001</v>
      </c>
      <c r="M7" s="21" t="str">
        <f t="shared" ca="1" si="2"/>
        <v>1106240430000000001</v>
      </c>
      <c r="N7" s="21">
        <f t="shared" si="3"/>
        <v>0</v>
      </c>
      <c r="O7" s="21"/>
      <c r="P7" s="21" t="str">
        <f t="shared" si="4"/>
        <v/>
      </c>
      <c r="Q7" s="21" t="str">
        <f t="shared" si="5"/>
        <v/>
      </c>
      <c r="R7" s="9" t="str">
        <f t="shared" si="6"/>
        <v/>
      </c>
    </row>
    <row r="8" s="9" customFormat="1">
      <c r="A8" s="15">
        <v>7</v>
      </c>
      <c r="B8" s="16" t="s">
        <v>38</v>
      </c>
      <c r="C8" s="15" t="s">
        <v>39</v>
      </c>
      <c r="D8" s="17" t="s">
        <v>40</v>
      </c>
      <c r="E8" s="17" t="s">
        <v>41</v>
      </c>
      <c r="F8" s="18" t="s">
        <v>42</v>
      </c>
      <c r="G8" s="16" t="s">
        <v>52</v>
      </c>
      <c r="H8" s="16"/>
      <c r="I8" s="19"/>
      <c r="J8" s="19"/>
      <c r="K8" s="20" t="str">
        <f t="shared" si="0"/>
        <v/>
      </c>
      <c r="L8" s="21" t="str">
        <f t="shared" ca="1" si="1"/>
        <v>1107240430094500001</v>
      </c>
      <c r="M8" s="21" t="str">
        <f t="shared" ca="1" si="2"/>
        <v>1107240430000000001</v>
      </c>
      <c r="N8" s="21">
        <f t="shared" si="3"/>
        <v>0</v>
      </c>
      <c r="O8" s="21"/>
      <c r="P8" s="21" t="str">
        <f t="shared" si="4"/>
        <v/>
      </c>
      <c r="Q8" s="21" t="str">
        <f t="shared" si="5"/>
        <v/>
      </c>
      <c r="R8" s="9" t="str">
        <f t="shared" si="6"/>
        <v/>
      </c>
    </row>
    <row r="9" s="9" customFormat="1">
      <c r="A9" s="15">
        <v>8</v>
      </c>
      <c r="B9" s="16" t="s">
        <v>38</v>
      </c>
      <c r="C9" s="15" t="s">
        <v>39</v>
      </c>
      <c r="D9" s="17" t="s">
        <v>40</v>
      </c>
      <c r="E9" s="17" t="s">
        <v>41</v>
      </c>
      <c r="F9" s="18" t="s">
        <v>42</v>
      </c>
      <c r="G9" s="16" t="s">
        <v>53</v>
      </c>
      <c r="H9" s="16"/>
      <c r="I9" s="19"/>
      <c r="J9" s="19"/>
      <c r="K9" s="20" t="str">
        <f t="shared" si="0"/>
        <v/>
      </c>
      <c r="L9" s="21" t="str">
        <f t="shared" ca="1" si="1"/>
        <v>1108240430094500001</v>
      </c>
      <c r="M9" s="21" t="str">
        <f t="shared" ca="1" si="2"/>
        <v>1108240430000000001</v>
      </c>
      <c r="N9" s="21">
        <f t="shared" si="3"/>
        <v>0</v>
      </c>
      <c r="O9" s="21"/>
      <c r="P9" s="21" t="str">
        <f t="shared" si="4"/>
        <v/>
      </c>
      <c r="Q9" s="21" t="str">
        <f t="shared" si="5"/>
        <v/>
      </c>
      <c r="R9" s="9" t="str">
        <f t="shared" si="6"/>
        <v/>
      </c>
    </row>
    <row r="10" s="9" customFormat="1">
      <c r="A10" s="15">
        <v>9</v>
      </c>
      <c r="B10" s="16" t="s">
        <v>38</v>
      </c>
      <c r="C10" s="15" t="s">
        <v>39</v>
      </c>
      <c r="D10" s="17" t="s">
        <v>40</v>
      </c>
      <c r="E10" s="17" t="s">
        <v>41</v>
      </c>
      <c r="F10" s="18" t="s">
        <v>42</v>
      </c>
      <c r="G10" s="16" t="s">
        <v>54</v>
      </c>
      <c r="H10" s="16"/>
      <c r="I10" s="19"/>
      <c r="J10" s="19"/>
      <c r="K10" s="20" t="str">
        <f t="shared" ref="K10:K73" si="7">IF(I10&lt;&gt;"","seq_"&amp;I10&amp;RIGHT(I10,LEN(I10)-1)&amp;"_id","")</f>
        <v/>
      </c>
      <c r="L10" s="21" t="str">
        <f t="shared" ca="1" si="1"/>
        <v>1109240430094500001</v>
      </c>
      <c r="M10" s="21" t="str">
        <f t="shared" ca="1" si="2"/>
        <v>1109240430000000001</v>
      </c>
      <c r="N10" s="21">
        <f t="shared" si="3"/>
        <v>0</v>
      </c>
      <c r="O10" s="21"/>
      <c r="P10" s="21" t="str">
        <f t="shared" ref="P10:P73" si="8">IFERROR(MID(I10,FIND("#",SUBSTITUTE(I10,"_","#",1),1)+1,1),"")&amp;IFERROR(MID(I10,FIND("#",SUBSTITUTE(I10,"_","#",2),1)+1,1),"")&amp;IFERROR(MID(I10,FIND("#",SUBSTITUTE(I10,"_","#",3),1)+1,1),"")&amp;IFERROR(MID(I10,FIND("#",SUBSTITUTE(I10,"_","#",4),1)+1,1),"")&amp;IFERROR(MID(I10,FIND("#",SUBSTITUTE(I10,"_","#",5),1)+1,1),"")&amp;IFERROR(MID(I10,FIND("#",SUBSTITUTE(I10,"_","#",6),1)+1,1),"")</f>
        <v/>
      </c>
      <c r="Q10" s="21" t="str">
        <f t="shared" ref="Q10:Q73" si="9">P10</f>
        <v/>
      </c>
      <c r="R10" s="9" t="str">
        <f t="shared" ref="R10:R73" si="10">IF(K10&lt;&gt;"","CREATE SEQUENCE public."&amp;K10&amp;" INCREMENT BY 1 MINVALUE 1 MAXVALUE 99999 START 1 CACHE 1 CYCLE;","")</f>
        <v/>
      </c>
    </row>
    <row r="11">
      <c r="A11" s="15">
        <v>10</v>
      </c>
      <c r="B11" s="16" t="s">
        <v>38</v>
      </c>
      <c r="C11" s="15" t="s">
        <v>39</v>
      </c>
      <c r="D11" s="17" t="s">
        <v>40</v>
      </c>
      <c r="E11" s="17" t="s">
        <v>41</v>
      </c>
      <c r="F11" s="18" t="s">
        <v>42</v>
      </c>
      <c r="G11" s="16" t="s">
        <v>55</v>
      </c>
      <c r="H11" s="16"/>
      <c r="I11" s="19"/>
      <c r="J11" s="19"/>
      <c r="K11" s="20" t="str">
        <f t="shared" si="7"/>
        <v/>
      </c>
      <c r="L11" s="21" t="str">
        <f t="shared" ca="1" si="1"/>
        <v>1110240430094500001</v>
      </c>
      <c r="M11" s="21" t="str">
        <f t="shared" ca="1" si="2"/>
        <v>1110240430000000001</v>
      </c>
      <c r="N11" s="21">
        <f t="shared" si="3"/>
        <v>0</v>
      </c>
      <c r="O11" s="21"/>
      <c r="P11" s="21" t="str">
        <f t="shared" si="8"/>
        <v/>
      </c>
      <c r="Q11" s="21" t="str">
        <f t="shared" si="9"/>
        <v/>
      </c>
      <c r="R11" s="9" t="str">
        <f t="shared" si="10"/>
        <v/>
      </c>
    </row>
    <row r="12" ht="25.5">
      <c r="A12" s="15">
        <v>11</v>
      </c>
      <c r="B12" s="16" t="s">
        <v>38</v>
      </c>
      <c r="C12" s="15" t="s">
        <v>39</v>
      </c>
      <c r="D12" s="17" t="s">
        <v>56</v>
      </c>
      <c r="E12" s="17" t="s">
        <v>57</v>
      </c>
      <c r="F12" s="18" t="s">
        <v>42</v>
      </c>
      <c r="G12" s="16" t="s">
        <v>42</v>
      </c>
      <c r="H12" s="16" t="s">
        <v>44</v>
      </c>
      <c r="I12" s="19" t="s">
        <v>58</v>
      </c>
      <c r="J12" s="19" t="s">
        <v>59</v>
      </c>
      <c r="K12" s="20" t="str">
        <f t="shared" si="7"/>
        <v>seq_t_igm_person_info_igm_person_info_id</v>
      </c>
      <c r="L12" s="21" t="str">
        <f t="shared" ca="1" si="1"/>
        <v>1111240430094500001</v>
      </c>
      <c r="M12" s="21" t="str">
        <f t="shared" ca="1" si="2"/>
        <v>1111240430000000001</v>
      </c>
      <c r="N12" s="21">
        <f t="shared" si="3"/>
        <v>17</v>
      </c>
      <c r="O12" s="21"/>
      <c r="P12" s="21" t="str">
        <f t="shared" si="8"/>
        <v>ipi</v>
      </c>
      <c r="Q12" s="21" t="str">
        <f t="shared" si="9"/>
        <v>ipi</v>
      </c>
      <c r="R12" s="9" t="str">
        <f t="shared" si="10"/>
        <v xml:space="preserve">CREATE SEQUENCE public.seq_t_igm_person_info_igm_person_info_id INCREMENT BY 1 MINVALUE 1 MAXVALUE 99999 START 1 CACHE 1 CYCLE;</v>
      </c>
    </row>
    <row r="13" ht="25.5">
      <c r="A13" s="15">
        <v>12</v>
      </c>
      <c r="B13" s="16" t="s">
        <v>38</v>
      </c>
      <c r="C13" s="15" t="s">
        <v>39</v>
      </c>
      <c r="D13" s="17" t="s">
        <v>56</v>
      </c>
      <c r="E13" s="17" t="s">
        <v>57</v>
      </c>
      <c r="F13" s="18" t="s">
        <v>42</v>
      </c>
      <c r="G13" s="16" t="s">
        <v>60</v>
      </c>
      <c r="H13" s="16" t="s">
        <v>61</v>
      </c>
      <c r="I13" s="19" t="s">
        <v>62</v>
      </c>
      <c r="J13" s="19" t="s">
        <v>63</v>
      </c>
      <c r="K13" s="20" t="str">
        <f t="shared" si="7"/>
        <v>seq_t_igm_person_type_igm_person_type_id</v>
      </c>
      <c r="L13" s="21" t="str">
        <f t="shared" ca="1" si="1"/>
        <v>1112240430094500001</v>
      </c>
      <c r="M13" s="21" t="str">
        <f t="shared" ca="1" si="2"/>
        <v>1112240430000000001</v>
      </c>
      <c r="N13" s="21">
        <f t="shared" si="3"/>
        <v>17</v>
      </c>
      <c r="O13" s="21"/>
      <c r="P13" s="21" t="str">
        <f t="shared" si="8"/>
        <v>ipt</v>
      </c>
      <c r="Q13" s="21" t="str">
        <f t="shared" si="9"/>
        <v>ipt</v>
      </c>
      <c r="R13" s="9" t="str">
        <f t="shared" si="10"/>
        <v xml:space="preserve">CREATE SEQUENCE public.seq_t_igm_person_type_igm_person_type_id INCREMENT BY 1 MINVALUE 1 MAXVALUE 99999 START 1 CACHE 1 CYCLE;</v>
      </c>
    </row>
    <row r="14" ht="25.5">
      <c r="A14" s="15">
        <v>13</v>
      </c>
      <c r="B14" s="16" t="s">
        <v>38</v>
      </c>
      <c r="C14" s="15" t="s">
        <v>39</v>
      </c>
      <c r="D14" s="17" t="s">
        <v>56</v>
      </c>
      <c r="E14" s="17" t="s">
        <v>57</v>
      </c>
      <c r="F14" s="18" t="s">
        <v>42</v>
      </c>
      <c r="G14" s="16" t="s">
        <v>64</v>
      </c>
      <c r="H14" s="16" t="s">
        <v>61</v>
      </c>
      <c r="I14" s="19" t="s">
        <v>65</v>
      </c>
      <c r="J14" s="19" t="s">
        <v>66</v>
      </c>
      <c r="K14" s="20" t="str">
        <f t="shared" si="7"/>
        <v>seq_t_igm_unit_info_igm_unit_info_id</v>
      </c>
      <c r="L14" s="21" t="str">
        <f t="shared" ca="1" si="1"/>
        <v>1113240430094500001</v>
      </c>
      <c r="M14" s="21" t="str">
        <f t="shared" ca="1" si="2"/>
        <v>1113240430000000001</v>
      </c>
      <c r="N14" s="21">
        <f t="shared" si="3"/>
        <v>15</v>
      </c>
      <c r="O14" s="21"/>
      <c r="P14" s="21" t="str">
        <f t="shared" si="8"/>
        <v>iui</v>
      </c>
      <c r="Q14" s="21" t="str">
        <f t="shared" si="9"/>
        <v>iui</v>
      </c>
      <c r="R14" s="9" t="str">
        <f t="shared" si="10"/>
        <v xml:space="preserve">CREATE SEQUENCE public.seq_t_igm_unit_info_igm_unit_info_id INCREMENT BY 1 MINVALUE 1 MAXVALUE 99999 START 1 CACHE 1 CYCLE;</v>
      </c>
    </row>
    <row r="15" ht="25.5">
      <c r="A15" s="15">
        <v>14</v>
      </c>
      <c r="B15" s="16" t="s">
        <v>38</v>
      </c>
      <c r="C15" s="15" t="s">
        <v>39</v>
      </c>
      <c r="D15" s="17" t="s">
        <v>56</v>
      </c>
      <c r="E15" s="17" t="s">
        <v>57</v>
      </c>
      <c r="F15" s="18" t="s">
        <v>42</v>
      </c>
      <c r="G15" s="16" t="s">
        <v>67</v>
      </c>
      <c r="H15" s="16" t="s">
        <v>68</v>
      </c>
      <c r="I15" s="19" t="s">
        <v>69</v>
      </c>
      <c r="J15" s="19" t="s">
        <v>70</v>
      </c>
      <c r="K15" s="20" t="str">
        <f t="shared" si="7"/>
        <v>seq_t_igm_bas_person_igm_bas_person_id</v>
      </c>
      <c r="L15" s="21" t="str">
        <f t="shared" ca="1" si="1"/>
        <v>1114240430094500001</v>
      </c>
      <c r="M15" s="21" t="str">
        <f t="shared" ca="1" si="2"/>
        <v>1114240430000000001</v>
      </c>
      <c r="N15" s="21">
        <f t="shared" si="3"/>
        <v>16</v>
      </c>
      <c r="O15" s="20" t="s">
        <v>71</v>
      </c>
      <c r="P15" s="21" t="str">
        <f t="shared" si="8"/>
        <v>ibp</v>
      </c>
      <c r="Q15" s="21" t="str">
        <f t="shared" si="9"/>
        <v>ibp</v>
      </c>
      <c r="R15" s="9" t="str">
        <f t="shared" si="10"/>
        <v xml:space="preserve">CREATE SEQUENCE public.seq_t_igm_bas_person_igm_bas_person_id INCREMENT BY 1 MINVALUE 1 MAXVALUE 99999 START 1 CACHE 1 CYCLE;</v>
      </c>
    </row>
    <row r="16">
      <c r="A16" s="15">
        <v>15</v>
      </c>
      <c r="B16" s="16" t="s">
        <v>38</v>
      </c>
      <c r="C16" s="15" t="s">
        <v>39</v>
      </c>
      <c r="D16" s="17" t="s">
        <v>56</v>
      </c>
      <c r="E16" s="17" t="s">
        <v>57</v>
      </c>
      <c r="F16" s="18" t="s">
        <v>42</v>
      </c>
      <c r="G16" s="16" t="s">
        <v>72</v>
      </c>
      <c r="H16" s="16"/>
      <c r="I16" s="19"/>
      <c r="J16" s="19"/>
      <c r="K16" s="20" t="str">
        <f t="shared" si="7"/>
        <v/>
      </c>
      <c r="L16" s="21" t="str">
        <f t="shared" ca="1" si="1"/>
        <v>1115240430094500001</v>
      </c>
      <c r="M16" s="21" t="str">
        <f t="shared" ca="1" si="2"/>
        <v>1115240430000000001</v>
      </c>
      <c r="N16" s="21">
        <f t="shared" si="3"/>
        <v>0</v>
      </c>
      <c r="O16" s="21"/>
      <c r="P16" s="21" t="str">
        <f t="shared" si="8"/>
        <v/>
      </c>
      <c r="Q16" s="21" t="str">
        <f t="shared" si="9"/>
        <v/>
      </c>
      <c r="R16" s="9" t="str">
        <f t="shared" si="10"/>
        <v/>
      </c>
    </row>
    <row r="17" s="9" customFormat="1">
      <c r="A17" s="15">
        <v>16</v>
      </c>
      <c r="B17" s="16" t="s">
        <v>38</v>
      </c>
      <c r="C17" s="15" t="s">
        <v>39</v>
      </c>
      <c r="D17" s="17" t="s">
        <v>56</v>
      </c>
      <c r="E17" s="17" t="s">
        <v>57</v>
      </c>
      <c r="F17" s="18" t="s">
        <v>42</v>
      </c>
      <c r="G17" s="16" t="s">
        <v>73</v>
      </c>
      <c r="H17" s="16"/>
      <c r="I17" s="19"/>
      <c r="J17" s="19"/>
      <c r="K17" s="20" t="str">
        <f t="shared" si="7"/>
        <v/>
      </c>
      <c r="L17" s="21" t="str">
        <f t="shared" ca="1" si="1"/>
        <v>1116240430094500001</v>
      </c>
      <c r="M17" s="21" t="str">
        <f t="shared" ca="1" si="2"/>
        <v>1116240430000000001</v>
      </c>
      <c r="N17" s="21">
        <f t="shared" si="3"/>
        <v>0</v>
      </c>
      <c r="O17" s="21"/>
      <c r="P17" s="21" t="str">
        <f t="shared" si="8"/>
        <v/>
      </c>
      <c r="Q17" s="21" t="str">
        <f t="shared" si="9"/>
        <v/>
      </c>
      <c r="R17" s="9" t="str">
        <f t="shared" si="10"/>
        <v/>
      </c>
    </row>
    <row r="18" s="9" customFormat="1">
      <c r="A18" s="15">
        <v>17</v>
      </c>
      <c r="B18" s="16" t="s">
        <v>38</v>
      </c>
      <c r="C18" s="15" t="s">
        <v>39</v>
      </c>
      <c r="D18" s="17" t="s">
        <v>56</v>
      </c>
      <c r="E18" s="17" t="s">
        <v>57</v>
      </c>
      <c r="F18" s="18" t="s">
        <v>42</v>
      </c>
      <c r="G18" s="16" t="s">
        <v>74</v>
      </c>
      <c r="H18" s="16"/>
      <c r="I18" s="19"/>
      <c r="J18" s="19"/>
      <c r="K18" s="20" t="str">
        <f t="shared" si="7"/>
        <v/>
      </c>
      <c r="L18" s="21" t="str">
        <f t="shared" ca="1" si="1"/>
        <v>1117240430094500001</v>
      </c>
      <c r="M18" s="21" t="str">
        <f t="shared" ca="1" si="2"/>
        <v>1117240430000000001</v>
      </c>
      <c r="N18" s="21">
        <f t="shared" si="3"/>
        <v>0</v>
      </c>
      <c r="O18" s="21"/>
      <c r="P18" s="21" t="str">
        <f t="shared" si="8"/>
        <v/>
      </c>
      <c r="Q18" s="21" t="str">
        <f t="shared" si="9"/>
        <v/>
      </c>
      <c r="R18" s="9" t="str">
        <f t="shared" si="10"/>
        <v/>
      </c>
    </row>
    <row r="19">
      <c r="A19" s="15">
        <v>18</v>
      </c>
      <c r="B19" s="16" t="s">
        <v>38</v>
      </c>
      <c r="C19" s="15" t="s">
        <v>39</v>
      </c>
      <c r="D19" s="17" t="s">
        <v>56</v>
      </c>
      <c r="E19" s="17" t="s">
        <v>57</v>
      </c>
      <c r="F19" s="18" t="s">
        <v>42</v>
      </c>
      <c r="G19" s="16" t="s">
        <v>75</v>
      </c>
      <c r="H19" s="16"/>
      <c r="I19" s="19"/>
      <c r="J19" s="19"/>
      <c r="K19" s="20" t="str">
        <f t="shared" si="7"/>
        <v/>
      </c>
      <c r="L19" s="21" t="str">
        <f t="shared" ca="1" si="1"/>
        <v>1118240430094500001</v>
      </c>
      <c r="M19" s="21" t="str">
        <f t="shared" ca="1" si="2"/>
        <v>1118240430000000001</v>
      </c>
      <c r="N19" s="21">
        <f t="shared" si="3"/>
        <v>0</v>
      </c>
      <c r="O19" s="21"/>
      <c r="P19" s="21" t="str">
        <f t="shared" si="8"/>
        <v/>
      </c>
      <c r="Q19" s="21" t="str">
        <f t="shared" si="9"/>
        <v/>
      </c>
      <c r="R19" s="9" t="str">
        <f t="shared" si="10"/>
        <v/>
      </c>
    </row>
    <row r="20">
      <c r="A20" s="15">
        <v>19</v>
      </c>
      <c r="B20" s="16" t="s">
        <v>38</v>
      </c>
      <c r="C20" s="15" t="s">
        <v>39</v>
      </c>
      <c r="D20" s="17" t="s">
        <v>56</v>
      </c>
      <c r="E20" s="17" t="s">
        <v>57</v>
      </c>
      <c r="F20" s="18" t="s">
        <v>42</v>
      </c>
      <c r="G20" s="16" t="s">
        <v>76</v>
      </c>
      <c r="H20" s="16"/>
      <c r="I20" s="19"/>
      <c r="J20" s="19"/>
      <c r="K20" s="20" t="str">
        <f t="shared" si="7"/>
        <v/>
      </c>
      <c r="L20" s="21" t="str">
        <f t="shared" ca="1" si="1"/>
        <v>1119240430094500001</v>
      </c>
      <c r="M20" s="21" t="str">
        <f t="shared" ca="1" si="2"/>
        <v>1119240430000000001</v>
      </c>
      <c r="N20" s="21">
        <f t="shared" si="3"/>
        <v>0</v>
      </c>
      <c r="O20" s="21"/>
      <c r="P20" s="21" t="str">
        <f t="shared" si="8"/>
        <v/>
      </c>
      <c r="Q20" s="21" t="str">
        <f t="shared" si="9"/>
        <v/>
      </c>
      <c r="R20" s="9" t="str">
        <f t="shared" si="10"/>
        <v/>
      </c>
    </row>
    <row r="21">
      <c r="A21" s="15">
        <v>20</v>
      </c>
      <c r="B21" s="16" t="s">
        <v>38</v>
      </c>
      <c r="C21" s="15" t="s">
        <v>39</v>
      </c>
      <c r="D21" s="17" t="s">
        <v>56</v>
      </c>
      <c r="E21" s="17" t="s">
        <v>57</v>
      </c>
      <c r="F21" s="18" t="s">
        <v>42</v>
      </c>
      <c r="G21" s="16" t="s">
        <v>77</v>
      </c>
      <c r="H21" s="16"/>
      <c r="I21" s="19"/>
      <c r="J21" s="19"/>
      <c r="K21" s="20" t="str">
        <f t="shared" si="7"/>
        <v/>
      </c>
      <c r="L21" s="21" t="str">
        <f t="shared" ca="1" si="1"/>
        <v>1120240430094500001</v>
      </c>
      <c r="M21" s="21" t="str">
        <f t="shared" ca="1" si="2"/>
        <v>1120240430000000001</v>
      </c>
      <c r="N21" s="21">
        <f t="shared" si="3"/>
        <v>0</v>
      </c>
      <c r="O21" s="21"/>
      <c r="P21" s="21" t="str">
        <f t="shared" si="8"/>
        <v/>
      </c>
      <c r="Q21" s="21" t="str">
        <f t="shared" si="9"/>
        <v/>
      </c>
      <c r="R21" s="9" t="str">
        <f t="shared" si="10"/>
        <v/>
      </c>
    </row>
    <row r="22" ht="25.5">
      <c r="A22" s="15">
        <v>21</v>
      </c>
      <c r="B22" s="16" t="s">
        <v>38</v>
      </c>
      <c r="C22" s="15" t="s">
        <v>39</v>
      </c>
      <c r="D22" s="17" t="s">
        <v>78</v>
      </c>
      <c r="E22" s="15" t="s">
        <v>79</v>
      </c>
      <c r="F22" s="18" t="s">
        <v>42</v>
      </c>
      <c r="G22" s="16" t="s">
        <v>80</v>
      </c>
      <c r="H22" s="16" t="s">
        <v>44</v>
      </c>
      <c r="I22" s="19" t="s">
        <v>81</v>
      </c>
      <c r="J22" s="19" t="s">
        <v>82</v>
      </c>
      <c r="K22" s="20" t="str">
        <f t="shared" si="7"/>
        <v>seq_t_igm_alarm_illegal_event_igm_alarm_illegal_event_id</v>
      </c>
      <c r="L22" s="21" t="str">
        <f t="shared" ca="1" si="1"/>
        <v>1121240430094500001</v>
      </c>
      <c r="M22" s="21" t="str">
        <f t="shared" ca="1" si="2"/>
        <v>1121240430000000001</v>
      </c>
      <c r="N22" s="21">
        <f t="shared" si="3"/>
        <v>25</v>
      </c>
      <c r="O22" s="21"/>
      <c r="P22" s="21" t="str">
        <f t="shared" si="8"/>
        <v>iaie</v>
      </c>
      <c r="Q22" s="21" t="str">
        <f t="shared" si="9"/>
        <v>iaie</v>
      </c>
      <c r="R22" s="9" t="str">
        <f t="shared" si="10"/>
        <v xml:space="preserve">CREATE SEQUENCE public.seq_t_igm_alarm_illegal_event_igm_alarm_illegal_event_id INCREMENT BY 1 MINVALUE 1 MAXVALUE 99999 START 1 CACHE 1 CYCLE;</v>
      </c>
    </row>
    <row r="23" ht="25.5">
      <c r="A23" s="15">
        <v>22</v>
      </c>
      <c r="B23" s="16" t="s">
        <v>38</v>
      </c>
      <c r="C23" s="15" t="s">
        <v>39</v>
      </c>
      <c r="D23" s="17" t="s">
        <v>78</v>
      </c>
      <c r="E23" s="15" t="s">
        <v>79</v>
      </c>
      <c r="F23" s="18" t="s">
        <v>42</v>
      </c>
      <c r="G23" s="16" t="s">
        <v>83</v>
      </c>
      <c r="H23" s="16" t="s">
        <v>84</v>
      </c>
      <c r="I23" s="22" t="s">
        <v>85</v>
      </c>
      <c r="J23" s="22" t="s">
        <v>86</v>
      </c>
      <c r="K23" s="20" t="str">
        <f t="shared" si="7"/>
        <v>seq_t_igm_alarm_statistics_igm_alarm_statistics_id</v>
      </c>
      <c r="L23" s="21" t="str">
        <f t="shared" ca="1" si="1"/>
        <v>1122240430094500001</v>
      </c>
      <c r="M23" s="21" t="str">
        <f t="shared" ca="1" si="2"/>
        <v>1122240430000000001</v>
      </c>
      <c r="N23" s="21">
        <f t="shared" si="3"/>
        <v>22</v>
      </c>
      <c r="O23" s="21"/>
      <c r="P23" s="21" t="str">
        <f t="shared" si="8"/>
        <v>ias</v>
      </c>
      <c r="Q23" s="21" t="str">
        <f t="shared" si="9"/>
        <v>ias</v>
      </c>
      <c r="R23" s="9" t="str">
        <f t="shared" si="10"/>
        <v xml:space="preserve">CREATE SEQUENCE public.seq_t_igm_alarm_statistics_igm_alarm_statistics_id INCREMENT BY 1 MINVALUE 1 MAXVALUE 99999 START 1 CACHE 1 CYCLE;</v>
      </c>
    </row>
    <row r="24" ht="25.5">
      <c r="A24" s="15">
        <v>23</v>
      </c>
      <c r="B24" s="16" t="s">
        <v>38</v>
      </c>
      <c r="C24" s="15" t="s">
        <v>39</v>
      </c>
      <c r="D24" s="17" t="s">
        <v>78</v>
      </c>
      <c r="E24" s="15" t="s">
        <v>79</v>
      </c>
      <c r="F24" s="18" t="s">
        <v>42</v>
      </c>
      <c r="G24" s="16" t="s">
        <v>87</v>
      </c>
      <c r="H24" s="23" t="s">
        <v>84</v>
      </c>
      <c r="I24" s="24" t="s">
        <v>88</v>
      </c>
      <c r="J24" s="25" t="s">
        <v>89</v>
      </c>
      <c r="K24" s="20" t="str">
        <f t="shared" si="7"/>
        <v>seq_t_igm_dept_town_rel_igm_dept_town_rel_id</v>
      </c>
      <c r="L24" s="21" t="str">
        <f t="shared" ca="1" si="1"/>
        <v>1123240430094500001</v>
      </c>
      <c r="M24" s="21" t="str">
        <f t="shared" ca="1" si="2"/>
        <v>1123240430000000001</v>
      </c>
      <c r="N24" s="21">
        <f t="shared" si="3"/>
        <v>19</v>
      </c>
      <c r="O24" s="21"/>
      <c r="P24" s="21" t="str">
        <f t="shared" si="8"/>
        <v>idtr</v>
      </c>
      <c r="Q24" s="21" t="str">
        <f t="shared" si="9"/>
        <v>idtr</v>
      </c>
      <c r="R24" s="9" t="str">
        <f t="shared" si="10"/>
        <v xml:space="preserve">CREATE SEQUENCE public.seq_t_igm_dept_town_rel_igm_dept_town_rel_id INCREMENT BY 1 MINVALUE 1 MAXVALUE 99999 START 1 CACHE 1 CYCLE;</v>
      </c>
    </row>
    <row r="25" ht="33">
      <c r="A25" s="15">
        <v>24</v>
      </c>
      <c r="B25" s="16" t="s">
        <v>38</v>
      </c>
      <c r="C25" s="15" t="s">
        <v>39</v>
      </c>
      <c r="D25" s="17" t="s">
        <v>78</v>
      </c>
      <c r="E25" s="15" t="s">
        <v>79</v>
      </c>
      <c r="F25" s="18" t="s">
        <v>42</v>
      </c>
      <c r="G25" s="16" t="s">
        <v>90</v>
      </c>
      <c r="H25" s="16"/>
      <c r="I25" s="26"/>
      <c r="J25" s="26"/>
      <c r="K25" s="20" t="str">
        <f t="shared" si="7"/>
        <v/>
      </c>
      <c r="L25" s="21" t="str">
        <f t="shared" ca="1" si="1"/>
        <v>1124240430094500001</v>
      </c>
      <c r="M25" s="21" t="str">
        <f t="shared" ca="1" si="2"/>
        <v>1124240430000000001</v>
      </c>
      <c r="N25" s="21">
        <f t="shared" si="3"/>
        <v>0</v>
      </c>
      <c r="O25" s="21"/>
      <c r="P25" s="21" t="str">
        <f t="shared" si="8"/>
        <v/>
      </c>
      <c r="Q25" s="21" t="str">
        <f t="shared" si="9"/>
        <v/>
      </c>
      <c r="R25" s="9" t="str">
        <f t="shared" si="10"/>
        <v/>
      </c>
    </row>
    <row r="26">
      <c r="A26" s="15">
        <v>25</v>
      </c>
      <c r="B26" s="16" t="s">
        <v>38</v>
      </c>
      <c r="C26" s="15" t="s">
        <v>39</v>
      </c>
      <c r="D26" s="17" t="s">
        <v>78</v>
      </c>
      <c r="E26" s="15" t="s">
        <v>79</v>
      </c>
      <c r="F26" s="18" t="s">
        <v>42</v>
      </c>
      <c r="G26" s="16" t="s">
        <v>91</v>
      </c>
      <c r="H26" s="16"/>
      <c r="I26" s="19"/>
      <c r="J26" s="19"/>
      <c r="K26" s="20" t="str">
        <f t="shared" si="7"/>
        <v/>
      </c>
      <c r="L26" s="21" t="str">
        <f t="shared" ca="1" si="1"/>
        <v>1125240430094500001</v>
      </c>
      <c r="M26" s="21" t="str">
        <f t="shared" ca="1" si="2"/>
        <v>1125240430000000001</v>
      </c>
      <c r="N26" s="21">
        <f t="shared" si="3"/>
        <v>0</v>
      </c>
      <c r="O26" s="21"/>
      <c r="P26" s="21" t="str">
        <f t="shared" si="8"/>
        <v/>
      </c>
      <c r="Q26" s="21" t="str">
        <f t="shared" si="9"/>
        <v/>
      </c>
      <c r="R26" s="9" t="str">
        <f t="shared" si="10"/>
        <v/>
      </c>
    </row>
    <row r="27">
      <c r="A27" s="15">
        <v>26</v>
      </c>
      <c r="B27" s="16" t="s">
        <v>38</v>
      </c>
      <c r="C27" s="15" t="s">
        <v>39</v>
      </c>
      <c r="D27" s="17" t="s">
        <v>78</v>
      </c>
      <c r="E27" s="15" t="s">
        <v>79</v>
      </c>
      <c r="F27" s="18" t="s">
        <v>42</v>
      </c>
      <c r="G27" s="16" t="s">
        <v>92</v>
      </c>
      <c r="H27" s="16"/>
      <c r="I27" s="19"/>
      <c r="J27" s="19"/>
      <c r="K27" s="20" t="str">
        <f t="shared" si="7"/>
        <v/>
      </c>
      <c r="L27" s="21" t="str">
        <f t="shared" ca="1" si="1"/>
        <v>1126240430094500001</v>
      </c>
      <c r="M27" s="21" t="str">
        <f t="shared" ca="1" si="2"/>
        <v>1126240430000000001</v>
      </c>
      <c r="N27" s="21">
        <f t="shared" si="3"/>
        <v>0</v>
      </c>
      <c r="O27" s="21"/>
      <c r="P27" s="21" t="str">
        <f t="shared" si="8"/>
        <v/>
      </c>
      <c r="Q27" s="21" t="str">
        <f t="shared" si="9"/>
        <v/>
      </c>
      <c r="R27" s="9" t="str">
        <f t="shared" si="10"/>
        <v/>
      </c>
    </row>
    <row r="28">
      <c r="A28" s="15">
        <v>27</v>
      </c>
      <c r="B28" s="16" t="s">
        <v>38</v>
      </c>
      <c r="C28" s="15" t="s">
        <v>39</v>
      </c>
      <c r="D28" s="17" t="s">
        <v>78</v>
      </c>
      <c r="E28" s="15" t="s">
        <v>79</v>
      </c>
      <c r="F28" s="18" t="s">
        <v>42</v>
      </c>
      <c r="G28" s="16" t="s">
        <v>93</v>
      </c>
      <c r="H28" s="16"/>
      <c r="I28" s="19"/>
      <c r="J28" s="19"/>
      <c r="K28" s="20" t="str">
        <f t="shared" si="7"/>
        <v/>
      </c>
      <c r="L28" s="21" t="str">
        <f t="shared" ca="1" si="1"/>
        <v>1127240430094500001</v>
      </c>
      <c r="M28" s="21" t="str">
        <f t="shared" ca="1" si="2"/>
        <v>1127240430000000001</v>
      </c>
      <c r="N28" s="21">
        <f t="shared" si="3"/>
        <v>0</v>
      </c>
      <c r="O28" s="21"/>
      <c r="P28" s="21" t="str">
        <f t="shared" si="8"/>
        <v/>
      </c>
      <c r="Q28" s="21" t="str">
        <f t="shared" si="9"/>
        <v/>
      </c>
      <c r="R28" s="9" t="str">
        <f t="shared" si="10"/>
        <v/>
      </c>
    </row>
    <row r="29">
      <c r="A29" s="15">
        <v>28</v>
      </c>
      <c r="B29" s="16" t="s">
        <v>38</v>
      </c>
      <c r="C29" s="15" t="s">
        <v>39</v>
      </c>
      <c r="D29" s="17" t="s">
        <v>78</v>
      </c>
      <c r="E29" s="15" t="s">
        <v>79</v>
      </c>
      <c r="F29" s="18" t="s">
        <v>42</v>
      </c>
      <c r="G29" s="16" t="s">
        <v>94</v>
      </c>
      <c r="H29" s="16"/>
      <c r="I29" s="19"/>
      <c r="J29" s="19"/>
      <c r="K29" s="20" t="str">
        <f t="shared" si="7"/>
        <v/>
      </c>
      <c r="L29" s="21" t="str">
        <f t="shared" ca="1" si="1"/>
        <v>1128240430094500001</v>
      </c>
      <c r="M29" s="21" t="str">
        <f t="shared" ca="1" si="2"/>
        <v>1128240430000000001</v>
      </c>
      <c r="N29" s="21">
        <f t="shared" si="3"/>
        <v>0</v>
      </c>
      <c r="O29" s="21"/>
      <c r="P29" s="21" t="str">
        <f t="shared" si="8"/>
        <v/>
      </c>
      <c r="Q29" s="21" t="str">
        <f t="shared" si="9"/>
        <v/>
      </c>
      <c r="R29" s="9" t="str">
        <f t="shared" si="10"/>
        <v/>
      </c>
    </row>
    <row r="30">
      <c r="A30" s="15">
        <v>29</v>
      </c>
      <c r="B30" s="16" t="s">
        <v>38</v>
      </c>
      <c r="C30" s="15" t="s">
        <v>39</v>
      </c>
      <c r="D30" s="17" t="s">
        <v>78</v>
      </c>
      <c r="E30" s="15" t="s">
        <v>79</v>
      </c>
      <c r="F30" s="18" t="s">
        <v>42</v>
      </c>
      <c r="G30" s="16" t="s">
        <v>95</v>
      </c>
      <c r="H30" s="16"/>
      <c r="I30" s="19"/>
      <c r="J30" s="19"/>
      <c r="K30" s="20" t="str">
        <f t="shared" si="7"/>
        <v/>
      </c>
      <c r="L30" s="21" t="str">
        <f t="shared" ca="1" si="1"/>
        <v>1129240430094500001</v>
      </c>
      <c r="M30" s="21" t="str">
        <f t="shared" ca="1" si="2"/>
        <v>1129240430000000001</v>
      </c>
      <c r="N30" s="21">
        <f t="shared" si="3"/>
        <v>0</v>
      </c>
      <c r="O30" s="21"/>
      <c r="P30" s="21" t="str">
        <f t="shared" si="8"/>
        <v/>
      </c>
      <c r="Q30" s="21" t="str">
        <f t="shared" si="9"/>
        <v/>
      </c>
      <c r="R30" s="9" t="str">
        <f t="shared" si="10"/>
        <v/>
      </c>
    </row>
    <row r="31">
      <c r="A31" s="15">
        <v>30</v>
      </c>
      <c r="B31" s="16" t="s">
        <v>38</v>
      </c>
      <c r="C31" s="15" t="s">
        <v>39</v>
      </c>
      <c r="D31" s="17" t="s">
        <v>78</v>
      </c>
      <c r="E31" s="15" t="s">
        <v>79</v>
      </c>
      <c r="F31" s="18" t="s">
        <v>42</v>
      </c>
      <c r="G31" s="16" t="s">
        <v>96</v>
      </c>
      <c r="H31" s="16"/>
      <c r="I31" s="19"/>
      <c r="J31" s="19"/>
      <c r="K31" s="20" t="str">
        <f t="shared" si="7"/>
        <v/>
      </c>
      <c r="L31" s="21" t="str">
        <f t="shared" ca="1" si="1"/>
        <v>1130240430094500001</v>
      </c>
      <c r="M31" s="21" t="str">
        <f t="shared" ca="1" si="2"/>
        <v>1130240430000000001</v>
      </c>
      <c r="N31" s="21">
        <f t="shared" si="3"/>
        <v>0</v>
      </c>
      <c r="O31" s="21"/>
      <c r="P31" s="21" t="str">
        <f t="shared" si="8"/>
        <v/>
      </c>
      <c r="Q31" s="21" t="str">
        <f t="shared" si="9"/>
        <v/>
      </c>
      <c r="R31" s="9" t="str">
        <f t="shared" si="10"/>
        <v/>
      </c>
    </row>
    <row r="32">
      <c r="A32" s="15">
        <v>31</v>
      </c>
      <c r="B32" s="16" t="s">
        <v>38</v>
      </c>
      <c r="C32" s="15" t="s">
        <v>39</v>
      </c>
      <c r="D32" s="17" t="s">
        <v>78</v>
      </c>
      <c r="E32" s="15" t="s">
        <v>79</v>
      </c>
      <c r="F32" s="18" t="s">
        <v>42</v>
      </c>
      <c r="G32" s="16" t="s">
        <v>97</v>
      </c>
      <c r="H32" s="16"/>
      <c r="I32" s="19"/>
      <c r="J32" s="19"/>
      <c r="K32" s="20" t="str">
        <f t="shared" si="7"/>
        <v/>
      </c>
      <c r="L32" s="21" t="str">
        <f t="shared" ca="1" si="1"/>
        <v>1131240430094500001</v>
      </c>
      <c r="M32" s="21" t="str">
        <f t="shared" ca="1" si="2"/>
        <v>1131240430000000001</v>
      </c>
      <c r="N32" s="21">
        <f t="shared" si="3"/>
        <v>0</v>
      </c>
      <c r="O32" s="21"/>
      <c r="P32" s="21" t="str">
        <f t="shared" si="8"/>
        <v/>
      </c>
      <c r="Q32" s="21" t="str">
        <f t="shared" si="9"/>
        <v/>
      </c>
      <c r="R32" s="9" t="str">
        <f t="shared" si="10"/>
        <v/>
      </c>
    </row>
    <row r="33">
      <c r="A33" s="15">
        <v>32</v>
      </c>
      <c r="B33" s="16" t="s">
        <v>38</v>
      </c>
      <c r="C33" s="15" t="s">
        <v>39</v>
      </c>
      <c r="D33" s="17" t="s">
        <v>78</v>
      </c>
      <c r="E33" s="15" t="s">
        <v>79</v>
      </c>
      <c r="F33" s="18" t="s">
        <v>42</v>
      </c>
      <c r="G33" s="16" t="s">
        <v>98</v>
      </c>
      <c r="H33" s="16"/>
      <c r="I33" s="19"/>
      <c r="J33" s="19"/>
      <c r="K33" s="20" t="str">
        <f t="shared" si="7"/>
        <v/>
      </c>
      <c r="L33" s="21" t="str">
        <f t="shared" ca="1" si="1"/>
        <v>1132240430094500001</v>
      </c>
      <c r="M33" s="21" t="str">
        <f t="shared" ca="1" si="2"/>
        <v>1132240430000000001</v>
      </c>
      <c r="N33" s="21">
        <f t="shared" si="3"/>
        <v>0</v>
      </c>
      <c r="O33" s="21"/>
      <c r="P33" s="21" t="str">
        <f t="shared" si="8"/>
        <v/>
      </c>
      <c r="Q33" s="21" t="str">
        <f t="shared" si="9"/>
        <v/>
      </c>
      <c r="R33" s="9" t="str">
        <f t="shared" si="10"/>
        <v/>
      </c>
    </row>
    <row r="34">
      <c r="A34" s="15">
        <v>33</v>
      </c>
      <c r="B34" s="16" t="s">
        <v>38</v>
      </c>
      <c r="C34" s="15" t="s">
        <v>39</v>
      </c>
      <c r="D34" s="17" t="s">
        <v>78</v>
      </c>
      <c r="E34" s="15" t="s">
        <v>79</v>
      </c>
      <c r="F34" s="18" t="s">
        <v>42</v>
      </c>
      <c r="G34" s="16" t="s">
        <v>99</v>
      </c>
      <c r="H34" s="16"/>
      <c r="I34" s="19"/>
      <c r="J34" s="19"/>
      <c r="K34" s="20" t="str">
        <f t="shared" si="7"/>
        <v/>
      </c>
      <c r="L34" s="21" t="str">
        <f t="shared" ca="1" si="1"/>
        <v>1133240430094500001</v>
      </c>
      <c r="M34" s="21" t="str">
        <f t="shared" ca="1" si="2"/>
        <v>1133240430000000001</v>
      </c>
      <c r="N34" s="21">
        <f t="shared" si="3"/>
        <v>0</v>
      </c>
      <c r="O34" s="21"/>
      <c r="P34" s="21" t="str">
        <f t="shared" si="8"/>
        <v/>
      </c>
      <c r="Q34" s="21" t="str">
        <f t="shared" si="9"/>
        <v/>
      </c>
      <c r="R34" s="9" t="str">
        <f t="shared" si="10"/>
        <v/>
      </c>
    </row>
    <row r="35">
      <c r="A35" s="15">
        <v>34</v>
      </c>
      <c r="B35" s="16" t="s">
        <v>38</v>
      </c>
      <c r="C35" s="15" t="s">
        <v>39</v>
      </c>
      <c r="D35" s="17" t="s">
        <v>78</v>
      </c>
      <c r="E35" s="15" t="s">
        <v>79</v>
      </c>
      <c r="F35" s="18" t="s">
        <v>42</v>
      </c>
      <c r="G35" s="16" t="s">
        <v>100</v>
      </c>
      <c r="H35" s="16"/>
      <c r="I35" s="19"/>
      <c r="J35" s="19"/>
      <c r="K35" s="20" t="str">
        <f t="shared" si="7"/>
        <v/>
      </c>
      <c r="L35" s="21" t="str">
        <f t="shared" ca="1" si="1"/>
        <v>1134240430094500001</v>
      </c>
      <c r="M35" s="21" t="str">
        <f t="shared" ca="1" si="2"/>
        <v>1134240430000000001</v>
      </c>
      <c r="N35" s="21">
        <f t="shared" ref="N35:N98" si="11">LEN(I35)</f>
        <v>0</v>
      </c>
      <c r="O35" s="21"/>
      <c r="P35" s="21" t="str">
        <f t="shared" si="8"/>
        <v/>
      </c>
      <c r="Q35" s="21" t="str">
        <f t="shared" si="9"/>
        <v/>
      </c>
      <c r="R35" s="9" t="str">
        <f t="shared" si="10"/>
        <v/>
      </c>
    </row>
    <row r="36">
      <c r="A36" s="15">
        <v>35</v>
      </c>
      <c r="B36" s="16" t="s">
        <v>38</v>
      </c>
      <c r="C36" s="15" t="s">
        <v>39</v>
      </c>
      <c r="D36" s="17" t="s">
        <v>78</v>
      </c>
      <c r="E36" s="15" t="s">
        <v>79</v>
      </c>
      <c r="F36" s="18" t="s">
        <v>42</v>
      </c>
      <c r="G36" s="16" t="s">
        <v>101</v>
      </c>
      <c r="H36" s="16"/>
      <c r="I36" s="19"/>
      <c r="J36" s="19"/>
      <c r="K36" s="20" t="str">
        <f t="shared" si="7"/>
        <v/>
      </c>
      <c r="L36" s="21" t="str">
        <f t="shared" ca="1" si="1"/>
        <v>1135240430094500001</v>
      </c>
      <c r="M36" s="21" t="str">
        <f t="shared" ca="1" si="2"/>
        <v>1135240430000000001</v>
      </c>
      <c r="N36" s="21">
        <f t="shared" si="11"/>
        <v>0</v>
      </c>
      <c r="O36" s="21"/>
      <c r="P36" s="21" t="str">
        <f t="shared" si="8"/>
        <v/>
      </c>
      <c r="Q36" s="21" t="str">
        <f t="shared" si="9"/>
        <v/>
      </c>
      <c r="R36" s="9" t="str">
        <f t="shared" si="10"/>
        <v/>
      </c>
    </row>
    <row r="37">
      <c r="A37" s="15">
        <v>36</v>
      </c>
      <c r="B37" s="16" t="s">
        <v>38</v>
      </c>
      <c r="C37" s="15" t="s">
        <v>39</v>
      </c>
      <c r="D37" s="17" t="s">
        <v>78</v>
      </c>
      <c r="E37" s="15" t="s">
        <v>79</v>
      </c>
      <c r="F37" s="18" t="s">
        <v>42</v>
      </c>
      <c r="G37" s="16" t="s">
        <v>102</v>
      </c>
      <c r="H37" s="16"/>
      <c r="I37" s="19"/>
      <c r="J37" s="19"/>
      <c r="K37" s="20" t="str">
        <f t="shared" si="7"/>
        <v/>
      </c>
      <c r="L37" s="21" t="str">
        <f t="shared" ca="1" si="1"/>
        <v>1136240430094500001</v>
      </c>
      <c r="M37" s="21" t="str">
        <f t="shared" ca="1" si="2"/>
        <v>1136240430000000001</v>
      </c>
      <c r="N37" s="21">
        <f t="shared" si="11"/>
        <v>0</v>
      </c>
      <c r="O37" s="21"/>
      <c r="P37" s="21" t="str">
        <f t="shared" si="8"/>
        <v/>
      </c>
      <c r="Q37" s="21" t="str">
        <f t="shared" si="9"/>
        <v/>
      </c>
      <c r="R37" s="9" t="str">
        <f t="shared" si="10"/>
        <v/>
      </c>
    </row>
    <row r="38">
      <c r="A38" s="15">
        <v>37</v>
      </c>
      <c r="B38" s="16" t="s">
        <v>38</v>
      </c>
      <c r="C38" s="15" t="s">
        <v>39</v>
      </c>
      <c r="D38" s="17" t="s">
        <v>78</v>
      </c>
      <c r="E38" s="15" t="s">
        <v>79</v>
      </c>
      <c r="F38" s="18" t="s">
        <v>42</v>
      </c>
      <c r="G38" s="16" t="s">
        <v>103</v>
      </c>
      <c r="H38" s="16"/>
      <c r="I38" s="19"/>
      <c r="J38" s="19"/>
      <c r="K38" s="20" t="str">
        <f t="shared" si="7"/>
        <v/>
      </c>
      <c r="L38" s="21" t="str">
        <f t="shared" ca="1" si="1"/>
        <v>1137240430094500001</v>
      </c>
      <c r="M38" s="21" t="str">
        <f t="shared" ca="1" si="2"/>
        <v>1137240430000000001</v>
      </c>
      <c r="N38" s="21">
        <f t="shared" si="11"/>
        <v>0</v>
      </c>
      <c r="O38" s="21"/>
      <c r="P38" s="21" t="str">
        <f t="shared" si="8"/>
        <v/>
      </c>
      <c r="Q38" s="21" t="str">
        <f t="shared" si="9"/>
        <v/>
      </c>
      <c r="R38" s="9" t="str">
        <f t="shared" si="10"/>
        <v/>
      </c>
    </row>
    <row r="39">
      <c r="A39" s="15">
        <v>38</v>
      </c>
      <c r="B39" s="16" t="s">
        <v>38</v>
      </c>
      <c r="C39" s="15" t="s">
        <v>39</v>
      </c>
      <c r="D39" s="17" t="s">
        <v>78</v>
      </c>
      <c r="E39" s="15" t="s">
        <v>79</v>
      </c>
      <c r="F39" s="18" t="s">
        <v>42</v>
      </c>
      <c r="G39" s="16" t="s">
        <v>104</v>
      </c>
      <c r="H39" s="16"/>
      <c r="I39" s="19"/>
      <c r="J39" s="19"/>
      <c r="K39" s="20" t="str">
        <f t="shared" si="7"/>
        <v/>
      </c>
      <c r="L39" s="21" t="str">
        <f t="shared" ca="1" si="1"/>
        <v>1138240430094500001</v>
      </c>
      <c r="M39" s="21" t="str">
        <f t="shared" ca="1" si="2"/>
        <v>1138240430000000001</v>
      </c>
      <c r="N39" s="21">
        <f t="shared" si="11"/>
        <v>0</v>
      </c>
      <c r="O39" s="21"/>
      <c r="P39" s="21" t="str">
        <f t="shared" si="8"/>
        <v/>
      </c>
      <c r="Q39" s="21" t="str">
        <f t="shared" si="9"/>
        <v/>
      </c>
      <c r="R39" s="9" t="str">
        <f t="shared" si="10"/>
        <v/>
      </c>
    </row>
    <row r="40">
      <c r="A40" s="15">
        <v>39</v>
      </c>
      <c r="B40" s="16" t="s">
        <v>38</v>
      </c>
      <c r="C40" s="15" t="s">
        <v>39</v>
      </c>
      <c r="D40" s="17" t="s">
        <v>78</v>
      </c>
      <c r="E40" s="15" t="s">
        <v>79</v>
      </c>
      <c r="F40" s="18" t="s">
        <v>42</v>
      </c>
      <c r="G40" s="16" t="s">
        <v>105</v>
      </c>
      <c r="H40" s="16"/>
      <c r="I40" s="19"/>
      <c r="J40" s="19"/>
      <c r="K40" s="20" t="str">
        <f t="shared" si="7"/>
        <v/>
      </c>
      <c r="L40" s="21" t="str">
        <f t="shared" ca="1" si="1"/>
        <v>1139240430094500001</v>
      </c>
      <c r="M40" s="21" t="str">
        <f t="shared" ca="1" si="2"/>
        <v>1139240430000000001</v>
      </c>
      <c r="N40" s="21">
        <f t="shared" si="11"/>
        <v>0</v>
      </c>
      <c r="O40" s="21"/>
      <c r="P40" s="21" t="str">
        <f t="shared" si="8"/>
        <v/>
      </c>
      <c r="Q40" s="21" t="str">
        <f t="shared" si="9"/>
        <v/>
      </c>
      <c r="R40" s="9" t="str">
        <f t="shared" si="10"/>
        <v/>
      </c>
    </row>
    <row r="41">
      <c r="A41" s="15">
        <v>40</v>
      </c>
      <c r="B41" s="16" t="s">
        <v>38</v>
      </c>
      <c r="C41" s="15" t="s">
        <v>39</v>
      </c>
      <c r="D41" s="17" t="s">
        <v>78</v>
      </c>
      <c r="E41" s="15" t="s">
        <v>79</v>
      </c>
      <c r="F41" s="18" t="s">
        <v>42</v>
      </c>
      <c r="G41" s="16" t="s">
        <v>106</v>
      </c>
      <c r="H41" s="16"/>
      <c r="I41" s="19"/>
      <c r="J41" s="19"/>
      <c r="K41" s="20" t="str">
        <f t="shared" si="7"/>
        <v/>
      </c>
      <c r="L41" s="21" t="str">
        <f t="shared" ca="1" si="1"/>
        <v>1140240430094500001</v>
      </c>
      <c r="M41" s="21" t="str">
        <f t="shared" ca="1" si="2"/>
        <v>1140240430000000001</v>
      </c>
      <c r="N41" s="21">
        <f t="shared" si="11"/>
        <v>0</v>
      </c>
      <c r="O41" s="21"/>
      <c r="P41" s="21" t="str">
        <f t="shared" si="8"/>
        <v/>
      </c>
      <c r="Q41" s="21" t="str">
        <f t="shared" si="9"/>
        <v/>
      </c>
      <c r="R41" s="9" t="str">
        <f t="shared" si="10"/>
        <v/>
      </c>
    </row>
    <row r="42" ht="25.5">
      <c r="A42" s="15">
        <v>41</v>
      </c>
      <c r="B42" s="16" t="s">
        <v>38</v>
      </c>
      <c r="C42" s="15" t="s">
        <v>39</v>
      </c>
      <c r="D42" s="17" t="s">
        <v>107</v>
      </c>
      <c r="E42" s="15" t="s">
        <v>108</v>
      </c>
      <c r="F42" s="18" t="s">
        <v>42</v>
      </c>
      <c r="G42" s="16" t="s">
        <v>109</v>
      </c>
      <c r="H42" s="16" t="s">
        <v>44</v>
      </c>
      <c r="I42" s="19" t="s">
        <v>110</v>
      </c>
      <c r="J42" s="19" t="s">
        <v>111</v>
      </c>
      <c r="K42" s="20" t="str">
        <f t="shared" si="7"/>
        <v>seq_t_igm_message_record_igm_message_record_id</v>
      </c>
      <c r="L42" s="21" t="str">
        <f t="shared" ref="L42:L61" ca="1" si="12">F42&amp;G42&amp;TEXT(NOW(),"yymmddhhmm")&amp;"00001"</f>
        <v>1141240430094500001</v>
      </c>
      <c r="M42" s="21" t="str">
        <f t="shared" ref="M42:M61" ca="1" si="13">F42&amp;G42&amp;TEXT(NOW(),"yymmdd")&amp;"000000001"</f>
        <v>1141240430000000001</v>
      </c>
      <c r="N42" s="21">
        <f t="shared" si="11"/>
        <v>20</v>
      </c>
      <c r="O42" s="21"/>
      <c r="P42" s="21" t="str">
        <f t="shared" si="8"/>
        <v>imr</v>
      </c>
      <c r="Q42" s="21" t="str">
        <f t="shared" si="9"/>
        <v>imr</v>
      </c>
      <c r="R42" s="27" t="str">
        <f t="shared" si="10"/>
        <v xml:space="preserve">CREATE SEQUENCE public.seq_t_igm_message_record_igm_message_record_id INCREMENT BY 1 MINVALUE 1 MAXVALUE 99999 START 1 CACHE 1 CYCLE;</v>
      </c>
    </row>
    <row r="43" ht="25.5">
      <c r="A43" s="15">
        <v>42</v>
      </c>
      <c r="B43" s="16" t="s">
        <v>38</v>
      </c>
      <c r="C43" s="15" t="s">
        <v>39</v>
      </c>
      <c r="D43" s="17" t="s">
        <v>107</v>
      </c>
      <c r="E43" s="15" t="s">
        <v>108</v>
      </c>
      <c r="F43" s="18" t="s">
        <v>42</v>
      </c>
      <c r="G43" s="16" t="s">
        <v>112</v>
      </c>
      <c r="H43" s="16" t="s">
        <v>61</v>
      </c>
      <c r="I43" s="19" t="s">
        <v>113</v>
      </c>
      <c r="J43" s="19" t="s">
        <v>114</v>
      </c>
      <c r="K43" s="20" t="str">
        <f t="shared" si="7"/>
        <v>seq_t_igm_message_template_igm_message_template_id</v>
      </c>
      <c r="L43" s="21" t="str">
        <f t="shared" ca="1" si="12"/>
        <v>1142240430094500001</v>
      </c>
      <c r="M43" s="21" t="str">
        <f t="shared" ca="1" si="13"/>
        <v>1142240430000000001</v>
      </c>
      <c r="N43" s="21">
        <f t="shared" si="11"/>
        <v>22</v>
      </c>
      <c r="O43" s="21"/>
      <c r="P43" s="21" t="str">
        <f t="shared" si="8"/>
        <v>imt</v>
      </c>
      <c r="Q43" s="21" t="str">
        <f t="shared" si="9"/>
        <v>imt</v>
      </c>
      <c r="R43" s="27" t="str">
        <f t="shared" si="10"/>
        <v xml:space="preserve">CREATE SEQUENCE public.seq_t_igm_message_template_igm_message_template_id INCREMENT BY 1 MINVALUE 1 MAXVALUE 99999 START 1 CACHE 1 CYCLE;</v>
      </c>
    </row>
    <row r="44" ht="25.5">
      <c r="A44" s="15">
        <v>43</v>
      </c>
      <c r="B44" s="16" t="s">
        <v>38</v>
      </c>
      <c r="C44" s="15" t="s">
        <v>39</v>
      </c>
      <c r="D44" s="17" t="s">
        <v>107</v>
      </c>
      <c r="E44" s="15" t="s">
        <v>108</v>
      </c>
      <c r="F44" s="18" t="s">
        <v>42</v>
      </c>
      <c r="G44" s="16" t="s">
        <v>115</v>
      </c>
      <c r="H44" s="16" t="s">
        <v>68</v>
      </c>
      <c r="I44" s="19" t="s">
        <v>116</v>
      </c>
      <c r="J44" s="19" t="s">
        <v>117</v>
      </c>
      <c r="K44" s="20" t="str">
        <f t="shared" si="7"/>
        <v>seq_t_igm_message_tvariable_igm_message_tvariable_id</v>
      </c>
      <c r="L44" s="21" t="str">
        <f t="shared" ca="1" si="12"/>
        <v>1143240430094500001</v>
      </c>
      <c r="M44" s="21" t="str">
        <f t="shared" ca="1" si="13"/>
        <v>1143240430000000001</v>
      </c>
      <c r="N44" s="21">
        <f t="shared" si="11"/>
        <v>23</v>
      </c>
      <c r="O44" s="21"/>
      <c r="P44" s="21" t="str">
        <f t="shared" si="8"/>
        <v>imt</v>
      </c>
      <c r="Q44" s="21" t="s">
        <v>118</v>
      </c>
      <c r="R44" s="27" t="str">
        <f t="shared" si="10"/>
        <v xml:space="preserve">CREATE SEQUENCE public.seq_t_igm_message_tvariable_igm_message_tvariable_id INCREMENT BY 1 MINVALUE 1 MAXVALUE 99999 START 1 CACHE 1 CYCLE;</v>
      </c>
    </row>
    <row r="45" ht="25.5">
      <c r="A45" s="15">
        <v>44</v>
      </c>
      <c r="B45" s="16" t="s">
        <v>38</v>
      </c>
      <c r="C45" s="15" t="s">
        <v>39</v>
      </c>
      <c r="D45" s="17" t="s">
        <v>107</v>
      </c>
      <c r="E45" s="15" t="s">
        <v>108</v>
      </c>
      <c r="F45" s="18" t="s">
        <v>42</v>
      </c>
      <c r="G45" s="16" t="s">
        <v>119</v>
      </c>
      <c r="H45" s="16" t="s">
        <v>120</v>
      </c>
      <c r="I45" s="19" t="s">
        <v>121</v>
      </c>
      <c r="J45" s="19" t="s">
        <v>122</v>
      </c>
      <c r="K45" s="20" t="str">
        <f t="shared" si="7"/>
        <v>seq_t_igm_message_rule_igm_message_rule_id</v>
      </c>
      <c r="L45" s="21" t="str">
        <f t="shared" ca="1" si="12"/>
        <v>1144240430094500001</v>
      </c>
      <c r="M45" s="21" t="str">
        <f t="shared" ca="1" si="13"/>
        <v>1144240430000000001</v>
      </c>
      <c r="N45" s="21">
        <f t="shared" si="11"/>
        <v>18</v>
      </c>
      <c r="O45" s="21"/>
      <c r="P45" s="21" t="str">
        <f t="shared" si="8"/>
        <v>imr</v>
      </c>
      <c r="Q45" s="21" t="s">
        <v>123</v>
      </c>
      <c r="R45" s="27" t="str">
        <f t="shared" si="10"/>
        <v xml:space="preserve">CREATE SEQUENCE public.seq_t_igm_message_rule_igm_message_rule_id INCREMENT BY 1 MINVALUE 1 MAXVALUE 99999 START 1 CACHE 1 CYCLE;</v>
      </c>
    </row>
    <row r="46" ht="25.5">
      <c r="A46" s="15">
        <v>45</v>
      </c>
      <c r="B46" s="16" t="s">
        <v>38</v>
      </c>
      <c r="C46" s="15" t="s">
        <v>39</v>
      </c>
      <c r="D46" s="17" t="s">
        <v>107</v>
      </c>
      <c r="E46" s="15" t="s">
        <v>108</v>
      </c>
      <c r="F46" s="18" t="s">
        <v>42</v>
      </c>
      <c r="G46" s="16" t="s">
        <v>124</v>
      </c>
      <c r="H46" s="16" t="s">
        <v>61</v>
      </c>
      <c r="I46" s="19" t="s">
        <v>125</v>
      </c>
      <c r="J46" s="19" t="s">
        <v>126</v>
      </c>
      <c r="K46" s="20" t="str">
        <f t="shared" si="7"/>
        <v>seq_t_igm_message_record_last_igm_message_record_last_id</v>
      </c>
      <c r="L46" s="21" t="str">
        <f t="shared" ca="1" si="12"/>
        <v>1145240430094500001</v>
      </c>
      <c r="M46" s="21" t="str">
        <f t="shared" ca="1" si="13"/>
        <v>1145240430000000001</v>
      </c>
      <c r="N46" s="21">
        <f t="shared" si="11"/>
        <v>25</v>
      </c>
      <c r="O46" s="21"/>
      <c r="P46" s="21" t="str">
        <f t="shared" si="8"/>
        <v>imrl</v>
      </c>
      <c r="Q46" s="21" t="str">
        <f t="shared" si="9"/>
        <v>imrl</v>
      </c>
      <c r="R46" s="27" t="str">
        <f t="shared" si="10"/>
        <v xml:space="preserve">CREATE SEQUENCE public.seq_t_igm_message_record_last_igm_message_record_last_id INCREMENT BY 1 MINVALUE 1 MAXVALUE 99999 START 1 CACHE 1 CYCLE;</v>
      </c>
    </row>
    <row r="47">
      <c r="A47" s="15">
        <v>46</v>
      </c>
      <c r="B47" s="16" t="s">
        <v>38</v>
      </c>
      <c r="C47" s="15" t="s">
        <v>39</v>
      </c>
      <c r="D47" s="17" t="s">
        <v>107</v>
      </c>
      <c r="E47" s="15" t="s">
        <v>108</v>
      </c>
      <c r="F47" s="18" t="s">
        <v>42</v>
      </c>
      <c r="G47" s="16" t="s">
        <v>127</v>
      </c>
      <c r="H47" s="16"/>
      <c r="I47" s="19"/>
      <c r="J47" s="19"/>
      <c r="K47" s="20" t="str">
        <f t="shared" si="7"/>
        <v/>
      </c>
      <c r="L47" s="21" t="str">
        <f t="shared" ca="1" si="12"/>
        <v>1146240430094500001</v>
      </c>
      <c r="M47" s="21" t="str">
        <f t="shared" ca="1" si="13"/>
        <v>1146240430000000001</v>
      </c>
      <c r="N47" s="21">
        <f t="shared" si="11"/>
        <v>0</v>
      </c>
      <c r="O47" s="21"/>
      <c r="P47" s="21" t="str">
        <f t="shared" si="8"/>
        <v/>
      </c>
      <c r="Q47" s="21" t="str">
        <f t="shared" si="9"/>
        <v/>
      </c>
      <c r="R47" s="27" t="str">
        <f t="shared" si="10"/>
        <v/>
      </c>
    </row>
    <row r="48">
      <c r="A48" s="15">
        <v>47</v>
      </c>
      <c r="B48" s="16" t="s">
        <v>38</v>
      </c>
      <c r="C48" s="15" t="s">
        <v>39</v>
      </c>
      <c r="D48" s="17" t="s">
        <v>107</v>
      </c>
      <c r="E48" s="15" t="s">
        <v>108</v>
      </c>
      <c r="F48" s="18" t="s">
        <v>42</v>
      </c>
      <c r="G48" s="16" t="s">
        <v>128</v>
      </c>
      <c r="H48" s="16"/>
      <c r="I48" s="19"/>
      <c r="J48" s="19"/>
      <c r="K48" s="20" t="str">
        <f t="shared" si="7"/>
        <v/>
      </c>
      <c r="L48" s="21" t="str">
        <f t="shared" ca="1" si="12"/>
        <v>1147240430094500001</v>
      </c>
      <c r="M48" s="21" t="str">
        <f t="shared" ca="1" si="13"/>
        <v>1147240430000000001</v>
      </c>
      <c r="N48" s="21">
        <f t="shared" si="11"/>
        <v>0</v>
      </c>
      <c r="O48" s="21"/>
      <c r="P48" s="21" t="str">
        <f t="shared" si="8"/>
        <v/>
      </c>
      <c r="Q48" s="21" t="str">
        <f t="shared" si="9"/>
        <v/>
      </c>
      <c r="R48" s="27" t="str">
        <f t="shared" si="10"/>
        <v/>
      </c>
    </row>
    <row r="49">
      <c r="A49" s="15">
        <v>48</v>
      </c>
      <c r="B49" s="16" t="s">
        <v>38</v>
      </c>
      <c r="C49" s="15" t="s">
        <v>39</v>
      </c>
      <c r="D49" s="17" t="s">
        <v>107</v>
      </c>
      <c r="E49" s="15" t="s">
        <v>108</v>
      </c>
      <c r="F49" s="18" t="s">
        <v>42</v>
      </c>
      <c r="G49" s="16" t="s">
        <v>129</v>
      </c>
      <c r="H49" s="16"/>
      <c r="I49" s="19"/>
      <c r="J49" s="19"/>
      <c r="K49" s="20" t="str">
        <f t="shared" si="7"/>
        <v/>
      </c>
      <c r="L49" s="21" t="str">
        <f t="shared" ca="1" si="12"/>
        <v>1148240430094500001</v>
      </c>
      <c r="M49" s="21" t="str">
        <f t="shared" ca="1" si="13"/>
        <v>1148240430000000001</v>
      </c>
      <c r="N49" s="21">
        <f t="shared" si="11"/>
        <v>0</v>
      </c>
      <c r="O49" s="21"/>
      <c r="P49" s="21" t="str">
        <f t="shared" si="8"/>
        <v/>
      </c>
      <c r="Q49" s="21" t="str">
        <f t="shared" si="9"/>
        <v/>
      </c>
      <c r="R49" s="27" t="str">
        <f t="shared" si="10"/>
        <v/>
      </c>
    </row>
    <row r="50">
      <c r="A50" s="15">
        <v>49</v>
      </c>
      <c r="B50" s="16" t="s">
        <v>38</v>
      </c>
      <c r="C50" s="15" t="s">
        <v>39</v>
      </c>
      <c r="D50" s="17" t="s">
        <v>107</v>
      </c>
      <c r="E50" s="15" t="s">
        <v>108</v>
      </c>
      <c r="F50" s="18" t="s">
        <v>42</v>
      </c>
      <c r="G50" s="16" t="s">
        <v>130</v>
      </c>
      <c r="H50" s="16"/>
      <c r="I50" s="19"/>
      <c r="J50" s="19"/>
      <c r="K50" s="20" t="str">
        <f t="shared" si="7"/>
        <v/>
      </c>
      <c r="L50" s="21" t="str">
        <f t="shared" ca="1" si="12"/>
        <v>1149240430094500001</v>
      </c>
      <c r="M50" s="21" t="str">
        <f t="shared" ca="1" si="13"/>
        <v>1149240430000000001</v>
      </c>
      <c r="N50" s="21">
        <f t="shared" si="11"/>
        <v>0</v>
      </c>
      <c r="O50" s="21"/>
      <c r="P50" s="21" t="str">
        <f t="shared" si="8"/>
        <v/>
      </c>
      <c r="Q50" s="21" t="str">
        <f t="shared" si="9"/>
        <v/>
      </c>
      <c r="R50" s="27" t="str">
        <f t="shared" si="10"/>
        <v/>
      </c>
    </row>
    <row r="51">
      <c r="A51" s="15">
        <v>50</v>
      </c>
      <c r="B51" s="16" t="s">
        <v>38</v>
      </c>
      <c r="C51" s="15" t="s">
        <v>39</v>
      </c>
      <c r="D51" s="17" t="s">
        <v>107</v>
      </c>
      <c r="E51" s="15" t="s">
        <v>108</v>
      </c>
      <c r="F51" s="18" t="s">
        <v>42</v>
      </c>
      <c r="G51" s="16" t="s">
        <v>131</v>
      </c>
      <c r="H51" s="16"/>
      <c r="I51" s="19"/>
      <c r="J51" s="19"/>
      <c r="K51" s="20" t="str">
        <f t="shared" si="7"/>
        <v/>
      </c>
      <c r="L51" s="21" t="str">
        <f t="shared" ca="1" si="12"/>
        <v>1150240430094500001</v>
      </c>
      <c r="M51" s="21" t="str">
        <f t="shared" ca="1" si="13"/>
        <v>1150240430000000001</v>
      </c>
      <c r="N51" s="21">
        <f t="shared" si="11"/>
        <v>0</v>
      </c>
      <c r="O51" s="21"/>
      <c r="P51" s="21" t="str">
        <f t="shared" si="8"/>
        <v/>
      </c>
      <c r="Q51" s="21" t="str">
        <f t="shared" si="9"/>
        <v/>
      </c>
      <c r="R51" s="27" t="str">
        <f t="shared" si="10"/>
        <v/>
      </c>
    </row>
    <row r="52" ht="25.5">
      <c r="A52" s="15">
        <v>51</v>
      </c>
      <c r="B52" s="16" t="s">
        <v>38</v>
      </c>
      <c r="C52" s="15" t="s">
        <v>39</v>
      </c>
      <c r="D52" s="17" t="s">
        <v>132</v>
      </c>
      <c r="E52" s="15" t="s">
        <v>133</v>
      </c>
      <c r="F52" s="18" t="s">
        <v>42</v>
      </c>
      <c r="G52" s="16" t="s">
        <v>134</v>
      </c>
      <c r="H52" s="16" t="s">
        <v>135</v>
      </c>
      <c r="I52" s="19" t="s">
        <v>136</v>
      </c>
      <c r="J52" s="19" t="s">
        <v>137</v>
      </c>
      <c r="K52" s="20" t="str">
        <f t="shared" si="7"/>
        <v>seq_t_igm_custom_gridfield_igm_custom_gridfield_id</v>
      </c>
      <c r="L52" s="21" t="str">
        <f t="shared" ca="1" si="12"/>
        <v>1151240430094500001</v>
      </c>
      <c r="M52" s="21" t="str">
        <f t="shared" ca="1" si="13"/>
        <v>1151240430000000001</v>
      </c>
      <c r="N52" s="21">
        <f t="shared" si="11"/>
        <v>22</v>
      </c>
      <c r="O52" s="21" t="s">
        <v>138</v>
      </c>
      <c r="P52" s="21" t="str">
        <f t="shared" si="8"/>
        <v>icg</v>
      </c>
      <c r="Q52" s="21" t="str">
        <f t="shared" si="9"/>
        <v>icg</v>
      </c>
      <c r="R52" s="27" t="str">
        <f t="shared" si="10"/>
        <v xml:space="preserve">CREATE SEQUENCE public.seq_t_igm_custom_gridfield_igm_custom_gridfield_id INCREMENT BY 1 MINVALUE 1 MAXVALUE 99999 START 1 CACHE 1 CYCLE;</v>
      </c>
    </row>
    <row r="53">
      <c r="A53" s="15">
        <v>52</v>
      </c>
      <c r="B53" s="16" t="s">
        <v>38</v>
      </c>
      <c r="C53" s="15" t="s">
        <v>39</v>
      </c>
      <c r="D53" s="17" t="s">
        <v>132</v>
      </c>
      <c r="E53" s="15" t="s">
        <v>133</v>
      </c>
      <c r="F53" s="18" t="s">
        <v>42</v>
      </c>
      <c r="G53" s="16" t="s">
        <v>139</v>
      </c>
      <c r="H53" s="16"/>
      <c r="I53" s="24"/>
      <c r="J53" s="24"/>
      <c r="K53" s="20" t="str">
        <f t="shared" si="7"/>
        <v/>
      </c>
      <c r="L53" s="21" t="str">
        <f t="shared" ca="1" si="12"/>
        <v>1152240430094500001</v>
      </c>
      <c r="M53" s="21" t="str">
        <f t="shared" ca="1" si="13"/>
        <v>1152240430000000001</v>
      </c>
      <c r="N53" s="21">
        <f t="shared" si="11"/>
        <v>0</v>
      </c>
      <c r="O53" s="21"/>
      <c r="P53" s="21" t="str">
        <f t="shared" si="8"/>
        <v/>
      </c>
      <c r="Q53" s="21" t="str">
        <f t="shared" si="9"/>
        <v/>
      </c>
      <c r="R53" s="27" t="str">
        <f t="shared" si="10"/>
        <v/>
      </c>
    </row>
    <row r="54">
      <c r="A54" s="15">
        <v>53</v>
      </c>
      <c r="B54" s="16" t="s">
        <v>38</v>
      </c>
      <c r="C54" s="15" t="s">
        <v>39</v>
      </c>
      <c r="D54" s="17" t="s">
        <v>132</v>
      </c>
      <c r="E54" s="15" t="s">
        <v>133</v>
      </c>
      <c r="F54" s="18" t="s">
        <v>42</v>
      </c>
      <c r="G54" s="16" t="s">
        <v>140</v>
      </c>
      <c r="H54" s="16"/>
      <c r="I54" s="19"/>
      <c r="J54" s="19"/>
      <c r="K54" s="20" t="str">
        <f t="shared" si="7"/>
        <v/>
      </c>
      <c r="L54" s="21" t="str">
        <f t="shared" ca="1" si="12"/>
        <v>1153240430094500001</v>
      </c>
      <c r="M54" s="21" t="str">
        <f t="shared" ca="1" si="13"/>
        <v>1153240430000000001</v>
      </c>
      <c r="N54" s="21">
        <f t="shared" si="11"/>
        <v>0</v>
      </c>
      <c r="O54" s="21"/>
      <c r="P54" s="21" t="str">
        <f t="shared" si="8"/>
        <v/>
      </c>
      <c r="Q54" s="21" t="str">
        <f t="shared" si="9"/>
        <v/>
      </c>
      <c r="R54" s="27" t="str">
        <f t="shared" si="10"/>
        <v/>
      </c>
    </row>
    <row r="55">
      <c r="A55" s="15">
        <v>54</v>
      </c>
      <c r="B55" s="16" t="s">
        <v>38</v>
      </c>
      <c r="C55" s="15" t="s">
        <v>39</v>
      </c>
      <c r="D55" s="17" t="s">
        <v>132</v>
      </c>
      <c r="E55" s="15" t="s">
        <v>133</v>
      </c>
      <c r="F55" s="18" t="s">
        <v>42</v>
      </c>
      <c r="G55" s="16" t="s">
        <v>141</v>
      </c>
      <c r="H55" s="16"/>
      <c r="I55" s="19"/>
      <c r="J55" s="19"/>
      <c r="K55" s="20" t="str">
        <f t="shared" si="7"/>
        <v/>
      </c>
      <c r="L55" s="21" t="str">
        <f t="shared" ca="1" si="12"/>
        <v>1154240430094500001</v>
      </c>
      <c r="M55" s="21" t="str">
        <f t="shared" ca="1" si="13"/>
        <v>1154240430000000001</v>
      </c>
      <c r="N55" s="21">
        <f t="shared" si="11"/>
        <v>0</v>
      </c>
      <c r="O55" s="21"/>
      <c r="P55" s="21" t="str">
        <f t="shared" si="8"/>
        <v/>
      </c>
      <c r="Q55" s="21" t="str">
        <f t="shared" si="9"/>
        <v/>
      </c>
      <c r="R55" s="27" t="str">
        <f t="shared" si="10"/>
        <v/>
      </c>
    </row>
    <row r="56">
      <c r="A56" s="15">
        <v>55</v>
      </c>
      <c r="B56" s="16" t="s">
        <v>38</v>
      </c>
      <c r="C56" s="15" t="s">
        <v>39</v>
      </c>
      <c r="D56" s="17" t="s">
        <v>132</v>
      </c>
      <c r="E56" s="15" t="s">
        <v>133</v>
      </c>
      <c r="F56" s="18" t="s">
        <v>42</v>
      </c>
      <c r="G56" s="16" t="s">
        <v>142</v>
      </c>
      <c r="H56" s="16"/>
      <c r="I56" s="19"/>
      <c r="J56" s="19"/>
      <c r="K56" s="20" t="str">
        <f t="shared" si="7"/>
        <v/>
      </c>
      <c r="L56" s="21" t="str">
        <f t="shared" ca="1" si="12"/>
        <v>1155240430094500001</v>
      </c>
      <c r="M56" s="21" t="str">
        <f t="shared" ca="1" si="13"/>
        <v>1155240430000000001</v>
      </c>
      <c r="N56" s="21">
        <f t="shared" si="11"/>
        <v>0</v>
      </c>
      <c r="O56" s="21"/>
      <c r="P56" s="21" t="str">
        <f t="shared" si="8"/>
        <v/>
      </c>
      <c r="Q56" s="21" t="str">
        <f t="shared" si="9"/>
        <v/>
      </c>
      <c r="R56" s="27" t="str">
        <f t="shared" si="10"/>
        <v/>
      </c>
    </row>
    <row r="57">
      <c r="A57" s="15">
        <v>56</v>
      </c>
      <c r="B57" s="16" t="s">
        <v>38</v>
      </c>
      <c r="C57" s="15" t="s">
        <v>39</v>
      </c>
      <c r="D57" s="17" t="s">
        <v>132</v>
      </c>
      <c r="E57" s="15" t="s">
        <v>133</v>
      </c>
      <c r="F57" s="18" t="s">
        <v>42</v>
      </c>
      <c r="G57" s="16" t="s">
        <v>143</v>
      </c>
      <c r="H57" s="16"/>
      <c r="I57" s="19"/>
      <c r="J57" s="19"/>
      <c r="K57" s="20" t="str">
        <f t="shared" si="7"/>
        <v/>
      </c>
      <c r="L57" s="21" t="str">
        <f t="shared" ca="1" si="12"/>
        <v>1156240430094500001</v>
      </c>
      <c r="M57" s="21" t="str">
        <f t="shared" ca="1" si="13"/>
        <v>1156240430000000001</v>
      </c>
      <c r="N57" s="21">
        <f t="shared" si="11"/>
        <v>0</v>
      </c>
      <c r="O57" s="21"/>
      <c r="P57" s="21" t="str">
        <f t="shared" si="8"/>
        <v/>
      </c>
      <c r="Q57" s="21" t="str">
        <f t="shared" si="9"/>
        <v/>
      </c>
      <c r="R57" s="27" t="str">
        <f t="shared" si="10"/>
        <v/>
      </c>
    </row>
    <row r="58">
      <c r="A58" s="15">
        <v>57</v>
      </c>
      <c r="B58" s="16" t="s">
        <v>38</v>
      </c>
      <c r="C58" s="15" t="s">
        <v>39</v>
      </c>
      <c r="D58" s="17" t="s">
        <v>132</v>
      </c>
      <c r="E58" s="15" t="s">
        <v>133</v>
      </c>
      <c r="F58" s="18" t="s">
        <v>42</v>
      </c>
      <c r="G58" s="16" t="s">
        <v>144</v>
      </c>
      <c r="H58" s="16"/>
      <c r="I58" s="19"/>
      <c r="J58" s="19"/>
      <c r="K58" s="20" t="str">
        <f t="shared" si="7"/>
        <v/>
      </c>
      <c r="L58" s="21" t="str">
        <f t="shared" ca="1" si="12"/>
        <v>1157240430094500001</v>
      </c>
      <c r="M58" s="21" t="str">
        <f t="shared" ca="1" si="13"/>
        <v>1157240430000000001</v>
      </c>
      <c r="N58" s="21">
        <f t="shared" si="11"/>
        <v>0</v>
      </c>
      <c r="O58" s="21"/>
      <c r="P58" s="21" t="str">
        <f t="shared" si="8"/>
        <v/>
      </c>
      <c r="Q58" s="21" t="str">
        <f t="shared" si="9"/>
        <v/>
      </c>
      <c r="R58" s="27" t="str">
        <f t="shared" si="10"/>
        <v/>
      </c>
    </row>
    <row r="59">
      <c r="A59" s="15">
        <v>58</v>
      </c>
      <c r="B59" s="16" t="s">
        <v>38</v>
      </c>
      <c r="C59" s="15" t="s">
        <v>39</v>
      </c>
      <c r="D59" s="17" t="s">
        <v>132</v>
      </c>
      <c r="E59" s="15" t="s">
        <v>133</v>
      </c>
      <c r="F59" s="18" t="s">
        <v>42</v>
      </c>
      <c r="G59" s="16" t="s">
        <v>145</v>
      </c>
      <c r="H59" s="16"/>
      <c r="I59" s="19"/>
      <c r="J59" s="19"/>
      <c r="K59" s="20" t="str">
        <f t="shared" si="7"/>
        <v/>
      </c>
      <c r="L59" s="21" t="str">
        <f t="shared" ca="1" si="12"/>
        <v>1158240430094500001</v>
      </c>
      <c r="M59" s="21" t="str">
        <f t="shared" ca="1" si="13"/>
        <v>1158240430000000001</v>
      </c>
      <c r="N59" s="21">
        <f t="shared" si="11"/>
        <v>0</v>
      </c>
      <c r="O59" s="21"/>
      <c r="P59" s="21" t="str">
        <f t="shared" si="8"/>
        <v/>
      </c>
      <c r="Q59" s="21" t="str">
        <f t="shared" si="9"/>
        <v/>
      </c>
      <c r="R59" s="27" t="str">
        <f t="shared" si="10"/>
        <v/>
      </c>
    </row>
    <row r="60">
      <c r="A60" s="15">
        <v>59</v>
      </c>
      <c r="B60" s="16" t="s">
        <v>38</v>
      </c>
      <c r="C60" s="15" t="s">
        <v>39</v>
      </c>
      <c r="D60" s="17" t="s">
        <v>132</v>
      </c>
      <c r="E60" s="15" t="s">
        <v>133</v>
      </c>
      <c r="F60" s="18" t="s">
        <v>42</v>
      </c>
      <c r="G60" s="16" t="s">
        <v>146</v>
      </c>
      <c r="H60" s="16"/>
      <c r="I60" s="19"/>
      <c r="J60" s="19"/>
      <c r="K60" s="20" t="str">
        <f t="shared" si="7"/>
        <v/>
      </c>
      <c r="L60" s="21" t="str">
        <f t="shared" ca="1" si="12"/>
        <v>1159240430094500001</v>
      </c>
      <c r="M60" s="21" t="str">
        <f t="shared" ca="1" si="13"/>
        <v>1159240430000000001</v>
      </c>
      <c r="N60" s="21">
        <f t="shared" si="11"/>
        <v>0</v>
      </c>
      <c r="O60" s="21"/>
      <c r="P60" s="21" t="str">
        <f t="shared" si="8"/>
        <v/>
      </c>
      <c r="Q60" s="21" t="str">
        <f t="shared" si="9"/>
        <v/>
      </c>
      <c r="R60" s="27" t="str">
        <f t="shared" si="10"/>
        <v/>
      </c>
    </row>
    <row r="61">
      <c r="A61" s="15">
        <v>60</v>
      </c>
      <c r="B61" s="16" t="s">
        <v>38</v>
      </c>
      <c r="C61" s="15" t="s">
        <v>39</v>
      </c>
      <c r="D61" s="17" t="s">
        <v>132</v>
      </c>
      <c r="E61" s="15" t="s">
        <v>133</v>
      </c>
      <c r="F61" s="18" t="s">
        <v>42</v>
      </c>
      <c r="G61" s="16" t="s">
        <v>147</v>
      </c>
      <c r="H61" s="16"/>
      <c r="I61" s="19"/>
      <c r="J61" s="19"/>
      <c r="K61" s="20" t="str">
        <f t="shared" si="7"/>
        <v/>
      </c>
      <c r="L61" s="21" t="str">
        <f t="shared" ca="1" si="12"/>
        <v>1160240430094500001</v>
      </c>
      <c r="M61" s="21" t="str">
        <f t="shared" ca="1" si="13"/>
        <v>1160240430000000001</v>
      </c>
      <c r="N61" s="21">
        <f t="shared" si="11"/>
        <v>0</v>
      </c>
      <c r="O61" s="21"/>
      <c r="P61" s="21" t="str">
        <f t="shared" si="8"/>
        <v/>
      </c>
      <c r="Q61" s="21" t="str">
        <f t="shared" si="9"/>
        <v/>
      </c>
      <c r="R61" s="27" t="str">
        <f t="shared" si="10"/>
        <v/>
      </c>
    </row>
    <row r="62">
      <c r="A62" s="15">
        <v>61</v>
      </c>
      <c r="B62" s="16" t="s">
        <v>148</v>
      </c>
      <c r="C62" s="17" t="s">
        <v>149</v>
      </c>
      <c r="D62" s="17"/>
      <c r="E62" s="17"/>
      <c r="F62" s="18" t="s">
        <v>60</v>
      </c>
      <c r="G62" s="16" t="s">
        <v>43</v>
      </c>
      <c r="H62" s="16"/>
      <c r="I62" s="19"/>
      <c r="J62" s="19"/>
      <c r="K62" s="20" t="str">
        <f t="shared" si="7"/>
        <v/>
      </c>
      <c r="L62" s="21" t="str">
        <f t="shared" ca="1" si="1"/>
        <v>1201240430094500001</v>
      </c>
      <c r="M62" s="21" t="str">
        <f t="shared" ca="1" si="2"/>
        <v>1201240430000000001</v>
      </c>
      <c r="N62" s="21">
        <f t="shared" si="11"/>
        <v>0</v>
      </c>
      <c r="O62" s="21"/>
      <c r="P62" s="21" t="str">
        <f t="shared" si="8"/>
        <v/>
      </c>
      <c r="Q62" s="21" t="str">
        <f t="shared" si="9"/>
        <v/>
      </c>
      <c r="R62" s="9" t="str">
        <f t="shared" si="10"/>
        <v/>
      </c>
    </row>
    <row r="63">
      <c r="A63" s="15">
        <v>62</v>
      </c>
      <c r="B63" s="16" t="s">
        <v>148</v>
      </c>
      <c r="C63" s="17" t="s">
        <v>149</v>
      </c>
      <c r="D63" s="17"/>
      <c r="E63" s="17"/>
      <c r="F63" s="18" t="s">
        <v>60</v>
      </c>
      <c r="G63" s="16" t="s">
        <v>47</v>
      </c>
      <c r="H63" s="16"/>
      <c r="I63" s="19"/>
      <c r="J63" s="19"/>
      <c r="K63" s="20" t="str">
        <f t="shared" si="7"/>
        <v/>
      </c>
      <c r="L63" s="21" t="str">
        <f t="shared" ca="1" si="1"/>
        <v>1202240430094500001</v>
      </c>
      <c r="M63" s="21" t="str">
        <f t="shared" ca="1" si="2"/>
        <v>1202240430000000001</v>
      </c>
      <c r="N63" s="21">
        <f t="shared" si="11"/>
        <v>0</v>
      </c>
      <c r="O63" s="21"/>
      <c r="P63" s="21" t="str">
        <f t="shared" si="8"/>
        <v/>
      </c>
      <c r="Q63" s="21" t="str">
        <f t="shared" si="9"/>
        <v/>
      </c>
      <c r="R63" s="9" t="str">
        <f t="shared" si="10"/>
        <v/>
      </c>
    </row>
    <row r="64">
      <c r="A64" s="15">
        <v>63</v>
      </c>
      <c r="B64" s="16" t="s">
        <v>148</v>
      </c>
      <c r="C64" s="17" t="s">
        <v>149</v>
      </c>
      <c r="D64" s="17"/>
      <c r="E64" s="17"/>
      <c r="F64" s="18" t="s">
        <v>60</v>
      </c>
      <c r="G64" s="16" t="s">
        <v>48</v>
      </c>
      <c r="H64" s="16"/>
      <c r="I64" s="19"/>
      <c r="J64" s="19"/>
      <c r="K64" s="20" t="str">
        <f t="shared" si="7"/>
        <v/>
      </c>
      <c r="L64" s="21" t="str">
        <f t="shared" ref="L64:L127" ca="1" si="14">F64&amp;G64&amp;TEXT(NOW(),"yymmddhhmm")&amp;"00001"</f>
        <v>1203240430094500001</v>
      </c>
      <c r="M64" s="21" t="str">
        <f t="shared" ref="M64:M127" ca="1" si="15">F64&amp;G64&amp;TEXT(NOW(),"yymmdd")&amp;"000000001"</f>
        <v>1203240430000000001</v>
      </c>
      <c r="N64" s="21">
        <f t="shared" si="11"/>
        <v>0</v>
      </c>
      <c r="O64" s="21"/>
      <c r="P64" s="21" t="str">
        <f t="shared" si="8"/>
        <v/>
      </c>
      <c r="Q64" s="21" t="str">
        <f t="shared" si="9"/>
        <v/>
      </c>
      <c r="R64" s="9" t="str">
        <f t="shared" si="10"/>
        <v/>
      </c>
    </row>
    <row r="65">
      <c r="A65" s="15">
        <v>64</v>
      </c>
      <c r="B65" s="16" t="s">
        <v>148</v>
      </c>
      <c r="C65" s="17" t="s">
        <v>149</v>
      </c>
      <c r="D65" s="17"/>
      <c r="E65" s="17"/>
      <c r="F65" s="18" t="s">
        <v>60</v>
      </c>
      <c r="G65" s="16" t="s">
        <v>49</v>
      </c>
      <c r="H65" s="16"/>
      <c r="I65" s="19"/>
      <c r="J65" s="19"/>
      <c r="K65" s="20" t="str">
        <f t="shared" si="7"/>
        <v/>
      </c>
      <c r="L65" s="21" t="str">
        <f t="shared" ca="1" si="14"/>
        <v>1204240430094500001</v>
      </c>
      <c r="M65" s="21" t="str">
        <f t="shared" ca="1" si="15"/>
        <v>1204240430000000001</v>
      </c>
      <c r="N65" s="21">
        <f t="shared" si="11"/>
        <v>0</v>
      </c>
      <c r="O65" s="21"/>
      <c r="P65" s="21" t="str">
        <f t="shared" si="8"/>
        <v/>
      </c>
      <c r="Q65" s="21" t="str">
        <f t="shared" si="9"/>
        <v/>
      </c>
      <c r="R65" s="9" t="str">
        <f t="shared" si="10"/>
        <v/>
      </c>
    </row>
    <row r="66">
      <c r="A66" s="15">
        <v>65</v>
      </c>
      <c r="B66" s="16" t="s">
        <v>148</v>
      </c>
      <c r="C66" s="17" t="s">
        <v>149</v>
      </c>
      <c r="D66" s="17"/>
      <c r="E66" s="17"/>
      <c r="F66" s="18" t="s">
        <v>60</v>
      </c>
      <c r="G66" s="16" t="s">
        <v>50</v>
      </c>
      <c r="H66" s="16"/>
      <c r="I66" s="19"/>
      <c r="J66" s="19"/>
      <c r="K66" s="20" t="str">
        <f t="shared" si="7"/>
        <v/>
      </c>
      <c r="L66" s="21" t="str">
        <f t="shared" ca="1" si="14"/>
        <v>1205240430094500001</v>
      </c>
      <c r="M66" s="21" t="str">
        <f t="shared" ca="1" si="15"/>
        <v>1205240430000000001</v>
      </c>
      <c r="N66" s="21">
        <f t="shared" si="11"/>
        <v>0</v>
      </c>
      <c r="O66" s="21"/>
      <c r="P66" s="21" t="str">
        <f t="shared" si="8"/>
        <v/>
      </c>
      <c r="Q66" s="21" t="str">
        <f t="shared" si="9"/>
        <v/>
      </c>
      <c r="R66" s="9" t="str">
        <f t="shared" si="10"/>
        <v/>
      </c>
    </row>
    <row r="67" s="9" customFormat="1">
      <c r="A67" s="15">
        <v>66</v>
      </c>
      <c r="B67" s="16" t="s">
        <v>148</v>
      </c>
      <c r="C67" s="17" t="s">
        <v>149</v>
      </c>
      <c r="D67" s="17"/>
      <c r="E67" s="17"/>
      <c r="F67" s="18" t="s">
        <v>60</v>
      </c>
      <c r="G67" s="16" t="s">
        <v>51</v>
      </c>
      <c r="H67" s="16"/>
      <c r="I67" s="19"/>
      <c r="J67" s="19"/>
      <c r="K67" s="20" t="str">
        <f t="shared" si="7"/>
        <v/>
      </c>
      <c r="L67" s="21" t="str">
        <f t="shared" ca="1" si="14"/>
        <v>1206240430094500001</v>
      </c>
      <c r="M67" s="21" t="str">
        <f t="shared" ca="1" si="15"/>
        <v>1206240430000000001</v>
      </c>
      <c r="N67" s="21">
        <f t="shared" si="11"/>
        <v>0</v>
      </c>
      <c r="O67" s="21"/>
      <c r="P67" s="21" t="str">
        <f t="shared" si="8"/>
        <v/>
      </c>
      <c r="Q67" s="21" t="str">
        <f t="shared" si="9"/>
        <v/>
      </c>
      <c r="R67" s="9" t="str">
        <f t="shared" si="10"/>
        <v/>
      </c>
    </row>
    <row r="68" s="9" customFormat="1">
      <c r="A68" s="15">
        <v>67</v>
      </c>
      <c r="B68" s="16" t="s">
        <v>148</v>
      </c>
      <c r="C68" s="17" t="s">
        <v>149</v>
      </c>
      <c r="D68" s="17"/>
      <c r="E68" s="17"/>
      <c r="F68" s="18" t="s">
        <v>60</v>
      </c>
      <c r="G68" s="16" t="s">
        <v>52</v>
      </c>
      <c r="H68" s="16"/>
      <c r="I68" s="19"/>
      <c r="J68" s="19"/>
      <c r="K68" s="20" t="str">
        <f t="shared" si="7"/>
        <v/>
      </c>
      <c r="L68" s="21" t="str">
        <f t="shared" ca="1" si="14"/>
        <v>1207240430094500001</v>
      </c>
      <c r="M68" s="21" t="str">
        <f t="shared" ca="1" si="15"/>
        <v>1207240430000000001</v>
      </c>
      <c r="N68" s="21">
        <f t="shared" si="11"/>
        <v>0</v>
      </c>
      <c r="O68" s="21"/>
      <c r="P68" s="21" t="str">
        <f t="shared" si="8"/>
        <v/>
      </c>
      <c r="Q68" s="21" t="str">
        <f t="shared" si="9"/>
        <v/>
      </c>
      <c r="R68" s="9" t="str">
        <f t="shared" si="10"/>
        <v/>
      </c>
    </row>
    <row r="69" s="9" customFormat="1">
      <c r="A69" s="15">
        <v>68</v>
      </c>
      <c r="B69" s="16" t="s">
        <v>148</v>
      </c>
      <c r="C69" s="17" t="s">
        <v>149</v>
      </c>
      <c r="D69" s="17"/>
      <c r="E69" s="17"/>
      <c r="F69" s="18" t="s">
        <v>60</v>
      </c>
      <c r="G69" s="16" t="s">
        <v>53</v>
      </c>
      <c r="H69" s="16"/>
      <c r="I69" s="19"/>
      <c r="J69" s="19"/>
      <c r="K69" s="20" t="str">
        <f t="shared" si="7"/>
        <v/>
      </c>
      <c r="L69" s="21" t="str">
        <f t="shared" ca="1" si="14"/>
        <v>1208240430094500001</v>
      </c>
      <c r="M69" s="21" t="str">
        <f t="shared" ca="1" si="15"/>
        <v>1208240430000000001</v>
      </c>
      <c r="N69" s="21">
        <f t="shared" si="11"/>
        <v>0</v>
      </c>
      <c r="O69" s="21"/>
      <c r="P69" s="21" t="str">
        <f t="shared" si="8"/>
        <v/>
      </c>
      <c r="Q69" s="21" t="str">
        <f t="shared" si="9"/>
        <v/>
      </c>
      <c r="R69" s="9" t="str">
        <f t="shared" si="10"/>
        <v/>
      </c>
    </row>
    <row r="70" s="9" customFormat="1">
      <c r="A70" s="15">
        <v>69</v>
      </c>
      <c r="B70" s="16" t="s">
        <v>148</v>
      </c>
      <c r="C70" s="17" t="s">
        <v>149</v>
      </c>
      <c r="D70" s="17"/>
      <c r="E70" s="17"/>
      <c r="F70" s="18" t="s">
        <v>60</v>
      </c>
      <c r="G70" s="16" t="s">
        <v>54</v>
      </c>
      <c r="H70" s="16"/>
      <c r="I70" s="19"/>
      <c r="J70" s="19"/>
      <c r="K70" s="20" t="str">
        <f t="shared" si="7"/>
        <v/>
      </c>
      <c r="L70" s="21" t="str">
        <f t="shared" ca="1" si="14"/>
        <v>1209240430094500001</v>
      </c>
      <c r="M70" s="21" t="str">
        <f t="shared" ca="1" si="15"/>
        <v>1209240430000000001</v>
      </c>
      <c r="N70" s="21">
        <f t="shared" si="11"/>
        <v>0</v>
      </c>
      <c r="O70" s="21"/>
      <c r="P70" s="21" t="str">
        <f t="shared" si="8"/>
        <v/>
      </c>
      <c r="Q70" s="21" t="str">
        <f t="shared" si="9"/>
        <v/>
      </c>
      <c r="R70" s="9" t="str">
        <f t="shared" si="10"/>
        <v/>
      </c>
    </row>
    <row r="71" s="9" customFormat="1">
      <c r="A71" s="15">
        <v>70</v>
      </c>
      <c r="B71" s="16" t="s">
        <v>148</v>
      </c>
      <c r="C71" s="17" t="s">
        <v>149</v>
      </c>
      <c r="D71" s="17"/>
      <c r="E71" s="17"/>
      <c r="F71" s="18" t="s">
        <v>60</v>
      </c>
      <c r="G71" s="16" t="s">
        <v>55</v>
      </c>
      <c r="H71" s="16"/>
      <c r="I71" s="19"/>
      <c r="J71" s="19"/>
      <c r="K71" s="20" t="str">
        <f t="shared" si="7"/>
        <v/>
      </c>
      <c r="L71" s="21" t="str">
        <f t="shared" ca="1" si="14"/>
        <v>1210240430094500001</v>
      </c>
      <c r="M71" s="21" t="str">
        <f t="shared" ca="1" si="15"/>
        <v>1210240430000000001</v>
      </c>
      <c r="N71" s="21">
        <f t="shared" si="11"/>
        <v>0</v>
      </c>
      <c r="O71" s="21"/>
      <c r="P71" s="21" t="str">
        <f t="shared" si="8"/>
        <v/>
      </c>
      <c r="Q71" s="21" t="str">
        <f t="shared" si="9"/>
        <v/>
      </c>
      <c r="R71" s="9" t="str">
        <f t="shared" si="10"/>
        <v/>
      </c>
    </row>
    <row r="72" s="9" customFormat="1">
      <c r="A72" s="15">
        <v>71</v>
      </c>
      <c r="B72" s="16" t="s">
        <v>148</v>
      </c>
      <c r="C72" s="17" t="s">
        <v>149</v>
      </c>
      <c r="D72" s="17"/>
      <c r="E72" s="17"/>
      <c r="F72" s="18" t="s">
        <v>60</v>
      </c>
      <c r="G72" s="16" t="s">
        <v>42</v>
      </c>
      <c r="H72" s="16"/>
      <c r="I72" s="19"/>
      <c r="J72" s="19"/>
      <c r="K72" s="20" t="str">
        <f t="shared" si="7"/>
        <v/>
      </c>
      <c r="L72" s="21" t="str">
        <f t="shared" ca="1" si="14"/>
        <v>1211240430094500001</v>
      </c>
      <c r="M72" s="21" t="str">
        <f t="shared" ca="1" si="15"/>
        <v>1211240430000000001</v>
      </c>
      <c r="N72" s="21">
        <f t="shared" si="11"/>
        <v>0</v>
      </c>
      <c r="O72" s="21"/>
      <c r="P72" s="21" t="str">
        <f t="shared" si="8"/>
        <v/>
      </c>
      <c r="Q72" s="21" t="str">
        <f t="shared" si="9"/>
        <v/>
      </c>
      <c r="R72" s="9" t="str">
        <f t="shared" si="10"/>
        <v/>
      </c>
    </row>
    <row r="73" s="9" customFormat="1">
      <c r="A73" s="15">
        <v>72</v>
      </c>
      <c r="B73" s="16" t="s">
        <v>148</v>
      </c>
      <c r="C73" s="17" t="s">
        <v>149</v>
      </c>
      <c r="D73" s="17"/>
      <c r="E73" s="17"/>
      <c r="F73" s="18" t="s">
        <v>60</v>
      </c>
      <c r="G73" s="16" t="s">
        <v>60</v>
      </c>
      <c r="H73" s="16"/>
      <c r="I73" s="19"/>
      <c r="J73" s="19"/>
      <c r="K73" s="20" t="str">
        <f t="shared" si="7"/>
        <v/>
      </c>
      <c r="L73" s="21" t="str">
        <f t="shared" ca="1" si="14"/>
        <v>1212240430094500001</v>
      </c>
      <c r="M73" s="21" t="str">
        <f t="shared" ca="1" si="15"/>
        <v>1212240430000000001</v>
      </c>
      <c r="N73" s="21">
        <f t="shared" si="11"/>
        <v>0</v>
      </c>
      <c r="O73" s="21"/>
      <c r="P73" s="21" t="str">
        <f t="shared" si="8"/>
        <v/>
      </c>
      <c r="Q73" s="21" t="str">
        <f t="shared" si="9"/>
        <v/>
      </c>
      <c r="R73" s="9" t="str">
        <f t="shared" si="10"/>
        <v/>
      </c>
    </row>
    <row r="74" s="9" customFormat="1">
      <c r="A74" s="15">
        <v>73</v>
      </c>
      <c r="B74" s="16" t="s">
        <v>148</v>
      </c>
      <c r="C74" s="17" t="s">
        <v>149</v>
      </c>
      <c r="D74" s="17"/>
      <c r="E74" s="17"/>
      <c r="F74" s="18" t="s">
        <v>60</v>
      </c>
      <c r="G74" s="16" t="s">
        <v>64</v>
      </c>
      <c r="H74" s="16"/>
      <c r="I74" s="19"/>
      <c r="J74" s="19"/>
      <c r="K74" s="20" t="str">
        <f t="shared" ref="K74:K101" si="16">IF(I74&lt;&gt;"","seq_"&amp;I74&amp;RIGHT(I74,LEN(I74)-1)&amp;"_id","")</f>
        <v/>
      </c>
      <c r="L74" s="21" t="str">
        <f t="shared" ca="1" si="14"/>
        <v>1213240430094500001</v>
      </c>
      <c r="M74" s="21" t="str">
        <f t="shared" ca="1" si="15"/>
        <v>1213240430000000001</v>
      </c>
      <c r="N74" s="21">
        <f t="shared" si="11"/>
        <v>0</v>
      </c>
      <c r="O74" s="21"/>
      <c r="P74" s="21" t="str">
        <f t="shared" ref="P74:P99" si="17">IFERROR(MID(I74,FIND("#",SUBSTITUTE(I74,"_","#",1),1)+1,1),"")&amp;IFERROR(MID(I74,FIND("#",SUBSTITUTE(I74,"_","#",2),1)+1,1),"")&amp;IFERROR(MID(I74,FIND("#",SUBSTITUTE(I74,"_","#",3),1)+1,1),"")&amp;IFERROR(MID(I74,FIND("#",SUBSTITUTE(I74,"_","#",4),1)+1,1),"")&amp;IFERROR(MID(I74,FIND("#",SUBSTITUTE(I74,"_","#",5),1)+1,1),"")&amp;IFERROR(MID(I74,FIND("#",SUBSTITUTE(I74,"_","#",6),1)+1,1),"")</f>
        <v/>
      </c>
      <c r="Q74" s="21" t="str">
        <f t="shared" ref="Q74:Q99" si="18">P74</f>
        <v/>
      </c>
      <c r="R74" s="9" t="str">
        <f t="shared" ref="R74:R101" si="19">IF(K74&lt;&gt;"","CREATE SEQUENCE public."&amp;K74&amp;" INCREMENT BY 1 MINVALUE 1 MAXVALUE 99999 START 1 CACHE 1 CYCLE;","")</f>
        <v/>
      </c>
    </row>
    <row r="75" s="9" customFormat="1">
      <c r="A75" s="15">
        <v>74</v>
      </c>
      <c r="B75" s="16" t="s">
        <v>148</v>
      </c>
      <c r="C75" s="17" t="s">
        <v>149</v>
      </c>
      <c r="D75" s="17"/>
      <c r="E75" s="17"/>
      <c r="F75" s="18" t="s">
        <v>60</v>
      </c>
      <c r="G75" s="16" t="s">
        <v>67</v>
      </c>
      <c r="H75" s="16"/>
      <c r="I75" s="19"/>
      <c r="J75" s="19"/>
      <c r="K75" s="20" t="str">
        <f t="shared" si="16"/>
        <v/>
      </c>
      <c r="L75" s="21" t="str">
        <f t="shared" ca="1" si="14"/>
        <v>1214240430094500001</v>
      </c>
      <c r="M75" s="21" t="str">
        <f t="shared" ca="1" si="15"/>
        <v>1214240430000000001</v>
      </c>
      <c r="N75" s="21">
        <f t="shared" si="11"/>
        <v>0</v>
      </c>
      <c r="O75" s="21"/>
      <c r="P75" s="21" t="str">
        <f t="shared" si="17"/>
        <v/>
      </c>
      <c r="Q75" s="21" t="str">
        <f t="shared" si="18"/>
        <v/>
      </c>
      <c r="R75" s="9" t="str">
        <f t="shared" si="19"/>
        <v/>
      </c>
    </row>
    <row r="76" s="9" customFormat="1">
      <c r="A76" s="15">
        <v>75</v>
      </c>
      <c r="B76" s="16" t="s">
        <v>148</v>
      </c>
      <c r="C76" s="17" t="s">
        <v>149</v>
      </c>
      <c r="D76" s="17"/>
      <c r="E76" s="17"/>
      <c r="F76" s="18" t="s">
        <v>60</v>
      </c>
      <c r="G76" s="16" t="s">
        <v>72</v>
      </c>
      <c r="H76" s="16"/>
      <c r="I76" s="19"/>
      <c r="J76" s="19"/>
      <c r="K76" s="20" t="str">
        <f t="shared" si="16"/>
        <v/>
      </c>
      <c r="L76" s="21" t="str">
        <f t="shared" ca="1" si="14"/>
        <v>1215240430094500001</v>
      </c>
      <c r="M76" s="21" t="str">
        <f t="shared" ca="1" si="15"/>
        <v>1215240430000000001</v>
      </c>
      <c r="N76" s="21">
        <f t="shared" si="11"/>
        <v>0</v>
      </c>
      <c r="O76" s="21"/>
      <c r="P76" s="21" t="str">
        <f t="shared" si="17"/>
        <v/>
      </c>
      <c r="Q76" s="21" t="str">
        <f t="shared" si="18"/>
        <v/>
      </c>
      <c r="R76" s="9" t="str">
        <f t="shared" si="19"/>
        <v/>
      </c>
    </row>
    <row r="77" s="9" customFormat="1">
      <c r="A77" s="15">
        <v>76</v>
      </c>
      <c r="B77" s="16" t="s">
        <v>148</v>
      </c>
      <c r="C77" s="17" t="s">
        <v>149</v>
      </c>
      <c r="D77" s="17"/>
      <c r="E77" s="17"/>
      <c r="F77" s="18" t="s">
        <v>60</v>
      </c>
      <c r="G77" s="16" t="s">
        <v>73</v>
      </c>
      <c r="H77" s="16"/>
      <c r="I77" s="19"/>
      <c r="J77" s="19"/>
      <c r="K77" s="20" t="str">
        <f t="shared" si="16"/>
        <v/>
      </c>
      <c r="L77" s="21" t="str">
        <f t="shared" ca="1" si="14"/>
        <v>1216240430094500001</v>
      </c>
      <c r="M77" s="21" t="str">
        <f t="shared" ca="1" si="15"/>
        <v>1216240430000000001</v>
      </c>
      <c r="N77" s="21">
        <f t="shared" si="11"/>
        <v>0</v>
      </c>
      <c r="O77" s="21"/>
      <c r="P77" s="21" t="str">
        <f t="shared" si="17"/>
        <v/>
      </c>
      <c r="Q77" s="21" t="str">
        <f t="shared" si="18"/>
        <v/>
      </c>
      <c r="R77" s="9" t="str">
        <f t="shared" si="19"/>
        <v/>
      </c>
    </row>
    <row r="78" s="9" customFormat="1">
      <c r="A78" s="15">
        <v>77</v>
      </c>
      <c r="B78" s="16" t="s">
        <v>148</v>
      </c>
      <c r="C78" s="17" t="s">
        <v>149</v>
      </c>
      <c r="D78" s="17"/>
      <c r="E78" s="17"/>
      <c r="F78" s="18" t="s">
        <v>60</v>
      </c>
      <c r="G78" s="16" t="s">
        <v>74</v>
      </c>
      <c r="H78" s="16"/>
      <c r="I78" s="19"/>
      <c r="J78" s="19"/>
      <c r="K78" s="20" t="str">
        <f t="shared" si="16"/>
        <v/>
      </c>
      <c r="L78" s="21" t="str">
        <f t="shared" ca="1" si="14"/>
        <v>1217240430094500001</v>
      </c>
      <c r="M78" s="21" t="str">
        <f t="shared" ca="1" si="15"/>
        <v>1217240430000000001</v>
      </c>
      <c r="N78" s="21">
        <f t="shared" si="11"/>
        <v>0</v>
      </c>
      <c r="O78" s="21"/>
      <c r="P78" s="21" t="str">
        <f t="shared" si="17"/>
        <v/>
      </c>
      <c r="Q78" s="21" t="str">
        <f t="shared" si="18"/>
        <v/>
      </c>
      <c r="R78" s="9" t="str">
        <f t="shared" si="19"/>
        <v/>
      </c>
    </row>
    <row r="79" s="9" customFormat="1">
      <c r="A79" s="15">
        <v>78</v>
      </c>
      <c r="B79" s="16" t="s">
        <v>148</v>
      </c>
      <c r="C79" s="17" t="s">
        <v>149</v>
      </c>
      <c r="D79" s="17"/>
      <c r="E79" s="17"/>
      <c r="F79" s="18" t="s">
        <v>60</v>
      </c>
      <c r="G79" s="16" t="s">
        <v>75</v>
      </c>
      <c r="H79" s="16"/>
      <c r="I79" s="19"/>
      <c r="J79" s="19"/>
      <c r="K79" s="20" t="str">
        <f t="shared" si="16"/>
        <v/>
      </c>
      <c r="L79" s="21" t="str">
        <f t="shared" ca="1" si="14"/>
        <v>1218240430094500001</v>
      </c>
      <c r="M79" s="21" t="str">
        <f t="shared" ca="1" si="15"/>
        <v>1218240430000000001</v>
      </c>
      <c r="N79" s="21">
        <f t="shared" si="11"/>
        <v>0</v>
      </c>
      <c r="O79" s="21"/>
      <c r="P79" s="21" t="str">
        <f t="shared" si="17"/>
        <v/>
      </c>
      <c r="Q79" s="21" t="str">
        <f t="shared" si="18"/>
        <v/>
      </c>
      <c r="R79" s="9" t="str">
        <f t="shared" si="19"/>
        <v/>
      </c>
    </row>
    <row r="80" s="9" customFormat="1">
      <c r="A80" s="15">
        <v>79</v>
      </c>
      <c r="B80" s="16" t="s">
        <v>148</v>
      </c>
      <c r="C80" s="17" t="s">
        <v>149</v>
      </c>
      <c r="D80" s="17"/>
      <c r="E80" s="17"/>
      <c r="F80" s="18" t="s">
        <v>60</v>
      </c>
      <c r="G80" s="16" t="s">
        <v>76</v>
      </c>
      <c r="H80" s="16"/>
      <c r="I80" s="19"/>
      <c r="J80" s="19"/>
      <c r="K80" s="20" t="str">
        <f t="shared" si="16"/>
        <v/>
      </c>
      <c r="L80" s="21" t="str">
        <f t="shared" ca="1" si="14"/>
        <v>1219240430094500001</v>
      </c>
      <c r="M80" s="21" t="str">
        <f t="shared" ca="1" si="15"/>
        <v>1219240430000000001</v>
      </c>
      <c r="N80" s="21">
        <f t="shared" si="11"/>
        <v>0</v>
      </c>
      <c r="O80" s="21"/>
      <c r="P80" s="21" t="str">
        <f t="shared" si="17"/>
        <v/>
      </c>
      <c r="Q80" s="21" t="str">
        <f t="shared" si="18"/>
        <v/>
      </c>
      <c r="R80" s="9" t="str">
        <f t="shared" si="19"/>
        <v/>
      </c>
    </row>
    <row r="81" s="9" customFormat="1">
      <c r="A81" s="15">
        <v>80</v>
      </c>
      <c r="B81" s="16" t="s">
        <v>148</v>
      </c>
      <c r="C81" s="17" t="s">
        <v>149</v>
      </c>
      <c r="D81" s="17"/>
      <c r="E81" s="17"/>
      <c r="F81" s="18" t="s">
        <v>60</v>
      </c>
      <c r="G81" s="16" t="s">
        <v>77</v>
      </c>
      <c r="H81" s="16"/>
      <c r="I81" s="19"/>
      <c r="J81" s="19"/>
      <c r="K81" s="20" t="str">
        <f t="shared" si="16"/>
        <v/>
      </c>
      <c r="L81" s="21" t="str">
        <f t="shared" ca="1" si="14"/>
        <v>1220240430094500001</v>
      </c>
      <c r="M81" s="21" t="str">
        <f t="shared" ca="1" si="15"/>
        <v>1220240430000000001</v>
      </c>
      <c r="N81" s="21">
        <f t="shared" si="11"/>
        <v>0</v>
      </c>
      <c r="O81" s="21"/>
      <c r="P81" s="21" t="str">
        <f t="shared" si="17"/>
        <v/>
      </c>
      <c r="Q81" s="21" t="str">
        <f t="shared" si="18"/>
        <v/>
      </c>
      <c r="R81" s="9" t="str">
        <f t="shared" si="19"/>
        <v/>
      </c>
    </row>
    <row r="82" s="9" customFormat="1">
      <c r="A82" s="15">
        <v>81</v>
      </c>
      <c r="B82" s="16" t="s">
        <v>148</v>
      </c>
      <c r="C82" s="17" t="s">
        <v>149</v>
      </c>
      <c r="D82" s="17"/>
      <c r="E82" s="17"/>
      <c r="F82" s="18" t="s">
        <v>60</v>
      </c>
      <c r="G82" s="16" t="s">
        <v>80</v>
      </c>
      <c r="H82" s="16"/>
      <c r="I82" s="19"/>
      <c r="J82" s="19"/>
      <c r="K82" s="20" t="str">
        <f t="shared" si="16"/>
        <v/>
      </c>
      <c r="L82" s="21" t="str">
        <f t="shared" ca="1" si="14"/>
        <v>1221240430094500001</v>
      </c>
      <c r="M82" s="21" t="str">
        <f t="shared" ca="1" si="15"/>
        <v>1221240430000000001</v>
      </c>
      <c r="N82" s="21">
        <f t="shared" si="11"/>
        <v>0</v>
      </c>
      <c r="O82" s="21"/>
      <c r="P82" s="21" t="str">
        <f t="shared" si="17"/>
        <v/>
      </c>
      <c r="Q82" s="21" t="str">
        <f t="shared" si="18"/>
        <v/>
      </c>
      <c r="R82" s="9" t="str">
        <f t="shared" si="19"/>
        <v/>
      </c>
    </row>
    <row r="83" s="9" customFormat="1">
      <c r="A83" s="15">
        <v>82</v>
      </c>
      <c r="B83" s="16" t="s">
        <v>148</v>
      </c>
      <c r="C83" s="17" t="s">
        <v>149</v>
      </c>
      <c r="D83" s="17"/>
      <c r="E83" s="17"/>
      <c r="F83" s="18" t="s">
        <v>60</v>
      </c>
      <c r="G83" s="16" t="s">
        <v>83</v>
      </c>
      <c r="H83" s="16"/>
      <c r="I83" s="19"/>
      <c r="J83" s="19"/>
      <c r="K83" s="20" t="str">
        <f t="shared" si="16"/>
        <v/>
      </c>
      <c r="L83" s="21" t="str">
        <f t="shared" ca="1" si="14"/>
        <v>1222240430094500001</v>
      </c>
      <c r="M83" s="21" t="str">
        <f t="shared" ca="1" si="15"/>
        <v>1222240430000000001</v>
      </c>
      <c r="N83" s="21">
        <f t="shared" si="11"/>
        <v>0</v>
      </c>
      <c r="O83" s="21"/>
      <c r="P83" s="21" t="str">
        <f t="shared" si="17"/>
        <v/>
      </c>
      <c r="Q83" s="21" t="str">
        <f t="shared" si="18"/>
        <v/>
      </c>
      <c r="R83" s="9" t="str">
        <f t="shared" si="19"/>
        <v/>
      </c>
    </row>
    <row r="84" s="9" customFormat="1">
      <c r="A84" s="15">
        <v>83</v>
      </c>
      <c r="B84" s="16" t="s">
        <v>148</v>
      </c>
      <c r="C84" s="17" t="s">
        <v>149</v>
      </c>
      <c r="D84" s="17"/>
      <c r="E84" s="17"/>
      <c r="F84" s="18" t="s">
        <v>60</v>
      </c>
      <c r="G84" s="16" t="s">
        <v>87</v>
      </c>
      <c r="H84" s="16"/>
      <c r="I84" s="19"/>
      <c r="J84" s="19"/>
      <c r="K84" s="20" t="str">
        <f t="shared" si="16"/>
        <v/>
      </c>
      <c r="L84" s="21" t="str">
        <f t="shared" ca="1" si="14"/>
        <v>1223240430094500001</v>
      </c>
      <c r="M84" s="21" t="str">
        <f t="shared" ca="1" si="15"/>
        <v>1223240430000000001</v>
      </c>
      <c r="N84" s="21">
        <f t="shared" si="11"/>
        <v>0</v>
      </c>
      <c r="O84" s="21"/>
      <c r="P84" s="21" t="str">
        <f t="shared" si="17"/>
        <v/>
      </c>
      <c r="Q84" s="21" t="str">
        <f t="shared" si="18"/>
        <v/>
      </c>
      <c r="R84" s="9" t="str">
        <f t="shared" si="19"/>
        <v/>
      </c>
    </row>
    <row r="85" s="9" customFormat="1">
      <c r="A85" s="15">
        <v>84</v>
      </c>
      <c r="B85" s="16" t="s">
        <v>148</v>
      </c>
      <c r="C85" s="17" t="s">
        <v>149</v>
      </c>
      <c r="D85" s="17"/>
      <c r="E85" s="17"/>
      <c r="F85" s="18" t="s">
        <v>60</v>
      </c>
      <c r="G85" s="16" t="s">
        <v>90</v>
      </c>
      <c r="H85" s="16"/>
      <c r="I85" s="19"/>
      <c r="J85" s="19"/>
      <c r="K85" s="20" t="str">
        <f t="shared" si="16"/>
        <v/>
      </c>
      <c r="L85" s="21" t="str">
        <f t="shared" ca="1" si="14"/>
        <v>1224240430094500001</v>
      </c>
      <c r="M85" s="21" t="str">
        <f t="shared" ca="1" si="15"/>
        <v>1224240430000000001</v>
      </c>
      <c r="N85" s="21">
        <f t="shared" si="11"/>
        <v>0</v>
      </c>
      <c r="O85" s="21"/>
      <c r="P85" s="21" t="str">
        <f t="shared" si="17"/>
        <v/>
      </c>
      <c r="Q85" s="21" t="str">
        <f t="shared" si="18"/>
        <v/>
      </c>
      <c r="R85" s="9" t="str">
        <f t="shared" si="19"/>
        <v/>
      </c>
    </row>
    <row r="86" s="9" customFormat="1">
      <c r="A86" s="15">
        <v>85</v>
      </c>
      <c r="B86" s="16" t="s">
        <v>148</v>
      </c>
      <c r="C86" s="17" t="s">
        <v>149</v>
      </c>
      <c r="D86" s="17"/>
      <c r="E86" s="17"/>
      <c r="F86" s="18" t="s">
        <v>60</v>
      </c>
      <c r="G86" s="16" t="s">
        <v>91</v>
      </c>
      <c r="H86" s="16"/>
      <c r="I86" s="19"/>
      <c r="J86" s="19"/>
      <c r="K86" s="20" t="str">
        <f t="shared" si="16"/>
        <v/>
      </c>
      <c r="L86" s="21" t="str">
        <f t="shared" ca="1" si="14"/>
        <v>1225240430094500001</v>
      </c>
      <c r="M86" s="21" t="str">
        <f t="shared" ca="1" si="15"/>
        <v>1225240430000000001</v>
      </c>
      <c r="N86" s="21">
        <f t="shared" si="11"/>
        <v>0</v>
      </c>
      <c r="O86" s="21"/>
      <c r="P86" s="21" t="str">
        <f t="shared" si="17"/>
        <v/>
      </c>
      <c r="Q86" s="21" t="str">
        <f t="shared" si="18"/>
        <v/>
      </c>
      <c r="R86" s="9" t="str">
        <f t="shared" si="19"/>
        <v/>
      </c>
    </row>
    <row r="87" s="9" customFormat="1">
      <c r="A87" s="15">
        <v>86</v>
      </c>
      <c r="B87" s="16" t="s">
        <v>148</v>
      </c>
      <c r="C87" s="17" t="s">
        <v>149</v>
      </c>
      <c r="D87" s="17"/>
      <c r="E87" s="17"/>
      <c r="F87" s="18" t="s">
        <v>60</v>
      </c>
      <c r="G87" s="16" t="s">
        <v>92</v>
      </c>
      <c r="H87" s="16"/>
      <c r="I87" s="19"/>
      <c r="J87" s="19"/>
      <c r="K87" s="20" t="str">
        <f t="shared" si="16"/>
        <v/>
      </c>
      <c r="L87" s="21" t="str">
        <f t="shared" ca="1" si="14"/>
        <v>1226240430094500001</v>
      </c>
      <c r="M87" s="21" t="str">
        <f t="shared" ca="1" si="15"/>
        <v>1226240430000000001</v>
      </c>
      <c r="N87" s="21">
        <f t="shared" si="11"/>
        <v>0</v>
      </c>
      <c r="O87" s="21"/>
      <c r="P87" s="21" t="str">
        <f t="shared" si="17"/>
        <v/>
      </c>
      <c r="Q87" s="21" t="str">
        <f t="shared" si="18"/>
        <v/>
      </c>
      <c r="R87" s="9" t="str">
        <f t="shared" si="19"/>
        <v/>
      </c>
    </row>
    <row r="88" s="9" customFormat="1">
      <c r="A88" s="15">
        <v>87</v>
      </c>
      <c r="B88" s="16" t="s">
        <v>148</v>
      </c>
      <c r="C88" s="17" t="s">
        <v>149</v>
      </c>
      <c r="D88" s="17"/>
      <c r="E88" s="17"/>
      <c r="F88" s="18" t="s">
        <v>60</v>
      </c>
      <c r="G88" s="16" t="s">
        <v>93</v>
      </c>
      <c r="H88" s="16"/>
      <c r="I88" s="19"/>
      <c r="J88" s="19"/>
      <c r="K88" s="20" t="str">
        <f t="shared" si="16"/>
        <v/>
      </c>
      <c r="L88" s="21" t="str">
        <f t="shared" ca="1" si="14"/>
        <v>1227240430094500001</v>
      </c>
      <c r="M88" s="21" t="str">
        <f t="shared" ca="1" si="15"/>
        <v>1227240430000000001</v>
      </c>
      <c r="N88" s="21">
        <f t="shared" si="11"/>
        <v>0</v>
      </c>
      <c r="O88" s="21"/>
      <c r="P88" s="21" t="str">
        <f t="shared" si="17"/>
        <v/>
      </c>
      <c r="Q88" s="21" t="str">
        <f t="shared" si="18"/>
        <v/>
      </c>
      <c r="R88" s="9" t="str">
        <f t="shared" si="19"/>
        <v/>
      </c>
    </row>
    <row r="89" s="9" customFormat="1">
      <c r="A89" s="15">
        <v>88</v>
      </c>
      <c r="B89" s="16" t="s">
        <v>148</v>
      </c>
      <c r="C89" s="17" t="s">
        <v>149</v>
      </c>
      <c r="D89" s="17"/>
      <c r="E89" s="17"/>
      <c r="F89" s="18" t="s">
        <v>60</v>
      </c>
      <c r="G89" s="16" t="s">
        <v>94</v>
      </c>
      <c r="H89" s="16"/>
      <c r="I89" s="19"/>
      <c r="J89" s="19"/>
      <c r="K89" s="20" t="str">
        <f t="shared" si="16"/>
        <v/>
      </c>
      <c r="L89" s="21" t="str">
        <f t="shared" ca="1" si="14"/>
        <v>1228240430094500001</v>
      </c>
      <c r="M89" s="21" t="str">
        <f t="shared" ca="1" si="15"/>
        <v>1228240430000000001</v>
      </c>
      <c r="N89" s="21">
        <f t="shared" si="11"/>
        <v>0</v>
      </c>
      <c r="O89" s="21"/>
      <c r="P89" s="21" t="str">
        <f t="shared" si="17"/>
        <v/>
      </c>
      <c r="Q89" s="21" t="str">
        <f t="shared" si="18"/>
        <v/>
      </c>
      <c r="R89" s="9" t="str">
        <f t="shared" si="19"/>
        <v/>
      </c>
    </row>
    <row r="90" s="9" customFormat="1">
      <c r="A90" s="15">
        <v>89</v>
      </c>
      <c r="B90" s="16" t="s">
        <v>148</v>
      </c>
      <c r="C90" s="17" t="s">
        <v>149</v>
      </c>
      <c r="D90" s="17"/>
      <c r="E90" s="17"/>
      <c r="F90" s="18" t="s">
        <v>60</v>
      </c>
      <c r="G90" s="16" t="s">
        <v>95</v>
      </c>
      <c r="H90" s="16"/>
      <c r="I90" s="19"/>
      <c r="J90" s="19"/>
      <c r="K90" s="20" t="str">
        <f t="shared" si="16"/>
        <v/>
      </c>
      <c r="L90" s="21" t="str">
        <f t="shared" ca="1" si="14"/>
        <v>1229240430094500001</v>
      </c>
      <c r="M90" s="21" t="str">
        <f t="shared" ca="1" si="15"/>
        <v>1229240430000000001</v>
      </c>
      <c r="N90" s="21">
        <f t="shared" si="11"/>
        <v>0</v>
      </c>
      <c r="O90" s="21"/>
      <c r="P90" s="21" t="str">
        <f t="shared" si="17"/>
        <v/>
      </c>
      <c r="Q90" s="21" t="str">
        <f t="shared" si="18"/>
        <v/>
      </c>
      <c r="R90" s="9" t="str">
        <f t="shared" si="19"/>
        <v/>
      </c>
    </row>
    <row r="91" s="9" customFormat="1">
      <c r="A91" s="15">
        <v>90</v>
      </c>
      <c r="B91" s="16" t="s">
        <v>148</v>
      </c>
      <c r="C91" s="17" t="s">
        <v>149</v>
      </c>
      <c r="D91" s="17"/>
      <c r="E91" s="17"/>
      <c r="F91" s="18" t="s">
        <v>60</v>
      </c>
      <c r="G91" s="16" t="s">
        <v>96</v>
      </c>
      <c r="H91" s="16"/>
      <c r="I91" s="19"/>
      <c r="J91" s="19"/>
      <c r="K91" s="20" t="str">
        <f t="shared" si="16"/>
        <v/>
      </c>
      <c r="L91" s="21" t="str">
        <f t="shared" ca="1" si="14"/>
        <v>1230240430094500001</v>
      </c>
      <c r="M91" s="21" t="str">
        <f t="shared" ca="1" si="15"/>
        <v>1230240430000000001</v>
      </c>
      <c r="N91" s="21">
        <f t="shared" si="11"/>
        <v>0</v>
      </c>
      <c r="O91" s="21"/>
      <c r="P91" s="21" t="str">
        <f t="shared" si="17"/>
        <v/>
      </c>
      <c r="Q91" s="21" t="str">
        <f t="shared" si="18"/>
        <v/>
      </c>
      <c r="R91" s="9" t="str">
        <f t="shared" si="19"/>
        <v/>
      </c>
    </row>
    <row r="92" s="9" customFormat="1">
      <c r="A92" s="15">
        <v>91</v>
      </c>
      <c r="B92" s="16" t="s">
        <v>148</v>
      </c>
      <c r="C92" s="17" t="s">
        <v>149</v>
      </c>
      <c r="D92" s="17"/>
      <c r="E92" s="17"/>
      <c r="F92" s="18" t="s">
        <v>60</v>
      </c>
      <c r="G92" s="16" t="s">
        <v>97</v>
      </c>
      <c r="H92" s="16"/>
      <c r="I92" s="19"/>
      <c r="J92" s="19"/>
      <c r="K92" s="20" t="str">
        <f t="shared" si="16"/>
        <v/>
      </c>
      <c r="L92" s="21" t="str">
        <f t="shared" ca="1" si="14"/>
        <v>1231240430094500001</v>
      </c>
      <c r="M92" s="21" t="str">
        <f t="shared" ca="1" si="15"/>
        <v>1231240430000000001</v>
      </c>
      <c r="N92" s="21">
        <f t="shared" si="11"/>
        <v>0</v>
      </c>
      <c r="O92" s="21"/>
      <c r="P92" s="21" t="str">
        <f t="shared" si="17"/>
        <v/>
      </c>
      <c r="Q92" s="21" t="str">
        <f t="shared" si="18"/>
        <v/>
      </c>
      <c r="R92" s="9" t="str">
        <f t="shared" si="19"/>
        <v/>
      </c>
    </row>
    <row r="93" s="9" customFormat="1">
      <c r="A93" s="15">
        <v>92</v>
      </c>
      <c r="B93" s="16" t="s">
        <v>148</v>
      </c>
      <c r="C93" s="17" t="s">
        <v>149</v>
      </c>
      <c r="D93" s="17"/>
      <c r="E93" s="17"/>
      <c r="F93" s="18" t="s">
        <v>60</v>
      </c>
      <c r="G93" s="16" t="s">
        <v>98</v>
      </c>
      <c r="H93" s="16"/>
      <c r="I93" s="19"/>
      <c r="J93" s="19"/>
      <c r="K93" s="20" t="str">
        <f t="shared" si="16"/>
        <v/>
      </c>
      <c r="L93" s="21" t="str">
        <f t="shared" ca="1" si="14"/>
        <v>1232240430094500001</v>
      </c>
      <c r="M93" s="21" t="str">
        <f t="shared" ca="1" si="15"/>
        <v>1232240430000000001</v>
      </c>
      <c r="N93" s="21">
        <f t="shared" si="11"/>
        <v>0</v>
      </c>
      <c r="O93" s="21"/>
      <c r="P93" s="21" t="str">
        <f t="shared" si="17"/>
        <v/>
      </c>
      <c r="Q93" s="21" t="str">
        <f t="shared" si="18"/>
        <v/>
      </c>
      <c r="R93" s="9" t="str">
        <f t="shared" si="19"/>
        <v/>
      </c>
    </row>
    <row r="94" s="9" customFormat="1">
      <c r="A94" s="15">
        <v>93</v>
      </c>
      <c r="B94" s="16" t="s">
        <v>148</v>
      </c>
      <c r="C94" s="17" t="s">
        <v>149</v>
      </c>
      <c r="D94" s="17"/>
      <c r="E94" s="17"/>
      <c r="F94" s="18" t="s">
        <v>60</v>
      </c>
      <c r="G94" s="16" t="s">
        <v>99</v>
      </c>
      <c r="H94" s="16"/>
      <c r="I94" s="19"/>
      <c r="J94" s="19"/>
      <c r="K94" s="20" t="str">
        <f t="shared" si="16"/>
        <v/>
      </c>
      <c r="L94" s="21" t="str">
        <f t="shared" ca="1" si="14"/>
        <v>1233240430094500001</v>
      </c>
      <c r="M94" s="21" t="str">
        <f t="shared" ca="1" si="15"/>
        <v>1233240430000000001</v>
      </c>
      <c r="N94" s="21">
        <f t="shared" si="11"/>
        <v>0</v>
      </c>
      <c r="O94" s="21"/>
      <c r="P94" s="21" t="str">
        <f t="shared" si="17"/>
        <v/>
      </c>
      <c r="Q94" s="21" t="str">
        <f t="shared" si="18"/>
        <v/>
      </c>
      <c r="R94" s="9" t="str">
        <f t="shared" si="19"/>
        <v/>
      </c>
    </row>
    <row r="95" s="9" customFormat="1">
      <c r="A95" s="15">
        <v>94</v>
      </c>
      <c r="B95" s="16" t="s">
        <v>148</v>
      </c>
      <c r="C95" s="17" t="s">
        <v>149</v>
      </c>
      <c r="D95" s="17"/>
      <c r="E95" s="17"/>
      <c r="F95" s="18" t="s">
        <v>60</v>
      </c>
      <c r="G95" s="16" t="s">
        <v>100</v>
      </c>
      <c r="H95" s="16"/>
      <c r="I95" s="19"/>
      <c r="J95" s="19"/>
      <c r="K95" s="20" t="str">
        <f t="shared" si="16"/>
        <v/>
      </c>
      <c r="L95" s="21" t="str">
        <f t="shared" ca="1" si="14"/>
        <v>1234240430094500001</v>
      </c>
      <c r="M95" s="21" t="str">
        <f t="shared" ca="1" si="15"/>
        <v>1234240430000000001</v>
      </c>
      <c r="N95" s="21">
        <f t="shared" si="11"/>
        <v>0</v>
      </c>
      <c r="O95" s="21"/>
      <c r="P95" s="21" t="str">
        <f t="shared" si="17"/>
        <v/>
      </c>
      <c r="Q95" s="21" t="str">
        <f t="shared" si="18"/>
        <v/>
      </c>
      <c r="R95" s="9" t="str">
        <f t="shared" si="19"/>
        <v/>
      </c>
    </row>
    <row r="96" s="9" customFormat="1">
      <c r="A96" s="15">
        <v>95</v>
      </c>
      <c r="B96" s="16" t="s">
        <v>148</v>
      </c>
      <c r="C96" s="17" t="s">
        <v>149</v>
      </c>
      <c r="D96" s="17"/>
      <c r="E96" s="17"/>
      <c r="F96" s="18" t="s">
        <v>60</v>
      </c>
      <c r="G96" s="16" t="s">
        <v>101</v>
      </c>
      <c r="H96" s="16"/>
      <c r="I96" s="19"/>
      <c r="J96" s="19"/>
      <c r="K96" s="20" t="str">
        <f t="shared" si="16"/>
        <v/>
      </c>
      <c r="L96" s="21" t="str">
        <f t="shared" ca="1" si="14"/>
        <v>1235240430094500001</v>
      </c>
      <c r="M96" s="21" t="str">
        <f t="shared" ca="1" si="15"/>
        <v>1235240430000000001</v>
      </c>
      <c r="N96" s="21">
        <f t="shared" si="11"/>
        <v>0</v>
      </c>
      <c r="O96" s="21"/>
      <c r="P96" s="21" t="str">
        <f t="shared" si="17"/>
        <v/>
      </c>
      <c r="Q96" s="21" t="str">
        <f t="shared" si="18"/>
        <v/>
      </c>
      <c r="R96" s="9" t="str">
        <f t="shared" si="19"/>
        <v/>
      </c>
    </row>
    <row r="97" s="9" customFormat="1">
      <c r="A97" s="15">
        <v>96</v>
      </c>
      <c r="B97" s="16" t="s">
        <v>148</v>
      </c>
      <c r="C97" s="17" t="s">
        <v>149</v>
      </c>
      <c r="D97" s="17"/>
      <c r="E97" s="17"/>
      <c r="F97" s="18" t="s">
        <v>60</v>
      </c>
      <c r="G97" s="16" t="s">
        <v>102</v>
      </c>
      <c r="H97" s="16"/>
      <c r="I97" s="19"/>
      <c r="J97" s="19"/>
      <c r="K97" s="20" t="str">
        <f t="shared" si="16"/>
        <v/>
      </c>
      <c r="L97" s="21" t="str">
        <f t="shared" ca="1" si="14"/>
        <v>1236240430094500001</v>
      </c>
      <c r="M97" s="21" t="str">
        <f t="shared" ca="1" si="15"/>
        <v>1236240430000000001</v>
      </c>
      <c r="N97" s="21">
        <f t="shared" si="11"/>
        <v>0</v>
      </c>
      <c r="O97" s="21"/>
      <c r="P97" s="21" t="str">
        <f t="shared" si="17"/>
        <v/>
      </c>
      <c r="Q97" s="21" t="str">
        <f t="shared" si="18"/>
        <v/>
      </c>
      <c r="R97" s="9" t="str">
        <f t="shared" si="19"/>
        <v/>
      </c>
    </row>
    <row r="98" s="9" customFormat="1">
      <c r="A98" s="15">
        <v>97</v>
      </c>
      <c r="B98" s="16" t="s">
        <v>148</v>
      </c>
      <c r="C98" s="17" t="s">
        <v>149</v>
      </c>
      <c r="D98" s="17"/>
      <c r="E98" s="17"/>
      <c r="F98" s="18" t="s">
        <v>60</v>
      </c>
      <c r="G98" s="16" t="s">
        <v>103</v>
      </c>
      <c r="H98" s="16"/>
      <c r="I98" s="19"/>
      <c r="J98" s="19"/>
      <c r="K98" s="20" t="str">
        <f t="shared" si="16"/>
        <v/>
      </c>
      <c r="L98" s="21" t="str">
        <f t="shared" ca="1" si="14"/>
        <v>1237240430094500001</v>
      </c>
      <c r="M98" s="21" t="str">
        <f t="shared" ca="1" si="15"/>
        <v>1237240430000000001</v>
      </c>
      <c r="N98" s="21">
        <f t="shared" si="11"/>
        <v>0</v>
      </c>
      <c r="O98" s="21"/>
      <c r="P98" s="21" t="str">
        <f t="shared" si="17"/>
        <v/>
      </c>
      <c r="Q98" s="21" t="str">
        <f t="shared" si="18"/>
        <v/>
      </c>
      <c r="R98" s="9" t="str">
        <f t="shared" si="19"/>
        <v/>
      </c>
    </row>
    <row r="99" s="9" customFormat="1">
      <c r="A99" s="15">
        <v>98</v>
      </c>
      <c r="B99" s="16" t="s">
        <v>148</v>
      </c>
      <c r="C99" s="17" t="s">
        <v>149</v>
      </c>
      <c r="D99" s="17"/>
      <c r="E99" s="17"/>
      <c r="F99" s="18" t="s">
        <v>60</v>
      </c>
      <c r="G99" s="16" t="s">
        <v>104</v>
      </c>
      <c r="H99" s="16"/>
      <c r="I99" s="19"/>
      <c r="J99" s="19"/>
      <c r="K99" s="20" t="str">
        <f t="shared" si="16"/>
        <v/>
      </c>
      <c r="L99" s="21" t="str">
        <f t="shared" ca="1" si="14"/>
        <v>1238240430094500001</v>
      </c>
      <c r="M99" s="21" t="str">
        <f t="shared" ca="1" si="15"/>
        <v>1238240430000000001</v>
      </c>
      <c r="N99" s="21">
        <f t="shared" ref="N99:N101" si="20">LEN(I99)</f>
        <v>0</v>
      </c>
      <c r="O99" s="21"/>
      <c r="P99" s="21" t="str">
        <f t="shared" si="17"/>
        <v/>
      </c>
      <c r="Q99" s="21" t="str">
        <f t="shared" si="18"/>
        <v/>
      </c>
      <c r="R99" s="9" t="str">
        <f t="shared" si="19"/>
        <v/>
      </c>
    </row>
    <row r="100" s="9" customFormat="1">
      <c r="A100" s="15">
        <v>99</v>
      </c>
      <c r="B100" s="16" t="s">
        <v>148</v>
      </c>
      <c r="C100" s="17" t="s">
        <v>149</v>
      </c>
      <c r="D100" s="17"/>
      <c r="E100" s="17"/>
      <c r="F100" s="18" t="s">
        <v>60</v>
      </c>
      <c r="G100" s="16" t="s">
        <v>105</v>
      </c>
      <c r="H100" s="16"/>
      <c r="I100" s="19"/>
      <c r="J100" s="19"/>
      <c r="K100" s="20" t="str">
        <f t="shared" si="16"/>
        <v/>
      </c>
      <c r="L100" s="21" t="str">
        <f t="shared" ca="1" si="14"/>
        <v>1239240430094500001</v>
      </c>
      <c r="M100" s="21" t="str">
        <f t="shared" ca="1" si="15"/>
        <v>1239240430000000001</v>
      </c>
      <c r="N100" s="21">
        <f t="shared" si="20"/>
        <v>0</v>
      </c>
      <c r="O100" s="21"/>
      <c r="P100" s="21" t="str">
        <f t="shared" ref="P100:P163" si="21">IFERROR(MID(I100,FIND("#",SUBSTITUTE(I100,"_","#",1),1)+1,1),"")&amp;IFERROR(MID(I100,FIND("#",SUBSTITUTE(I100,"_","#",2),1)+1,1),"")&amp;IFERROR(MID(I100,FIND("#",SUBSTITUTE(I100,"_","#",3),1)+1,1),"")&amp;IFERROR(MID(I100,FIND("#",SUBSTITUTE(I100,"_","#",4),1)+1,1),"")&amp;IFERROR(MID(I100,FIND("#",SUBSTITUTE(I100,"_","#",5),1)+1,1),"")&amp;IFERROR(MID(I100,FIND("#",SUBSTITUTE(I100,"_","#",6),1)+1,1),"")</f>
        <v/>
      </c>
      <c r="Q100" s="21" t="str">
        <f t="shared" ref="Q100:Q163" si="22">P100</f>
        <v/>
      </c>
      <c r="R100" s="9" t="str">
        <f t="shared" si="19"/>
        <v/>
      </c>
    </row>
    <row r="101" s="9" customFormat="1">
      <c r="A101" s="15">
        <v>100</v>
      </c>
      <c r="B101" s="16" t="s">
        <v>148</v>
      </c>
      <c r="C101" s="17" t="s">
        <v>149</v>
      </c>
      <c r="D101" s="17"/>
      <c r="E101" s="17"/>
      <c r="F101" s="18" t="s">
        <v>60</v>
      </c>
      <c r="G101" s="16" t="s">
        <v>106</v>
      </c>
      <c r="H101" s="16"/>
      <c r="I101" s="19"/>
      <c r="J101" s="19"/>
      <c r="K101" s="20" t="str">
        <f t="shared" si="16"/>
        <v/>
      </c>
      <c r="L101" s="21" t="str">
        <f t="shared" ca="1" si="14"/>
        <v>1240240430094500001</v>
      </c>
      <c r="M101" s="21" t="str">
        <f t="shared" ca="1" si="15"/>
        <v>1240240430000000001</v>
      </c>
      <c r="N101" s="21">
        <f t="shared" si="20"/>
        <v>0</v>
      </c>
      <c r="O101" s="21"/>
      <c r="P101" s="21" t="str">
        <f t="shared" si="21"/>
        <v/>
      </c>
      <c r="Q101" s="21" t="str">
        <f t="shared" si="22"/>
        <v/>
      </c>
      <c r="R101" s="9" t="str">
        <f t="shared" si="19"/>
        <v/>
      </c>
    </row>
    <row r="102" s="9" customFormat="1" ht="25.5">
      <c r="A102" s="15">
        <v>101</v>
      </c>
      <c r="B102" s="16" t="s">
        <v>150</v>
      </c>
      <c r="C102" s="17" t="s">
        <v>151</v>
      </c>
      <c r="D102" s="17" t="s">
        <v>152</v>
      </c>
      <c r="E102" s="17" t="s">
        <v>153</v>
      </c>
      <c r="F102" s="18" t="s">
        <v>64</v>
      </c>
      <c r="G102" s="16" t="s">
        <v>43</v>
      </c>
      <c r="H102" s="16" t="s">
        <v>120</v>
      </c>
      <c r="I102" s="19" t="s">
        <v>154</v>
      </c>
      <c r="J102" s="19" t="s">
        <v>155</v>
      </c>
      <c r="K102" s="20" t="str">
        <f t="shared" ref="K102:K165" si="23">IF(I102&lt;&gt;"","seq_"&amp;I102&amp;RIGHT(I102,LEN(I102)-1)&amp;"_id","")</f>
        <v>seq_t_dis_illegal_type_mapping_dis_illegal_type_mapping_id</v>
      </c>
      <c r="L102" s="21" t="str">
        <f t="shared" ref="L102:L165" ca="1" si="24">F102&amp;G102&amp;TEXT(NOW(),"yymmddhhmm")&amp;"00001"</f>
        <v>1301240430094500001</v>
      </c>
      <c r="M102" s="21" t="str">
        <f t="shared" ref="M102:M165" ca="1" si="25">F102&amp;G102&amp;TEXT(NOW(),"yymmdd")&amp;"000000001"</f>
        <v>1301240430000000001</v>
      </c>
      <c r="N102" s="21">
        <f t="shared" ref="N102:N165" si="26">LEN(I102)</f>
        <v>26</v>
      </c>
      <c r="O102" s="21"/>
      <c r="P102" s="21" t="str">
        <f t="shared" si="21"/>
        <v>ditm</v>
      </c>
      <c r="Q102" s="21" t="str">
        <f t="shared" si="22"/>
        <v>ditm</v>
      </c>
      <c r="R102" s="27" t="str">
        <f t="shared" ref="R102:R165" si="27">IF(K102&lt;&gt;"","CREATE SEQUENCE public."&amp;K102&amp;" INCREMENT BY 1 MINVALUE 1 MAXVALUE 99999 START 1 CACHE 1 CYCLE;","")</f>
        <v xml:space="preserve">CREATE SEQUENCE public.seq_t_dis_illegal_type_mapping_dis_illegal_type_mapping_id INCREMENT BY 1 MINVALUE 1 MAXVALUE 99999 START 1 CACHE 1 CYCLE;</v>
      </c>
    </row>
    <row r="103" s="9" customFormat="1">
      <c r="A103" s="15">
        <v>102</v>
      </c>
      <c r="B103" s="16" t="s">
        <v>150</v>
      </c>
      <c r="C103" s="17" t="s">
        <v>151</v>
      </c>
      <c r="D103" s="17" t="s">
        <v>152</v>
      </c>
      <c r="E103" s="17" t="s">
        <v>153</v>
      </c>
      <c r="F103" s="18" t="s">
        <v>64</v>
      </c>
      <c r="G103" s="16" t="s">
        <v>47</v>
      </c>
      <c r="H103" s="16"/>
      <c r="I103" s="19"/>
      <c r="J103" s="19"/>
      <c r="K103" s="20" t="str">
        <f t="shared" si="23"/>
        <v/>
      </c>
      <c r="L103" s="21" t="str">
        <f t="shared" ca="1" si="24"/>
        <v>1302240430094500001</v>
      </c>
      <c r="M103" s="21" t="str">
        <f t="shared" ca="1" si="25"/>
        <v>1302240430000000001</v>
      </c>
      <c r="N103" s="21">
        <f t="shared" si="26"/>
        <v>0</v>
      </c>
      <c r="O103" s="21"/>
      <c r="P103" s="21" t="str">
        <f t="shared" si="21"/>
        <v/>
      </c>
      <c r="Q103" s="21" t="str">
        <f t="shared" si="22"/>
        <v/>
      </c>
      <c r="R103" s="27" t="str">
        <f t="shared" si="27"/>
        <v/>
      </c>
    </row>
    <row r="104" s="9" customFormat="1">
      <c r="A104" s="15">
        <v>103</v>
      </c>
      <c r="B104" s="16" t="s">
        <v>150</v>
      </c>
      <c r="C104" s="17" t="s">
        <v>151</v>
      </c>
      <c r="D104" s="17" t="s">
        <v>152</v>
      </c>
      <c r="E104" s="17" t="s">
        <v>153</v>
      </c>
      <c r="F104" s="18" t="s">
        <v>64</v>
      </c>
      <c r="G104" s="16" t="s">
        <v>48</v>
      </c>
      <c r="H104" s="16"/>
      <c r="I104" s="19"/>
      <c r="J104" s="19"/>
      <c r="K104" s="20" t="str">
        <f t="shared" si="23"/>
        <v/>
      </c>
      <c r="L104" s="21" t="str">
        <f t="shared" ca="1" si="24"/>
        <v>1303240430094500001</v>
      </c>
      <c r="M104" s="21" t="str">
        <f t="shared" ca="1" si="25"/>
        <v>1303240430000000001</v>
      </c>
      <c r="N104" s="21">
        <f t="shared" si="26"/>
        <v>0</v>
      </c>
      <c r="O104" s="21"/>
      <c r="P104" s="21" t="str">
        <f t="shared" si="21"/>
        <v/>
      </c>
      <c r="Q104" s="21" t="str">
        <f t="shared" si="22"/>
        <v/>
      </c>
      <c r="R104" s="27" t="str">
        <f t="shared" si="27"/>
        <v/>
      </c>
    </row>
    <row r="105" s="9" customFormat="1">
      <c r="A105" s="15">
        <v>104</v>
      </c>
      <c r="B105" s="16" t="s">
        <v>150</v>
      </c>
      <c r="C105" s="17" t="s">
        <v>151</v>
      </c>
      <c r="D105" s="17" t="s">
        <v>152</v>
      </c>
      <c r="E105" s="17" t="s">
        <v>153</v>
      </c>
      <c r="F105" s="18" t="s">
        <v>64</v>
      </c>
      <c r="G105" s="16" t="s">
        <v>49</v>
      </c>
      <c r="H105" s="16"/>
      <c r="I105" s="19"/>
      <c r="J105" s="19"/>
      <c r="K105" s="20" t="str">
        <f t="shared" si="23"/>
        <v/>
      </c>
      <c r="L105" s="21" t="str">
        <f t="shared" ca="1" si="24"/>
        <v>1304240430094500001</v>
      </c>
      <c r="M105" s="21" t="str">
        <f t="shared" ca="1" si="25"/>
        <v>1304240430000000001</v>
      </c>
      <c r="N105" s="21">
        <f t="shared" si="26"/>
        <v>0</v>
      </c>
      <c r="O105" s="21"/>
      <c r="P105" s="21" t="str">
        <f t="shared" si="21"/>
        <v/>
      </c>
      <c r="Q105" s="21" t="str">
        <f t="shared" si="22"/>
        <v/>
      </c>
      <c r="R105" s="27" t="str">
        <f t="shared" si="27"/>
        <v/>
      </c>
    </row>
    <row r="106" s="9" customFormat="1">
      <c r="A106" s="15">
        <v>105</v>
      </c>
      <c r="B106" s="16" t="s">
        <v>150</v>
      </c>
      <c r="C106" s="17" t="s">
        <v>151</v>
      </c>
      <c r="D106" s="17" t="s">
        <v>152</v>
      </c>
      <c r="E106" s="17" t="s">
        <v>153</v>
      </c>
      <c r="F106" s="18" t="s">
        <v>64</v>
      </c>
      <c r="G106" s="16" t="s">
        <v>50</v>
      </c>
      <c r="H106" s="16"/>
      <c r="I106" s="19"/>
      <c r="J106" s="19"/>
      <c r="K106" s="20" t="str">
        <f t="shared" si="23"/>
        <v/>
      </c>
      <c r="L106" s="21" t="str">
        <f t="shared" ca="1" si="24"/>
        <v>1305240430094500001</v>
      </c>
      <c r="M106" s="21" t="str">
        <f t="shared" ca="1" si="25"/>
        <v>1305240430000000001</v>
      </c>
      <c r="N106" s="21">
        <f t="shared" si="26"/>
        <v>0</v>
      </c>
      <c r="O106" s="21"/>
      <c r="P106" s="21" t="str">
        <f t="shared" si="21"/>
        <v/>
      </c>
      <c r="Q106" s="21" t="str">
        <f t="shared" si="22"/>
        <v/>
      </c>
      <c r="R106" s="27" t="str">
        <f t="shared" si="27"/>
        <v/>
      </c>
    </row>
    <row r="107" s="9" customFormat="1">
      <c r="A107" s="15">
        <v>106</v>
      </c>
      <c r="B107" s="16" t="s">
        <v>150</v>
      </c>
      <c r="C107" s="17" t="s">
        <v>151</v>
      </c>
      <c r="D107" s="17" t="s">
        <v>152</v>
      </c>
      <c r="E107" s="17" t="s">
        <v>153</v>
      </c>
      <c r="F107" s="18" t="s">
        <v>64</v>
      </c>
      <c r="G107" s="16" t="s">
        <v>51</v>
      </c>
      <c r="H107" s="16"/>
      <c r="I107" s="19"/>
      <c r="J107" s="19"/>
      <c r="K107" s="20" t="str">
        <f t="shared" si="23"/>
        <v/>
      </c>
      <c r="L107" s="21" t="str">
        <f t="shared" ca="1" si="24"/>
        <v>1306240430094500001</v>
      </c>
      <c r="M107" s="21" t="str">
        <f t="shared" ca="1" si="25"/>
        <v>1306240430000000001</v>
      </c>
      <c r="N107" s="21">
        <f t="shared" si="26"/>
        <v>0</v>
      </c>
      <c r="O107" s="21"/>
      <c r="P107" s="21" t="str">
        <f t="shared" si="21"/>
        <v/>
      </c>
      <c r="Q107" s="21" t="str">
        <f t="shared" si="22"/>
        <v/>
      </c>
      <c r="R107" s="27" t="str">
        <f t="shared" si="27"/>
        <v/>
      </c>
    </row>
    <row r="108" s="9" customFormat="1">
      <c r="A108" s="15">
        <v>107</v>
      </c>
      <c r="B108" s="16" t="s">
        <v>150</v>
      </c>
      <c r="C108" s="17" t="s">
        <v>151</v>
      </c>
      <c r="D108" s="17" t="s">
        <v>152</v>
      </c>
      <c r="E108" s="17" t="s">
        <v>153</v>
      </c>
      <c r="F108" s="18" t="s">
        <v>64</v>
      </c>
      <c r="G108" s="16" t="s">
        <v>52</v>
      </c>
      <c r="H108" s="16"/>
      <c r="I108" s="19"/>
      <c r="J108" s="19"/>
      <c r="K108" s="20" t="str">
        <f t="shared" si="23"/>
        <v/>
      </c>
      <c r="L108" s="21" t="str">
        <f t="shared" ca="1" si="24"/>
        <v>1307240430094500001</v>
      </c>
      <c r="M108" s="21" t="str">
        <f t="shared" ca="1" si="25"/>
        <v>1307240430000000001</v>
      </c>
      <c r="N108" s="21">
        <f t="shared" si="26"/>
        <v>0</v>
      </c>
      <c r="O108" s="21"/>
      <c r="P108" s="21" t="str">
        <f t="shared" si="21"/>
        <v/>
      </c>
      <c r="Q108" s="21" t="str">
        <f t="shared" si="22"/>
        <v/>
      </c>
      <c r="R108" s="27" t="str">
        <f t="shared" si="27"/>
        <v/>
      </c>
    </row>
    <row r="109" s="9" customFormat="1">
      <c r="A109" s="15">
        <v>108</v>
      </c>
      <c r="B109" s="16" t="s">
        <v>150</v>
      </c>
      <c r="C109" s="17" t="s">
        <v>151</v>
      </c>
      <c r="D109" s="17" t="s">
        <v>152</v>
      </c>
      <c r="E109" s="17" t="s">
        <v>153</v>
      </c>
      <c r="F109" s="18" t="s">
        <v>64</v>
      </c>
      <c r="G109" s="16" t="s">
        <v>53</v>
      </c>
      <c r="H109" s="16"/>
      <c r="I109" s="19"/>
      <c r="J109" s="19"/>
      <c r="K109" s="20" t="str">
        <f t="shared" si="23"/>
        <v/>
      </c>
      <c r="L109" s="21" t="str">
        <f t="shared" ca="1" si="24"/>
        <v>1308240430094500001</v>
      </c>
      <c r="M109" s="21" t="str">
        <f t="shared" ca="1" si="25"/>
        <v>1308240430000000001</v>
      </c>
      <c r="N109" s="21">
        <f t="shared" si="26"/>
        <v>0</v>
      </c>
      <c r="O109" s="21"/>
      <c r="P109" s="21" t="str">
        <f t="shared" si="21"/>
        <v/>
      </c>
      <c r="Q109" s="21" t="str">
        <f t="shared" si="22"/>
        <v/>
      </c>
      <c r="R109" s="27" t="str">
        <f t="shared" si="27"/>
        <v/>
      </c>
    </row>
    <row r="110" s="9" customFormat="1">
      <c r="A110" s="15">
        <v>109</v>
      </c>
      <c r="B110" s="16" t="s">
        <v>150</v>
      </c>
      <c r="C110" s="17" t="s">
        <v>151</v>
      </c>
      <c r="D110" s="17" t="s">
        <v>152</v>
      </c>
      <c r="E110" s="17" t="s">
        <v>153</v>
      </c>
      <c r="F110" s="18" t="s">
        <v>64</v>
      </c>
      <c r="G110" s="16" t="s">
        <v>54</v>
      </c>
      <c r="H110" s="16"/>
      <c r="I110" s="19"/>
      <c r="J110" s="19"/>
      <c r="K110" s="20" t="str">
        <f t="shared" si="23"/>
        <v/>
      </c>
      <c r="L110" s="21" t="str">
        <f t="shared" ca="1" si="24"/>
        <v>1309240430094500001</v>
      </c>
      <c r="M110" s="21" t="str">
        <f t="shared" ca="1" si="25"/>
        <v>1309240430000000001</v>
      </c>
      <c r="N110" s="21">
        <f t="shared" si="26"/>
        <v>0</v>
      </c>
      <c r="O110" s="21"/>
      <c r="P110" s="21" t="str">
        <f t="shared" si="21"/>
        <v/>
      </c>
      <c r="Q110" s="21" t="str">
        <f t="shared" si="22"/>
        <v/>
      </c>
      <c r="R110" s="27" t="str">
        <f t="shared" si="27"/>
        <v/>
      </c>
    </row>
    <row r="111" s="9" customFormat="1">
      <c r="A111" s="15">
        <v>110</v>
      </c>
      <c r="B111" s="16" t="s">
        <v>150</v>
      </c>
      <c r="C111" s="17" t="s">
        <v>151</v>
      </c>
      <c r="D111" s="17" t="s">
        <v>152</v>
      </c>
      <c r="E111" s="17" t="s">
        <v>153</v>
      </c>
      <c r="F111" s="18" t="s">
        <v>64</v>
      </c>
      <c r="G111" s="16" t="s">
        <v>55</v>
      </c>
      <c r="H111" s="16"/>
      <c r="I111" s="19"/>
      <c r="J111" s="19"/>
      <c r="K111" s="20" t="str">
        <f t="shared" si="23"/>
        <v/>
      </c>
      <c r="L111" s="21" t="str">
        <f t="shared" ca="1" si="24"/>
        <v>1310240430094500001</v>
      </c>
      <c r="M111" s="21" t="str">
        <f t="shared" ca="1" si="25"/>
        <v>1310240430000000001</v>
      </c>
      <c r="N111" s="21">
        <f t="shared" si="26"/>
        <v>0</v>
      </c>
      <c r="O111" s="21"/>
      <c r="P111" s="21" t="str">
        <f t="shared" si="21"/>
        <v/>
      </c>
      <c r="Q111" s="21" t="str">
        <f t="shared" si="22"/>
        <v/>
      </c>
      <c r="R111" s="27" t="str">
        <f t="shared" si="27"/>
        <v/>
      </c>
    </row>
    <row r="112" s="9" customFormat="1" ht="25.5">
      <c r="A112" s="15">
        <v>111</v>
      </c>
      <c r="B112" s="16" t="s">
        <v>150</v>
      </c>
      <c r="C112" s="17" t="s">
        <v>151</v>
      </c>
      <c r="D112" s="17" t="s">
        <v>156</v>
      </c>
      <c r="E112" s="17" t="s">
        <v>157</v>
      </c>
      <c r="F112" s="18" t="s">
        <v>64</v>
      </c>
      <c r="G112" s="16" t="s">
        <v>42</v>
      </c>
      <c r="H112" s="16" t="s">
        <v>44</v>
      </c>
      <c r="I112" s="19" t="s">
        <v>158</v>
      </c>
      <c r="J112" s="19" t="s">
        <v>159</v>
      </c>
      <c r="K112" s="20" t="str">
        <f t="shared" si="23"/>
        <v>seq_t_dis_message_irecord_dis_message_irecord_id</v>
      </c>
      <c r="L112" s="21" t="str">
        <f t="shared" ca="1" si="24"/>
        <v>1311240430094500001</v>
      </c>
      <c r="M112" s="21" t="str">
        <f t="shared" ca="1" si="25"/>
        <v>1311240430000000001</v>
      </c>
      <c r="N112" s="21">
        <f t="shared" si="26"/>
        <v>21</v>
      </c>
      <c r="O112" s="21"/>
      <c r="P112" s="21" t="str">
        <f t="shared" si="21"/>
        <v>dmi</v>
      </c>
      <c r="Q112" s="21" t="str">
        <f t="shared" si="22"/>
        <v>dmi</v>
      </c>
      <c r="R112" s="27" t="str">
        <f t="shared" si="27"/>
        <v xml:space="preserve">CREATE SEQUENCE public.seq_t_dis_message_irecord_dis_message_irecord_id INCREMENT BY 1 MINVALUE 1 MAXVALUE 99999 START 1 CACHE 1 CYCLE;</v>
      </c>
    </row>
    <row r="113" s="9" customFormat="1" ht="25.5">
      <c r="A113" s="15">
        <v>112</v>
      </c>
      <c r="B113" s="16" t="s">
        <v>150</v>
      </c>
      <c r="C113" s="17" t="s">
        <v>151</v>
      </c>
      <c r="D113" s="17" t="s">
        <v>156</v>
      </c>
      <c r="E113" s="17" t="s">
        <v>157</v>
      </c>
      <c r="F113" s="18" t="s">
        <v>64</v>
      </c>
      <c r="G113" s="16" t="s">
        <v>60</v>
      </c>
      <c r="H113" s="16" t="s">
        <v>68</v>
      </c>
      <c r="I113" s="19" t="s">
        <v>160</v>
      </c>
      <c r="J113" s="19" t="s">
        <v>161</v>
      </c>
      <c r="K113" s="20" t="str">
        <f t="shared" si="23"/>
        <v>seq_t_dis_message_ilog_dis_message_ilog_id</v>
      </c>
      <c r="L113" s="21" t="str">
        <f t="shared" ca="1" si="24"/>
        <v>1312240430094500001</v>
      </c>
      <c r="M113" s="21" t="str">
        <f t="shared" ca="1" si="25"/>
        <v>1312240430000000001</v>
      </c>
      <c r="N113" s="21">
        <f t="shared" si="26"/>
        <v>18</v>
      </c>
      <c r="O113" s="21"/>
      <c r="P113" s="21" t="str">
        <f t="shared" si="21"/>
        <v>dmi</v>
      </c>
      <c r="Q113" s="21" t="str">
        <f t="shared" si="22"/>
        <v>dmi</v>
      </c>
      <c r="R113" s="27" t="str">
        <f t="shared" si="27"/>
        <v xml:space="preserve">CREATE SEQUENCE public.seq_t_dis_message_ilog_dis_message_ilog_id INCREMENT BY 1 MINVALUE 1 MAXVALUE 99999 START 1 CACHE 1 CYCLE;</v>
      </c>
    </row>
    <row r="114" s="9" customFormat="1" ht="25.5">
      <c r="A114" s="15">
        <v>113</v>
      </c>
      <c r="B114" s="16" t="s">
        <v>150</v>
      </c>
      <c r="C114" s="17" t="s">
        <v>151</v>
      </c>
      <c r="D114" s="17" t="s">
        <v>156</v>
      </c>
      <c r="E114" s="17" t="s">
        <v>157</v>
      </c>
      <c r="F114" s="18" t="s">
        <v>64</v>
      </c>
      <c r="G114" s="16" t="s">
        <v>64</v>
      </c>
      <c r="H114" s="16" t="s">
        <v>135</v>
      </c>
      <c r="I114" s="19" t="s">
        <v>162</v>
      </c>
      <c r="J114" s="19" t="s">
        <v>163</v>
      </c>
      <c r="K114" s="20" t="str">
        <f t="shared" si="23"/>
        <v>seq_t_dis_person_irecord_dis_person_irecord_id</v>
      </c>
      <c r="L114" s="21" t="str">
        <f t="shared" ca="1" si="24"/>
        <v>1313240430094500001</v>
      </c>
      <c r="M114" s="21" t="str">
        <f t="shared" ca="1" si="25"/>
        <v>1313240430000000001</v>
      </c>
      <c r="N114" s="21">
        <f t="shared" si="26"/>
        <v>20</v>
      </c>
      <c r="O114" s="21" t="s">
        <v>164</v>
      </c>
      <c r="P114" s="21" t="str">
        <f t="shared" si="21"/>
        <v>dpi</v>
      </c>
      <c r="Q114" s="21" t="str">
        <f t="shared" si="22"/>
        <v>dpi</v>
      </c>
      <c r="R114" s="27" t="str">
        <f t="shared" si="27"/>
        <v xml:space="preserve">CREATE SEQUENCE public.seq_t_dis_person_irecord_dis_person_irecord_id INCREMENT BY 1 MINVALUE 1 MAXVALUE 99999 START 1 CACHE 1 CYCLE;</v>
      </c>
    </row>
    <row r="115" s="9" customFormat="1" ht="25.5">
      <c r="A115" s="15">
        <v>114</v>
      </c>
      <c r="B115" s="16" t="s">
        <v>150</v>
      </c>
      <c r="C115" s="17" t="s">
        <v>151</v>
      </c>
      <c r="D115" s="17" t="s">
        <v>156</v>
      </c>
      <c r="E115" s="17" t="s">
        <v>157</v>
      </c>
      <c r="F115" s="18" t="s">
        <v>64</v>
      </c>
      <c r="G115" s="16" t="s">
        <v>67</v>
      </c>
      <c r="H115" s="16" t="s">
        <v>120</v>
      </c>
      <c r="I115" s="19" t="s">
        <v>165</v>
      </c>
      <c r="J115" s="19" t="s">
        <v>166</v>
      </c>
      <c r="K115" s="20" t="str">
        <f t="shared" si="23"/>
        <v>seq_t_dis_person_ilog_dis_person_ilog_id</v>
      </c>
      <c r="L115" s="21" t="str">
        <f t="shared" ca="1" si="24"/>
        <v>1314240430094500001</v>
      </c>
      <c r="M115" s="21" t="str">
        <f t="shared" ca="1" si="25"/>
        <v>1314240430000000001</v>
      </c>
      <c r="N115" s="21">
        <f t="shared" si="26"/>
        <v>17</v>
      </c>
      <c r="O115" s="21" t="s">
        <v>164</v>
      </c>
      <c r="P115" s="21" t="str">
        <f t="shared" si="21"/>
        <v>dpi</v>
      </c>
      <c r="Q115" s="21" t="str">
        <f t="shared" si="22"/>
        <v>dpi</v>
      </c>
      <c r="R115" s="27" t="str">
        <f t="shared" si="27"/>
        <v xml:space="preserve">CREATE SEQUENCE public.seq_t_dis_person_ilog_dis_person_ilog_id INCREMENT BY 1 MINVALUE 1 MAXVALUE 99999 START 1 CACHE 1 CYCLE;</v>
      </c>
    </row>
    <row r="116" s="9" customFormat="1">
      <c r="A116" s="15">
        <v>115</v>
      </c>
      <c r="B116" s="16" t="s">
        <v>150</v>
      </c>
      <c r="C116" s="17" t="s">
        <v>151</v>
      </c>
      <c r="D116" s="17" t="s">
        <v>156</v>
      </c>
      <c r="E116" s="17" t="s">
        <v>157</v>
      </c>
      <c r="F116" s="18" t="s">
        <v>64</v>
      </c>
      <c r="G116" s="16" t="s">
        <v>72</v>
      </c>
      <c r="H116" s="16"/>
      <c r="I116" s="19"/>
      <c r="J116" s="19"/>
      <c r="K116" s="20" t="str">
        <f t="shared" si="23"/>
        <v/>
      </c>
      <c r="L116" s="21" t="str">
        <f t="shared" ca="1" si="24"/>
        <v>1315240430094500001</v>
      </c>
      <c r="M116" s="21" t="str">
        <f t="shared" ca="1" si="25"/>
        <v>1315240430000000001</v>
      </c>
      <c r="N116" s="21">
        <f t="shared" si="26"/>
        <v>0</v>
      </c>
      <c r="O116" s="21"/>
      <c r="P116" s="21" t="str">
        <f t="shared" si="21"/>
        <v/>
      </c>
      <c r="Q116" s="21" t="str">
        <f t="shared" si="22"/>
        <v/>
      </c>
      <c r="R116" s="27" t="str">
        <f t="shared" si="27"/>
        <v/>
      </c>
    </row>
    <row r="117" s="9" customFormat="1">
      <c r="A117" s="15">
        <v>116</v>
      </c>
      <c r="B117" s="16" t="s">
        <v>150</v>
      </c>
      <c r="C117" s="17" t="s">
        <v>151</v>
      </c>
      <c r="D117" s="17" t="s">
        <v>156</v>
      </c>
      <c r="E117" s="17" t="s">
        <v>157</v>
      </c>
      <c r="F117" s="18" t="s">
        <v>64</v>
      </c>
      <c r="G117" s="16" t="s">
        <v>73</v>
      </c>
      <c r="H117" s="16"/>
      <c r="I117" s="19"/>
      <c r="J117" s="19"/>
      <c r="K117" s="20" t="str">
        <f t="shared" si="23"/>
        <v/>
      </c>
      <c r="L117" s="21" t="str">
        <f t="shared" ca="1" si="24"/>
        <v>1316240430094500001</v>
      </c>
      <c r="M117" s="21" t="str">
        <f t="shared" ca="1" si="25"/>
        <v>1316240430000000001</v>
      </c>
      <c r="N117" s="21">
        <f t="shared" si="26"/>
        <v>0</v>
      </c>
      <c r="O117" s="21"/>
      <c r="P117" s="21" t="str">
        <f t="shared" si="21"/>
        <v/>
      </c>
      <c r="Q117" s="21" t="str">
        <f t="shared" si="22"/>
        <v/>
      </c>
      <c r="R117" s="27" t="str">
        <f t="shared" si="27"/>
        <v/>
      </c>
    </row>
    <row r="118" s="9" customFormat="1">
      <c r="A118" s="15">
        <v>117</v>
      </c>
      <c r="B118" s="16" t="s">
        <v>150</v>
      </c>
      <c r="C118" s="17" t="s">
        <v>151</v>
      </c>
      <c r="D118" s="17" t="s">
        <v>156</v>
      </c>
      <c r="E118" s="17" t="s">
        <v>157</v>
      </c>
      <c r="F118" s="18" t="s">
        <v>64</v>
      </c>
      <c r="G118" s="16" t="s">
        <v>74</v>
      </c>
      <c r="H118" s="16"/>
      <c r="I118" s="19"/>
      <c r="J118" s="19"/>
      <c r="K118" s="20" t="str">
        <f t="shared" si="23"/>
        <v/>
      </c>
      <c r="L118" s="21" t="str">
        <f t="shared" ca="1" si="24"/>
        <v>1317240430094500001</v>
      </c>
      <c r="M118" s="21" t="str">
        <f t="shared" ca="1" si="25"/>
        <v>1317240430000000001</v>
      </c>
      <c r="N118" s="21">
        <f t="shared" si="26"/>
        <v>0</v>
      </c>
      <c r="O118" s="21"/>
      <c r="P118" s="21" t="str">
        <f t="shared" si="21"/>
        <v/>
      </c>
      <c r="Q118" s="21" t="str">
        <f t="shared" si="22"/>
        <v/>
      </c>
      <c r="R118" s="27" t="str">
        <f t="shared" si="27"/>
        <v/>
      </c>
    </row>
    <row r="119" s="9" customFormat="1">
      <c r="A119" s="15">
        <v>118</v>
      </c>
      <c r="B119" s="16" t="s">
        <v>150</v>
      </c>
      <c r="C119" s="17" t="s">
        <v>151</v>
      </c>
      <c r="D119" s="17" t="s">
        <v>156</v>
      </c>
      <c r="E119" s="17" t="s">
        <v>157</v>
      </c>
      <c r="F119" s="18" t="s">
        <v>64</v>
      </c>
      <c r="G119" s="16" t="s">
        <v>75</v>
      </c>
      <c r="H119" s="16"/>
      <c r="I119" s="19"/>
      <c r="J119" s="19"/>
      <c r="K119" s="20" t="str">
        <f t="shared" si="23"/>
        <v/>
      </c>
      <c r="L119" s="21" t="str">
        <f t="shared" ca="1" si="24"/>
        <v>1318240430094500001</v>
      </c>
      <c r="M119" s="21" t="str">
        <f t="shared" ca="1" si="25"/>
        <v>1318240430000000001</v>
      </c>
      <c r="N119" s="21">
        <f t="shared" si="26"/>
        <v>0</v>
      </c>
      <c r="O119" s="21"/>
      <c r="P119" s="21" t="str">
        <f t="shared" si="21"/>
        <v/>
      </c>
      <c r="Q119" s="21" t="str">
        <f t="shared" si="22"/>
        <v/>
      </c>
      <c r="R119" s="27" t="str">
        <f t="shared" si="27"/>
        <v/>
      </c>
    </row>
    <row r="120" s="9" customFormat="1">
      <c r="A120" s="15">
        <v>119</v>
      </c>
      <c r="B120" s="16" t="s">
        <v>150</v>
      </c>
      <c r="C120" s="17" t="s">
        <v>151</v>
      </c>
      <c r="D120" s="17" t="s">
        <v>156</v>
      </c>
      <c r="E120" s="17" t="s">
        <v>157</v>
      </c>
      <c r="F120" s="18" t="s">
        <v>64</v>
      </c>
      <c r="G120" s="16" t="s">
        <v>76</v>
      </c>
      <c r="H120" s="16"/>
      <c r="I120" s="19"/>
      <c r="J120" s="19"/>
      <c r="K120" s="20" t="str">
        <f t="shared" si="23"/>
        <v/>
      </c>
      <c r="L120" s="21" t="str">
        <f t="shared" ca="1" si="24"/>
        <v>1319240430094500001</v>
      </c>
      <c r="M120" s="21" t="str">
        <f t="shared" ca="1" si="25"/>
        <v>1319240430000000001</v>
      </c>
      <c r="N120" s="21">
        <f t="shared" si="26"/>
        <v>0</v>
      </c>
      <c r="O120" s="21"/>
      <c r="P120" s="21" t="str">
        <f t="shared" si="21"/>
        <v/>
      </c>
      <c r="Q120" s="21" t="str">
        <f t="shared" si="22"/>
        <v/>
      </c>
      <c r="R120" s="27" t="str">
        <f t="shared" si="27"/>
        <v/>
      </c>
    </row>
    <row r="121" s="9" customFormat="1">
      <c r="A121" s="15">
        <v>120</v>
      </c>
      <c r="B121" s="16" t="s">
        <v>150</v>
      </c>
      <c r="C121" s="17" t="s">
        <v>151</v>
      </c>
      <c r="D121" s="17" t="s">
        <v>156</v>
      </c>
      <c r="E121" s="17" t="s">
        <v>157</v>
      </c>
      <c r="F121" s="18" t="s">
        <v>64</v>
      </c>
      <c r="G121" s="16" t="s">
        <v>77</v>
      </c>
      <c r="H121" s="16"/>
      <c r="I121" s="19"/>
      <c r="J121" s="19"/>
      <c r="K121" s="20" t="str">
        <f t="shared" si="23"/>
        <v/>
      </c>
      <c r="L121" s="21" t="str">
        <f t="shared" ca="1" si="24"/>
        <v>1320240430094500001</v>
      </c>
      <c r="M121" s="21" t="str">
        <f t="shared" ca="1" si="25"/>
        <v>1320240430000000001</v>
      </c>
      <c r="N121" s="21">
        <f t="shared" si="26"/>
        <v>0</v>
      </c>
      <c r="O121" s="21"/>
      <c r="P121" s="21" t="str">
        <f t="shared" si="21"/>
        <v/>
      </c>
      <c r="Q121" s="21" t="str">
        <f t="shared" si="22"/>
        <v/>
      </c>
      <c r="R121" s="27" t="str">
        <f t="shared" si="27"/>
        <v/>
      </c>
    </row>
    <row r="122" s="9" customFormat="1">
      <c r="A122" s="15">
        <v>101</v>
      </c>
      <c r="B122" s="16" t="s">
        <v>150</v>
      </c>
      <c r="C122" s="17" t="s">
        <v>151</v>
      </c>
      <c r="D122" s="17" t="s">
        <v>156</v>
      </c>
      <c r="E122" s="17" t="s">
        <v>157</v>
      </c>
      <c r="F122" s="18" t="s">
        <v>64</v>
      </c>
      <c r="G122" s="16" t="s">
        <v>80</v>
      </c>
      <c r="H122" s="16"/>
      <c r="I122" s="19"/>
      <c r="J122" s="19"/>
      <c r="K122" s="20" t="str">
        <f t="shared" si="23"/>
        <v/>
      </c>
      <c r="L122" s="21" t="str">
        <f t="shared" ca="1" si="24"/>
        <v>1321240430094500001</v>
      </c>
      <c r="M122" s="21" t="str">
        <f t="shared" ca="1" si="25"/>
        <v>1321240430000000001</v>
      </c>
      <c r="N122" s="21">
        <f t="shared" si="26"/>
        <v>0</v>
      </c>
      <c r="O122" s="21"/>
      <c r="P122" s="21" t="str">
        <f t="shared" si="21"/>
        <v/>
      </c>
      <c r="Q122" s="21" t="str">
        <f t="shared" si="22"/>
        <v/>
      </c>
      <c r="R122" s="27" t="str">
        <f t="shared" si="27"/>
        <v/>
      </c>
    </row>
    <row r="123" s="9" customFormat="1">
      <c r="A123" s="15">
        <v>102</v>
      </c>
      <c r="B123" s="16" t="s">
        <v>150</v>
      </c>
      <c r="C123" s="17" t="s">
        <v>151</v>
      </c>
      <c r="D123" s="17" t="s">
        <v>156</v>
      </c>
      <c r="E123" s="17" t="s">
        <v>157</v>
      </c>
      <c r="F123" s="18" t="s">
        <v>64</v>
      </c>
      <c r="G123" s="16" t="s">
        <v>83</v>
      </c>
      <c r="H123" s="16"/>
      <c r="I123" s="19"/>
      <c r="J123" s="19"/>
      <c r="K123" s="20" t="str">
        <f t="shared" si="23"/>
        <v/>
      </c>
      <c r="L123" s="21" t="str">
        <f t="shared" ca="1" si="24"/>
        <v>1322240430094500001</v>
      </c>
      <c r="M123" s="21" t="str">
        <f t="shared" ca="1" si="25"/>
        <v>1322240430000000001</v>
      </c>
      <c r="N123" s="21">
        <f t="shared" si="26"/>
        <v>0</v>
      </c>
      <c r="O123" s="21"/>
      <c r="P123" s="21" t="str">
        <f t="shared" si="21"/>
        <v/>
      </c>
      <c r="Q123" s="21" t="str">
        <f t="shared" si="22"/>
        <v/>
      </c>
      <c r="R123" s="27" t="str">
        <f t="shared" si="27"/>
        <v/>
      </c>
    </row>
    <row r="124" s="9" customFormat="1">
      <c r="A124" s="15">
        <v>103</v>
      </c>
      <c r="B124" s="16" t="s">
        <v>150</v>
      </c>
      <c r="C124" s="17" t="s">
        <v>151</v>
      </c>
      <c r="D124" s="17" t="s">
        <v>156</v>
      </c>
      <c r="E124" s="17" t="s">
        <v>157</v>
      </c>
      <c r="F124" s="18" t="s">
        <v>64</v>
      </c>
      <c r="G124" s="16" t="s">
        <v>87</v>
      </c>
      <c r="H124" s="16"/>
      <c r="I124" s="19"/>
      <c r="J124" s="19"/>
      <c r="K124" s="20" t="str">
        <f t="shared" si="23"/>
        <v/>
      </c>
      <c r="L124" s="21" t="str">
        <f t="shared" ca="1" si="24"/>
        <v>1323240430094500001</v>
      </c>
      <c r="M124" s="21" t="str">
        <f t="shared" ca="1" si="25"/>
        <v>1323240430000000001</v>
      </c>
      <c r="N124" s="21">
        <f t="shared" si="26"/>
        <v>0</v>
      </c>
      <c r="O124" s="21"/>
      <c r="P124" s="21" t="str">
        <f t="shared" si="21"/>
        <v/>
      </c>
      <c r="Q124" s="21" t="str">
        <f t="shared" si="22"/>
        <v/>
      </c>
      <c r="R124" s="27" t="str">
        <f t="shared" si="27"/>
        <v/>
      </c>
    </row>
    <row r="125" s="9" customFormat="1">
      <c r="A125" s="15">
        <v>104</v>
      </c>
      <c r="B125" s="16" t="s">
        <v>150</v>
      </c>
      <c r="C125" s="17" t="s">
        <v>151</v>
      </c>
      <c r="D125" s="17" t="s">
        <v>156</v>
      </c>
      <c r="E125" s="17" t="s">
        <v>157</v>
      </c>
      <c r="F125" s="18" t="s">
        <v>64</v>
      </c>
      <c r="G125" s="16" t="s">
        <v>90</v>
      </c>
      <c r="H125" s="16"/>
      <c r="I125" s="19"/>
      <c r="J125" s="19"/>
      <c r="K125" s="20" t="str">
        <f t="shared" si="23"/>
        <v/>
      </c>
      <c r="L125" s="21" t="str">
        <f t="shared" ca="1" si="24"/>
        <v>1324240430094500001</v>
      </c>
      <c r="M125" s="21" t="str">
        <f t="shared" ca="1" si="25"/>
        <v>1324240430000000001</v>
      </c>
      <c r="N125" s="21">
        <f t="shared" si="26"/>
        <v>0</v>
      </c>
      <c r="O125" s="21"/>
      <c r="P125" s="21" t="str">
        <f t="shared" si="21"/>
        <v/>
      </c>
      <c r="Q125" s="21" t="str">
        <f t="shared" si="22"/>
        <v/>
      </c>
      <c r="R125" s="27" t="str">
        <f t="shared" si="27"/>
        <v/>
      </c>
    </row>
    <row r="126" s="9" customFormat="1">
      <c r="A126" s="15">
        <v>105</v>
      </c>
      <c r="B126" s="16" t="s">
        <v>150</v>
      </c>
      <c r="C126" s="17" t="s">
        <v>151</v>
      </c>
      <c r="D126" s="17" t="s">
        <v>156</v>
      </c>
      <c r="E126" s="17" t="s">
        <v>157</v>
      </c>
      <c r="F126" s="18" t="s">
        <v>64</v>
      </c>
      <c r="G126" s="16" t="s">
        <v>91</v>
      </c>
      <c r="H126" s="16"/>
      <c r="I126" s="19"/>
      <c r="J126" s="19"/>
      <c r="K126" s="20" t="str">
        <f t="shared" si="23"/>
        <v/>
      </c>
      <c r="L126" s="21" t="str">
        <f t="shared" ca="1" si="24"/>
        <v>1325240430094500001</v>
      </c>
      <c r="M126" s="21" t="str">
        <f t="shared" ca="1" si="25"/>
        <v>1325240430000000001</v>
      </c>
      <c r="N126" s="21">
        <f t="shared" si="26"/>
        <v>0</v>
      </c>
      <c r="O126" s="21"/>
      <c r="P126" s="21" t="str">
        <f t="shared" si="21"/>
        <v/>
      </c>
      <c r="Q126" s="21" t="str">
        <f t="shared" si="22"/>
        <v/>
      </c>
      <c r="R126" s="27" t="str">
        <f t="shared" si="27"/>
        <v/>
      </c>
    </row>
    <row r="127" s="9" customFormat="1">
      <c r="A127" s="15">
        <v>106</v>
      </c>
      <c r="B127" s="16" t="s">
        <v>150</v>
      </c>
      <c r="C127" s="17" t="s">
        <v>151</v>
      </c>
      <c r="D127" s="17" t="s">
        <v>156</v>
      </c>
      <c r="E127" s="17" t="s">
        <v>157</v>
      </c>
      <c r="F127" s="18" t="s">
        <v>64</v>
      </c>
      <c r="G127" s="16" t="s">
        <v>92</v>
      </c>
      <c r="H127" s="16"/>
      <c r="I127" s="19"/>
      <c r="J127" s="19"/>
      <c r="K127" s="20" t="str">
        <f t="shared" si="23"/>
        <v/>
      </c>
      <c r="L127" s="21" t="str">
        <f t="shared" ca="1" si="24"/>
        <v>1326240430094500001</v>
      </c>
      <c r="M127" s="21" t="str">
        <f t="shared" ca="1" si="25"/>
        <v>1326240430000000001</v>
      </c>
      <c r="N127" s="21">
        <f t="shared" si="26"/>
        <v>0</v>
      </c>
      <c r="O127" s="21"/>
      <c r="P127" s="21" t="str">
        <f t="shared" si="21"/>
        <v/>
      </c>
      <c r="Q127" s="21" t="str">
        <f t="shared" si="22"/>
        <v/>
      </c>
      <c r="R127" s="27" t="str">
        <f t="shared" si="27"/>
        <v/>
      </c>
    </row>
    <row r="128" s="9" customFormat="1">
      <c r="A128" s="15">
        <v>107</v>
      </c>
      <c r="B128" s="16" t="s">
        <v>150</v>
      </c>
      <c r="C128" s="17" t="s">
        <v>151</v>
      </c>
      <c r="D128" s="17" t="s">
        <v>156</v>
      </c>
      <c r="E128" s="17" t="s">
        <v>157</v>
      </c>
      <c r="F128" s="18" t="s">
        <v>64</v>
      </c>
      <c r="G128" s="16" t="s">
        <v>93</v>
      </c>
      <c r="H128" s="16"/>
      <c r="I128" s="19"/>
      <c r="J128" s="19"/>
      <c r="K128" s="20" t="str">
        <f t="shared" si="23"/>
        <v/>
      </c>
      <c r="L128" s="21" t="str">
        <f t="shared" ca="1" si="24"/>
        <v>1327240430094500001</v>
      </c>
      <c r="M128" s="21" t="str">
        <f t="shared" ca="1" si="25"/>
        <v>1327240430000000001</v>
      </c>
      <c r="N128" s="21">
        <f t="shared" si="26"/>
        <v>0</v>
      </c>
      <c r="O128" s="21"/>
      <c r="P128" s="21" t="str">
        <f t="shared" si="21"/>
        <v/>
      </c>
      <c r="Q128" s="21" t="str">
        <f t="shared" si="22"/>
        <v/>
      </c>
      <c r="R128" s="27" t="str">
        <f t="shared" si="27"/>
        <v/>
      </c>
    </row>
    <row r="129" s="9" customFormat="1">
      <c r="A129" s="15">
        <v>108</v>
      </c>
      <c r="B129" s="16" t="s">
        <v>150</v>
      </c>
      <c r="C129" s="17" t="s">
        <v>151</v>
      </c>
      <c r="D129" s="17" t="s">
        <v>156</v>
      </c>
      <c r="E129" s="17" t="s">
        <v>157</v>
      </c>
      <c r="F129" s="18" t="s">
        <v>64</v>
      </c>
      <c r="G129" s="16" t="s">
        <v>94</v>
      </c>
      <c r="H129" s="16"/>
      <c r="I129" s="19"/>
      <c r="J129" s="19"/>
      <c r="K129" s="20" t="str">
        <f t="shared" si="23"/>
        <v/>
      </c>
      <c r="L129" s="21" t="str">
        <f t="shared" ca="1" si="24"/>
        <v>1328240430094500001</v>
      </c>
      <c r="M129" s="21" t="str">
        <f t="shared" ca="1" si="25"/>
        <v>1328240430000000001</v>
      </c>
      <c r="N129" s="21">
        <f t="shared" si="26"/>
        <v>0</v>
      </c>
      <c r="O129" s="21"/>
      <c r="P129" s="21" t="str">
        <f t="shared" si="21"/>
        <v/>
      </c>
      <c r="Q129" s="21" t="str">
        <f t="shared" si="22"/>
        <v/>
      </c>
      <c r="R129" s="27" t="str">
        <f t="shared" si="27"/>
        <v/>
      </c>
    </row>
    <row r="130" s="9" customFormat="1">
      <c r="A130" s="15">
        <v>109</v>
      </c>
      <c r="B130" s="16" t="s">
        <v>150</v>
      </c>
      <c r="C130" s="17" t="s">
        <v>151</v>
      </c>
      <c r="D130" s="17" t="s">
        <v>156</v>
      </c>
      <c r="E130" s="17" t="s">
        <v>157</v>
      </c>
      <c r="F130" s="18" t="s">
        <v>64</v>
      </c>
      <c r="G130" s="16" t="s">
        <v>95</v>
      </c>
      <c r="H130" s="16"/>
      <c r="I130" s="19"/>
      <c r="J130" s="19"/>
      <c r="K130" s="20" t="str">
        <f t="shared" si="23"/>
        <v/>
      </c>
      <c r="L130" s="21" t="str">
        <f t="shared" ca="1" si="24"/>
        <v>1329240430094500001</v>
      </c>
      <c r="M130" s="21" t="str">
        <f t="shared" ca="1" si="25"/>
        <v>1329240430000000001</v>
      </c>
      <c r="N130" s="21">
        <f t="shared" si="26"/>
        <v>0</v>
      </c>
      <c r="O130" s="21"/>
      <c r="P130" s="21" t="str">
        <f t="shared" si="21"/>
        <v/>
      </c>
      <c r="Q130" s="21" t="str">
        <f t="shared" si="22"/>
        <v/>
      </c>
      <c r="R130" s="27" t="str">
        <f t="shared" si="27"/>
        <v/>
      </c>
    </row>
    <row r="131" s="9" customFormat="1">
      <c r="A131" s="15">
        <v>110</v>
      </c>
      <c r="B131" s="16" t="s">
        <v>150</v>
      </c>
      <c r="C131" s="17" t="s">
        <v>151</v>
      </c>
      <c r="D131" s="17" t="s">
        <v>156</v>
      </c>
      <c r="E131" s="17" t="s">
        <v>157</v>
      </c>
      <c r="F131" s="18" t="s">
        <v>64</v>
      </c>
      <c r="G131" s="16" t="s">
        <v>96</v>
      </c>
      <c r="H131" s="16"/>
      <c r="I131" s="19"/>
      <c r="J131" s="19"/>
      <c r="K131" s="20" t="str">
        <f t="shared" si="23"/>
        <v/>
      </c>
      <c r="L131" s="21" t="str">
        <f t="shared" ca="1" si="24"/>
        <v>1330240430094500001</v>
      </c>
      <c r="M131" s="21" t="str">
        <f t="shared" ca="1" si="25"/>
        <v>1330240430000000001</v>
      </c>
      <c r="N131" s="21">
        <f t="shared" si="26"/>
        <v>0</v>
      </c>
      <c r="O131" s="21"/>
      <c r="P131" s="21" t="str">
        <f t="shared" si="21"/>
        <v/>
      </c>
      <c r="Q131" s="21" t="str">
        <f t="shared" si="22"/>
        <v/>
      </c>
      <c r="R131" s="27" t="str">
        <f t="shared" si="27"/>
        <v/>
      </c>
    </row>
    <row r="132" s="9" customFormat="1" ht="25.5">
      <c r="A132" s="15">
        <v>121</v>
      </c>
      <c r="B132" s="16" t="s">
        <v>150</v>
      </c>
      <c r="C132" s="17" t="s">
        <v>151</v>
      </c>
      <c r="D132" s="17" t="s">
        <v>167</v>
      </c>
      <c r="E132" s="17" t="s">
        <v>168</v>
      </c>
      <c r="F132" s="18" t="s">
        <v>64</v>
      </c>
      <c r="G132" s="16" t="s">
        <v>97</v>
      </c>
      <c r="H132" s="16" t="s">
        <v>68</v>
      </c>
      <c r="I132" s="19" t="s">
        <v>169</v>
      </c>
      <c r="J132" s="19" t="s">
        <v>170</v>
      </c>
      <c r="K132" s="20" t="str">
        <f t="shared" si="23"/>
        <v>seq_t_dis_source_run_redlight_dis_source_run_redlight_id</v>
      </c>
      <c r="L132" s="21" t="str">
        <f t="shared" ca="1" si="24"/>
        <v>1331240430094500001</v>
      </c>
      <c r="M132" s="21" t="str">
        <f t="shared" ca="1" si="25"/>
        <v>1331240430000000001</v>
      </c>
      <c r="N132" s="21">
        <f t="shared" si="26"/>
        <v>25</v>
      </c>
      <c r="O132" s="21"/>
      <c r="P132" s="21" t="str">
        <f t="shared" si="21"/>
        <v>dsrr</v>
      </c>
      <c r="Q132" s="21" t="str">
        <f t="shared" si="22"/>
        <v>dsrr</v>
      </c>
      <c r="R132" s="27" t="str">
        <f t="shared" si="27"/>
        <v xml:space="preserve">CREATE SEQUENCE public.seq_t_dis_source_run_redlight_dis_source_run_redlight_id INCREMENT BY 1 MINVALUE 1 MAXVALUE 99999 START 1 CACHE 1 CYCLE;</v>
      </c>
    </row>
    <row r="133" s="9" customFormat="1" ht="25.5">
      <c r="A133" s="15">
        <v>122</v>
      </c>
      <c r="B133" s="16" t="s">
        <v>150</v>
      </c>
      <c r="C133" s="17" t="s">
        <v>151</v>
      </c>
      <c r="D133" s="17" t="s">
        <v>167</v>
      </c>
      <c r="E133" s="17" t="s">
        <v>168</v>
      </c>
      <c r="F133" s="18" t="s">
        <v>64</v>
      </c>
      <c r="G133" s="16" t="s">
        <v>98</v>
      </c>
      <c r="H133" s="16" t="s">
        <v>68</v>
      </c>
      <c r="I133" s="19" t="s">
        <v>171</v>
      </c>
      <c r="J133" s="19" t="s">
        <v>172</v>
      </c>
      <c r="K133" s="20" t="str">
        <f t="shared" si="23"/>
        <v>seq_t_dis_source_rxy_face_dis_source_rxy_face_id</v>
      </c>
      <c r="L133" s="21" t="str">
        <f t="shared" ca="1" si="24"/>
        <v>1332240430094500001</v>
      </c>
      <c r="M133" s="21" t="str">
        <f t="shared" ca="1" si="25"/>
        <v>1332240430000000001</v>
      </c>
      <c r="N133" s="21">
        <f t="shared" si="26"/>
        <v>21</v>
      </c>
      <c r="O133" s="21"/>
      <c r="P133" s="21" t="str">
        <f t="shared" si="21"/>
        <v>dsrf</v>
      </c>
      <c r="Q133" s="21" t="str">
        <f t="shared" si="22"/>
        <v>dsrf</v>
      </c>
      <c r="R133" s="27" t="str">
        <f t="shared" si="27"/>
        <v xml:space="preserve">CREATE SEQUENCE public.seq_t_dis_source_rxy_face_dis_source_rxy_face_id INCREMENT BY 1 MINVALUE 1 MAXVALUE 99999 START 1 CACHE 1 CYCLE;</v>
      </c>
    </row>
    <row r="134" s="9" customFormat="1">
      <c r="A134" s="15">
        <v>123</v>
      </c>
      <c r="B134" s="16" t="s">
        <v>150</v>
      </c>
      <c r="C134" s="17" t="s">
        <v>151</v>
      </c>
      <c r="D134" s="17" t="s">
        <v>167</v>
      </c>
      <c r="E134" s="17" t="s">
        <v>168</v>
      </c>
      <c r="F134" s="18" t="s">
        <v>64</v>
      </c>
      <c r="G134" s="16" t="s">
        <v>99</v>
      </c>
      <c r="H134" s="16"/>
      <c r="I134" s="19"/>
      <c r="J134" s="19"/>
      <c r="K134" s="20" t="str">
        <f t="shared" si="23"/>
        <v/>
      </c>
      <c r="L134" s="21" t="str">
        <f t="shared" ca="1" si="24"/>
        <v>1333240430094500001</v>
      </c>
      <c r="M134" s="21" t="str">
        <f t="shared" ca="1" si="25"/>
        <v>1333240430000000001</v>
      </c>
      <c r="N134" s="21">
        <f t="shared" si="26"/>
        <v>0</v>
      </c>
      <c r="O134" s="21"/>
      <c r="P134" s="21" t="str">
        <f t="shared" si="21"/>
        <v/>
      </c>
      <c r="Q134" s="21" t="str">
        <f t="shared" si="22"/>
        <v/>
      </c>
      <c r="R134" s="27" t="str">
        <f t="shared" si="27"/>
        <v/>
      </c>
    </row>
    <row r="135" s="9" customFormat="1">
      <c r="A135" s="15">
        <v>124</v>
      </c>
      <c r="B135" s="16" t="s">
        <v>150</v>
      </c>
      <c r="C135" s="17" t="s">
        <v>151</v>
      </c>
      <c r="D135" s="17" t="s">
        <v>167</v>
      </c>
      <c r="E135" s="17" t="s">
        <v>168</v>
      </c>
      <c r="F135" s="18" t="s">
        <v>64</v>
      </c>
      <c r="G135" s="16" t="s">
        <v>100</v>
      </c>
      <c r="H135" s="16"/>
      <c r="I135" s="19"/>
      <c r="J135" s="19"/>
      <c r="K135" s="20" t="str">
        <f t="shared" si="23"/>
        <v/>
      </c>
      <c r="L135" s="21" t="str">
        <f t="shared" ca="1" si="24"/>
        <v>1334240430094500001</v>
      </c>
      <c r="M135" s="21" t="str">
        <f t="shared" ca="1" si="25"/>
        <v>1334240430000000001</v>
      </c>
      <c r="N135" s="21">
        <f t="shared" si="26"/>
        <v>0</v>
      </c>
      <c r="O135" s="21"/>
      <c r="P135" s="21" t="str">
        <f t="shared" si="21"/>
        <v/>
      </c>
      <c r="Q135" s="21" t="str">
        <f t="shared" si="22"/>
        <v/>
      </c>
      <c r="R135" s="27" t="str">
        <f t="shared" si="27"/>
        <v/>
      </c>
    </row>
    <row r="136" s="9" customFormat="1">
      <c r="A136" s="15">
        <v>125</v>
      </c>
      <c r="B136" s="16" t="s">
        <v>150</v>
      </c>
      <c r="C136" s="17" t="s">
        <v>151</v>
      </c>
      <c r="D136" s="17" t="s">
        <v>167</v>
      </c>
      <c r="E136" s="17" t="s">
        <v>168</v>
      </c>
      <c r="F136" s="18" t="s">
        <v>64</v>
      </c>
      <c r="G136" s="16" t="s">
        <v>101</v>
      </c>
      <c r="H136" s="16"/>
      <c r="I136" s="19"/>
      <c r="J136" s="19"/>
      <c r="K136" s="20" t="str">
        <f t="shared" si="23"/>
        <v/>
      </c>
      <c r="L136" s="21" t="str">
        <f t="shared" ca="1" si="24"/>
        <v>1335240430094500001</v>
      </c>
      <c r="M136" s="21" t="str">
        <f t="shared" ca="1" si="25"/>
        <v>1335240430000000001</v>
      </c>
      <c r="N136" s="21">
        <f t="shared" si="26"/>
        <v>0</v>
      </c>
      <c r="O136" s="21"/>
      <c r="P136" s="21" t="str">
        <f t="shared" si="21"/>
        <v/>
      </c>
      <c r="Q136" s="21" t="str">
        <f t="shared" si="22"/>
        <v/>
      </c>
      <c r="R136" s="27" t="str">
        <f t="shared" si="27"/>
        <v/>
      </c>
    </row>
    <row r="137" s="9" customFormat="1">
      <c r="A137" s="15">
        <v>126</v>
      </c>
      <c r="B137" s="16" t="s">
        <v>150</v>
      </c>
      <c r="C137" s="17" t="s">
        <v>151</v>
      </c>
      <c r="D137" s="17" t="s">
        <v>167</v>
      </c>
      <c r="E137" s="17" t="s">
        <v>168</v>
      </c>
      <c r="F137" s="18" t="s">
        <v>64</v>
      </c>
      <c r="G137" s="16" t="s">
        <v>102</v>
      </c>
      <c r="H137" s="16"/>
      <c r="I137" s="19"/>
      <c r="J137" s="19"/>
      <c r="K137" s="20" t="str">
        <f t="shared" si="23"/>
        <v/>
      </c>
      <c r="L137" s="21" t="str">
        <f t="shared" ca="1" si="24"/>
        <v>1336240430094500001</v>
      </c>
      <c r="M137" s="21" t="str">
        <f t="shared" ca="1" si="25"/>
        <v>1336240430000000001</v>
      </c>
      <c r="N137" s="21">
        <f t="shared" si="26"/>
        <v>0</v>
      </c>
      <c r="O137" s="21"/>
      <c r="P137" s="21" t="str">
        <f t="shared" si="21"/>
        <v/>
      </c>
      <c r="Q137" s="21" t="str">
        <f t="shared" si="22"/>
        <v/>
      </c>
      <c r="R137" s="27" t="str">
        <f t="shared" si="27"/>
        <v/>
      </c>
    </row>
    <row r="138" s="9" customFormat="1">
      <c r="A138" s="15">
        <v>127</v>
      </c>
      <c r="B138" s="16" t="s">
        <v>150</v>
      </c>
      <c r="C138" s="17" t="s">
        <v>151</v>
      </c>
      <c r="D138" s="17" t="s">
        <v>167</v>
      </c>
      <c r="E138" s="17" t="s">
        <v>168</v>
      </c>
      <c r="F138" s="18" t="s">
        <v>64</v>
      </c>
      <c r="G138" s="16" t="s">
        <v>103</v>
      </c>
      <c r="H138" s="16"/>
      <c r="I138" s="19"/>
      <c r="J138" s="19"/>
      <c r="K138" s="20" t="str">
        <f t="shared" si="23"/>
        <v/>
      </c>
      <c r="L138" s="21" t="str">
        <f t="shared" ca="1" si="24"/>
        <v>1337240430094500001</v>
      </c>
      <c r="M138" s="21" t="str">
        <f t="shared" ca="1" si="25"/>
        <v>1337240430000000001</v>
      </c>
      <c r="N138" s="21">
        <f t="shared" si="26"/>
        <v>0</v>
      </c>
      <c r="O138" s="21"/>
      <c r="P138" s="21" t="str">
        <f t="shared" si="21"/>
        <v/>
      </c>
      <c r="Q138" s="21" t="str">
        <f t="shared" si="22"/>
        <v/>
      </c>
      <c r="R138" s="27" t="str">
        <f t="shared" si="27"/>
        <v/>
      </c>
    </row>
    <row r="139" s="9" customFormat="1">
      <c r="A139" s="15">
        <v>128</v>
      </c>
      <c r="B139" s="16" t="s">
        <v>150</v>
      </c>
      <c r="C139" s="17" t="s">
        <v>151</v>
      </c>
      <c r="D139" s="17" t="s">
        <v>167</v>
      </c>
      <c r="E139" s="17" t="s">
        <v>168</v>
      </c>
      <c r="F139" s="18" t="s">
        <v>64</v>
      </c>
      <c r="G139" s="16" t="s">
        <v>104</v>
      </c>
      <c r="H139" s="16"/>
      <c r="I139" s="19"/>
      <c r="J139" s="19"/>
      <c r="K139" s="20" t="str">
        <f t="shared" si="23"/>
        <v/>
      </c>
      <c r="L139" s="21" t="str">
        <f t="shared" ca="1" si="24"/>
        <v>1338240430094500001</v>
      </c>
      <c r="M139" s="21" t="str">
        <f t="shared" ca="1" si="25"/>
        <v>1338240430000000001</v>
      </c>
      <c r="N139" s="21">
        <f t="shared" si="26"/>
        <v>0</v>
      </c>
      <c r="O139" s="21"/>
      <c r="P139" s="21" t="str">
        <f t="shared" si="21"/>
        <v/>
      </c>
      <c r="Q139" s="21" t="str">
        <f t="shared" si="22"/>
        <v/>
      </c>
      <c r="R139" s="27" t="str">
        <f t="shared" si="27"/>
        <v/>
      </c>
    </row>
    <row r="140" s="9" customFormat="1">
      <c r="A140" s="15">
        <v>129</v>
      </c>
      <c r="B140" s="16" t="s">
        <v>150</v>
      </c>
      <c r="C140" s="17" t="s">
        <v>151</v>
      </c>
      <c r="D140" s="17" t="s">
        <v>167</v>
      </c>
      <c r="E140" s="17" t="s">
        <v>168</v>
      </c>
      <c r="F140" s="18" t="s">
        <v>64</v>
      </c>
      <c r="G140" s="16" t="s">
        <v>105</v>
      </c>
      <c r="H140" s="16"/>
      <c r="I140" s="19"/>
      <c r="J140" s="19"/>
      <c r="K140" s="20" t="str">
        <f t="shared" si="23"/>
        <v/>
      </c>
      <c r="L140" s="21" t="str">
        <f t="shared" ca="1" si="24"/>
        <v>1339240430094500001</v>
      </c>
      <c r="M140" s="21" t="str">
        <f t="shared" ca="1" si="25"/>
        <v>1339240430000000001</v>
      </c>
      <c r="N140" s="21">
        <f t="shared" si="26"/>
        <v>0</v>
      </c>
      <c r="O140" s="21"/>
      <c r="P140" s="21" t="str">
        <f t="shared" si="21"/>
        <v/>
      </c>
      <c r="Q140" s="21" t="str">
        <f t="shared" si="22"/>
        <v/>
      </c>
      <c r="R140" s="27" t="str">
        <f t="shared" si="27"/>
        <v/>
      </c>
    </row>
    <row r="141" s="9" customFormat="1">
      <c r="A141" s="15">
        <v>130</v>
      </c>
      <c r="B141" s="16" t="s">
        <v>150</v>
      </c>
      <c r="C141" s="17" t="s">
        <v>151</v>
      </c>
      <c r="D141" s="17" t="s">
        <v>167</v>
      </c>
      <c r="E141" s="17" t="s">
        <v>168</v>
      </c>
      <c r="F141" s="18" t="s">
        <v>64</v>
      </c>
      <c r="G141" s="16" t="s">
        <v>106</v>
      </c>
      <c r="H141" s="16"/>
      <c r="I141" s="19"/>
      <c r="J141" s="19"/>
      <c r="K141" s="20" t="str">
        <f t="shared" si="23"/>
        <v/>
      </c>
      <c r="L141" s="21" t="str">
        <f t="shared" ca="1" si="24"/>
        <v>1340240430094500001</v>
      </c>
      <c r="M141" s="21" t="str">
        <f t="shared" ca="1" si="25"/>
        <v>1340240430000000001</v>
      </c>
      <c r="N141" s="21">
        <f t="shared" si="26"/>
        <v>0</v>
      </c>
      <c r="O141" s="21"/>
      <c r="P141" s="21" t="str">
        <f t="shared" si="21"/>
        <v/>
      </c>
      <c r="Q141" s="21" t="str">
        <f t="shared" si="22"/>
        <v/>
      </c>
      <c r="R141" s="27" t="str">
        <f t="shared" si="27"/>
        <v/>
      </c>
    </row>
    <row r="142" s="9" customFormat="1">
      <c r="A142" s="15">
        <v>131</v>
      </c>
      <c r="B142" s="16" t="s">
        <v>150</v>
      </c>
      <c r="C142" s="17" t="s">
        <v>151</v>
      </c>
      <c r="D142" s="17" t="s">
        <v>167</v>
      </c>
      <c r="E142" s="17" t="s">
        <v>168</v>
      </c>
      <c r="F142" s="18" t="s">
        <v>64</v>
      </c>
      <c r="G142" s="16" t="s">
        <v>109</v>
      </c>
      <c r="H142" s="16"/>
      <c r="I142" s="19"/>
      <c r="J142" s="19"/>
      <c r="K142" s="20" t="str">
        <f t="shared" si="23"/>
        <v/>
      </c>
      <c r="L142" s="21" t="str">
        <f t="shared" ca="1" si="24"/>
        <v>1341240430094500001</v>
      </c>
      <c r="M142" s="21" t="str">
        <f t="shared" ca="1" si="25"/>
        <v>1341240430000000001</v>
      </c>
      <c r="N142" s="21">
        <f t="shared" si="26"/>
        <v>0</v>
      </c>
      <c r="O142" s="21"/>
      <c r="P142" s="21" t="str">
        <f t="shared" si="21"/>
        <v/>
      </c>
      <c r="Q142" s="21" t="str">
        <f t="shared" si="22"/>
        <v/>
      </c>
      <c r="R142" s="27" t="str">
        <f t="shared" si="27"/>
        <v/>
      </c>
    </row>
    <row r="143" s="9" customFormat="1">
      <c r="A143" s="15">
        <v>132</v>
      </c>
      <c r="B143" s="16" t="s">
        <v>150</v>
      </c>
      <c r="C143" s="17" t="s">
        <v>151</v>
      </c>
      <c r="D143" s="17" t="s">
        <v>167</v>
      </c>
      <c r="E143" s="17" t="s">
        <v>168</v>
      </c>
      <c r="F143" s="18" t="s">
        <v>64</v>
      </c>
      <c r="G143" s="16" t="s">
        <v>112</v>
      </c>
      <c r="H143" s="16"/>
      <c r="I143" s="19"/>
      <c r="J143" s="19"/>
      <c r="K143" s="20" t="str">
        <f t="shared" si="23"/>
        <v/>
      </c>
      <c r="L143" s="21" t="str">
        <f t="shared" ca="1" si="24"/>
        <v>1342240430094500001</v>
      </c>
      <c r="M143" s="21" t="str">
        <f t="shared" ca="1" si="25"/>
        <v>1342240430000000001</v>
      </c>
      <c r="N143" s="21">
        <f t="shared" si="26"/>
        <v>0</v>
      </c>
      <c r="O143" s="21"/>
      <c r="P143" s="21" t="str">
        <f t="shared" si="21"/>
        <v/>
      </c>
      <c r="Q143" s="21" t="str">
        <f t="shared" si="22"/>
        <v/>
      </c>
      <c r="R143" s="27" t="str">
        <f t="shared" si="27"/>
        <v/>
      </c>
    </row>
    <row r="144" s="9" customFormat="1">
      <c r="A144" s="15">
        <v>133</v>
      </c>
      <c r="B144" s="16" t="s">
        <v>150</v>
      </c>
      <c r="C144" s="17" t="s">
        <v>151</v>
      </c>
      <c r="D144" s="17" t="s">
        <v>167</v>
      </c>
      <c r="E144" s="17" t="s">
        <v>168</v>
      </c>
      <c r="F144" s="18" t="s">
        <v>64</v>
      </c>
      <c r="G144" s="16" t="s">
        <v>115</v>
      </c>
      <c r="H144" s="16"/>
      <c r="I144" s="19"/>
      <c r="J144" s="19"/>
      <c r="K144" s="20" t="str">
        <f t="shared" si="23"/>
        <v/>
      </c>
      <c r="L144" s="21" t="str">
        <f t="shared" ca="1" si="24"/>
        <v>1343240430094500001</v>
      </c>
      <c r="M144" s="21" t="str">
        <f t="shared" ca="1" si="25"/>
        <v>1343240430000000001</v>
      </c>
      <c r="N144" s="21">
        <f t="shared" si="26"/>
        <v>0</v>
      </c>
      <c r="O144" s="21"/>
      <c r="P144" s="21" t="str">
        <f t="shared" si="21"/>
        <v/>
      </c>
      <c r="Q144" s="21" t="str">
        <f t="shared" si="22"/>
        <v/>
      </c>
      <c r="R144" s="27" t="str">
        <f t="shared" si="27"/>
        <v/>
      </c>
    </row>
    <row r="145" s="9" customFormat="1">
      <c r="A145" s="15">
        <v>134</v>
      </c>
      <c r="B145" s="16" t="s">
        <v>150</v>
      </c>
      <c r="C145" s="17" t="s">
        <v>151</v>
      </c>
      <c r="D145" s="17" t="s">
        <v>167</v>
      </c>
      <c r="E145" s="17" t="s">
        <v>168</v>
      </c>
      <c r="F145" s="18" t="s">
        <v>64</v>
      </c>
      <c r="G145" s="16" t="s">
        <v>119</v>
      </c>
      <c r="H145" s="16"/>
      <c r="I145" s="19"/>
      <c r="J145" s="19"/>
      <c r="K145" s="20" t="str">
        <f t="shared" si="23"/>
        <v/>
      </c>
      <c r="L145" s="21" t="str">
        <f t="shared" ca="1" si="24"/>
        <v>1344240430094500001</v>
      </c>
      <c r="M145" s="21" t="str">
        <f t="shared" ca="1" si="25"/>
        <v>1344240430000000001</v>
      </c>
      <c r="N145" s="21">
        <f t="shared" si="26"/>
        <v>0</v>
      </c>
      <c r="O145" s="21"/>
      <c r="P145" s="21" t="str">
        <f t="shared" si="21"/>
        <v/>
      </c>
      <c r="Q145" s="21" t="str">
        <f t="shared" si="22"/>
        <v/>
      </c>
      <c r="R145" s="27" t="str">
        <f t="shared" si="27"/>
        <v/>
      </c>
    </row>
    <row r="146" s="9" customFormat="1">
      <c r="A146" s="15">
        <v>135</v>
      </c>
      <c r="B146" s="16" t="s">
        <v>150</v>
      </c>
      <c r="C146" s="17" t="s">
        <v>151</v>
      </c>
      <c r="D146" s="17" t="s">
        <v>167</v>
      </c>
      <c r="E146" s="17" t="s">
        <v>168</v>
      </c>
      <c r="F146" s="18" t="s">
        <v>64</v>
      </c>
      <c r="G146" s="16" t="s">
        <v>124</v>
      </c>
      <c r="H146" s="16"/>
      <c r="I146" s="19"/>
      <c r="J146" s="19"/>
      <c r="K146" s="20" t="str">
        <f t="shared" si="23"/>
        <v/>
      </c>
      <c r="L146" s="21" t="str">
        <f t="shared" ca="1" si="24"/>
        <v>1345240430094500001</v>
      </c>
      <c r="M146" s="21" t="str">
        <f t="shared" ca="1" si="25"/>
        <v>1345240430000000001</v>
      </c>
      <c r="N146" s="21">
        <f t="shared" si="26"/>
        <v>0</v>
      </c>
      <c r="O146" s="21"/>
      <c r="P146" s="21" t="str">
        <f t="shared" si="21"/>
        <v/>
      </c>
      <c r="Q146" s="21" t="str">
        <f t="shared" si="22"/>
        <v/>
      </c>
      <c r="R146" s="27" t="str">
        <f t="shared" si="27"/>
        <v/>
      </c>
    </row>
    <row r="147" s="9" customFormat="1">
      <c r="A147" s="15">
        <v>136</v>
      </c>
      <c r="B147" s="16" t="s">
        <v>150</v>
      </c>
      <c r="C147" s="17" t="s">
        <v>151</v>
      </c>
      <c r="D147" s="17" t="s">
        <v>167</v>
      </c>
      <c r="E147" s="17" t="s">
        <v>168</v>
      </c>
      <c r="F147" s="18" t="s">
        <v>64</v>
      </c>
      <c r="G147" s="16" t="s">
        <v>127</v>
      </c>
      <c r="H147" s="16"/>
      <c r="I147" s="19"/>
      <c r="J147" s="19"/>
      <c r="K147" s="20" t="str">
        <f t="shared" si="23"/>
        <v/>
      </c>
      <c r="L147" s="21" t="str">
        <f t="shared" ca="1" si="24"/>
        <v>1346240430094500001</v>
      </c>
      <c r="M147" s="21" t="str">
        <f t="shared" ca="1" si="25"/>
        <v>1346240430000000001</v>
      </c>
      <c r="N147" s="21">
        <f t="shared" si="26"/>
        <v>0</v>
      </c>
      <c r="O147" s="21"/>
      <c r="P147" s="21" t="str">
        <f t="shared" si="21"/>
        <v/>
      </c>
      <c r="Q147" s="21" t="str">
        <f t="shared" si="22"/>
        <v/>
      </c>
      <c r="R147" s="27" t="str">
        <f t="shared" si="27"/>
        <v/>
      </c>
    </row>
    <row r="148" s="9" customFormat="1">
      <c r="A148" s="15">
        <v>137</v>
      </c>
      <c r="B148" s="16" t="s">
        <v>150</v>
      </c>
      <c r="C148" s="17" t="s">
        <v>151</v>
      </c>
      <c r="D148" s="17" t="s">
        <v>167</v>
      </c>
      <c r="E148" s="17" t="s">
        <v>168</v>
      </c>
      <c r="F148" s="18" t="s">
        <v>64</v>
      </c>
      <c r="G148" s="16" t="s">
        <v>128</v>
      </c>
      <c r="H148" s="16"/>
      <c r="I148" s="19"/>
      <c r="J148" s="19"/>
      <c r="K148" s="20" t="str">
        <f t="shared" si="23"/>
        <v/>
      </c>
      <c r="L148" s="21" t="str">
        <f t="shared" ca="1" si="24"/>
        <v>1347240430094500001</v>
      </c>
      <c r="M148" s="21" t="str">
        <f t="shared" ca="1" si="25"/>
        <v>1347240430000000001</v>
      </c>
      <c r="N148" s="21">
        <f t="shared" si="26"/>
        <v>0</v>
      </c>
      <c r="O148" s="21"/>
      <c r="P148" s="21" t="str">
        <f t="shared" si="21"/>
        <v/>
      </c>
      <c r="Q148" s="21" t="str">
        <f t="shared" si="22"/>
        <v/>
      </c>
      <c r="R148" s="27" t="str">
        <f t="shared" si="27"/>
        <v/>
      </c>
    </row>
    <row r="149" s="9" customFormat="1">
      <c r="A149" s="15">
        <v>138</v>
      </c>
      <c r="B149" s="16" t="s">
        <v>150</v>
      </c>
      <c r="C149" s="17" t="s">
        <v>151</v>
      </c>
      <c r="D149" s="17" t="s">
        <v>167</v>
      </c>
      <c r="E149" s="17" t="s">
        <v>168</v>
      </c>
      <c r="F149" s="18" t="s">
        <v>64</v>
      </c>
      <c r="G149" s="16" t="s">
        <v>129</v>
      </c>
      <c r="H149" s="18"/>
      <c r="I149" s="19"/>
      <c r="J149" s="19"/>
      <c r="K149" s="20" t="str">
        <f t="shared" si="23"/>
        <v/>
      </c>
      <c r="L149" s="21" t="str">
        <f t="shared" ca="1" si="24"/>
        <v>1348240430094500001</v>
      </c>
      <c r="M149" s="21" t="str">
        <f t="shared" ca="1" si="25"/>
        <v>1348240430000000001</v>
      </c>
      <c r="N149" s="21">
        <f t="shared" si="26"/>
        <v>0</v>
      </c>
      <c r="O149" s="21"/>
      <c r="P149" s="21" t="str">
        <f t="shared" si="21"/>
        <v/>
      </c>
      <c r="Q149" s="21" t="str">
        <f t="shared" si="22"/>
        <v/>
      </c>
      <c r="R149" s="27" t="str">
        <f t="shared" si="27"/>
        <v/>
      </c>
    </row>
    <row r="150" s="9" customFormat="1">
      <c r="A150" s="15">
        <v>139</v>
      </c>
      <c r="B150" s="16" t="s">
        <v>150</v>
      </c>
      <c r="C150" s="17" t="s">
        <v>151</v>
      </c>
      <c r="D150" s="17" t="s">
        <v>167</v>
      </c>
      <c r="E150" s="17" t="s">
        <v>168</v>
      </c>
      <c r="F150" s="18" t="s">
        <v>64</v>
      </c>
      <c r="G150" s="16" t="s">
        <v>130</v>
      </c>
      <c r="H150" s="18"/>
      <c r="I150" s="19"/>
      <c r="J150" s="19"/>
      <c r="K150" s="20" t="str">
        <f t="shared" si="23"/>
        <v/>
      </c>
      <c r="L150" s="21" t="str">
        <f t="shared" ca="1" si="24"/>
        <v>1349240430094500001</v>
      </c>
      <c r="M150" s="21" t="str">
        <f t="shared" ca="1" si="25"/>
        <v>1349240430000000001</v>
      </c>
      <c r="N150" s="21">
        <f t="shared" si="26"/>
        <v>0</v>
      </c>
      <c r="O150" s="21"/>
      <c r="P150" s="21" t="str">
        <f t="shared" si="21"/>
        <v/>
      </c>
      <c r="Q150" s="21" t="str">
        <f t="shared" si="22"/>
        <v/>
      </c>
      <c r="R150" s="27" t="str">
        <f t="shared" si="27"/>
        <v/>
      </c>
    </row>
    <row r="151" s="9" customFormat="1">
      <c r="A151" s="15">
        <v>140</v>
      </c>
      <c r="B151" s="16" t="s">
        <v>150</v>
      </c>
      <c r="C151" s="17" t="s">
        <v>151</v>
      </c>
      <c r="D151" s="17" t="s">
        <v>167</v>
      </c>
      <c r="E151" s="17" t="s">
        <v>168</v>
      </c>
      <c r="F151" s="18" t="s">
        <v>64</v>
      </c>
      <c r="G151" s="16" t="s">
        <v>131</v>
      </c>
      <c r="H151" s="18"/>
      <c r="I151" s="19"/>
      <c r="J151" s="19"/>
      <c r="K151" s="20" t="str">
        <f t="shared" si="23"/>
        <v/>
      </c>
      <c r="L151" s="21" t="str">
        <f t="shared" ca="1" si="24"/>
        <v>1350240430094500001</v>
      </c>
      <c r="M151" s="21" t="str">
        <f t="shared" ca="1" si="25"/>
        <v>1350240430000000001</v>
      </c>
      <c r="N151" s="21">
        <f t="shared" si="26"/>
        <v>0</v>
      </c>
      <c r="O151" s="21"/>
      <c r="P151" s="21" t="str">
        <f t="shared" si="21"/>
        <v/>
      </c>
      <c r="Q151" s="21" t="str">
        <f t="shared" si="22"/>
        <v/>
      </c>
      <c r="R151" s="9"/>
    </row>
    <row r="152" s="9" customFormat="1" ht="25.5">
      <c r="A152" s="15">
        <v>141</v>
      </c>
      <c r="B152" s="16" t="s">
        <v>150</v>
      </c>
      <c r="C152" s="17" t="s">
        <v>151</v>
      </c>
      <c r="D152" s="17" t="s">
        <v>173</v>
      </c>
      <c r="E152" s="17" t="s">
        <v>174</v>
      </c>
      <c r="F152" s="18" t="s">
        <v>64</v>
      </c>
      <c r="G152" s="16" t="s">
        <v>134</v>
      </c>
      <c r="H152" s="16" t="s">
        <v>135</v>
      </c>
      <c r="I152" s="19" t="s">
        <v>175</v>
      </c>
      <c r="J152" s="19" t="s">
        <v>176</v>
      </c>
      <c r="K152" s="20" t="str">
        <f t="shared" si="23"/>
        <v>seq_t_dis_result_phone_detail_dis_result_phone_detail_id</v>
      </c>
      <c r="L152" s="21" t="str">
        <f t="shared" ca="1" si="24"/>
        <v>1351240430094500001</v>
      </c>
      <c r="M152" s="21" t="str">
        <f t="shared" ca="1" si="25"/>
        <v>1351240430000000001</v>
      </c>
      <c r="N152" s="21">
        <f t="shared" si="26"/>
        <v>25</v>
      </c>
      <c r="O152" s="21"/>
      <c r="P152" s="21" t="str">
        <f t="shared" si="21"/>
        <v>drpd</v>
      </c>
      <c r="Q152" s="21" t="str">
        <f t="shared" si="22"/>
        <v>drpd</v>
      </c>
      <c r="R152" s="27" t="str">
        <f t="shared" si="27"/>
        <v xml:space="preserve">CREATE SEQUENCE public.seq_t_dis_result_phone_detail_dis_result_phone_detail_id INCREMENT BY 1 MINVALUE 1 MAXVALUE 99999 START 1 CACHE 1 CYCLE;</v>
      </c>
    </row>
    <row r="153" s="9" customFormat="1" ht="25.5">
      <c r="A153" s="15">
        <v>142</v>
      </c>
      <c r="B153" s="16" t="s">
        <v>150</v>
      </c>
      <c r="C153" s="17" t="s">
        <v>151</v>
      </c>
      <c r="D153" s="17" t="s">
        <v>173</v>
      </c>
      <c r="E153" s="17" t="s">
        <v>174</v>
      </c>
      <c r="F153" s="18" t="s">
        <v>64</v>
      </c>
      <c r="G153" s="16" t="s">
        <v>139</v>
      </c>
      <c r="H153" s="16" t="s">
        <v>135</v>
      </c>
      <c r="I153" s="19" t="s">
        <v>177</v>
      </c>
      <c r="J153" s="19" t="s">
        <v>178</v>
      </c>
      <c r="K153" s="20" t="str">
        <f t="shared" si="23"/>
        <v>seq_t_dis_result_phone_last_dis_result_phone_last_id</v>
      </c>
      <c r="L153" s="21" t="str">
        <f t="shared" ca="1" si="24"/>
        <v>1352240430094500001</v>
      </c>
      <c r="M153" s="21" t="str">
        <f t="shared" ca="1" si="25"/>
        <v>1352240430000000001</v>
      </c>
      <c r="N153" s="21">
        <f t="shared" si="26"/>
        <v>23</v>
      </c>
      <c r="O153" s="21" t="s">
        <v>179</v>
      </c>
      <c r="P153" s="21" t="str">
        <f t="shared" si="21"/>
        <v>drpl</v>
      </c>
      <c r="Q153" s="21" t="str">
        <f t="shared" si="22"/>
        <v>drpl</v>
      </c>
      <c r="R153" s="27" t="str">
        <f t="shared" si="27"/>
        <v xml:space="preserve">CREATE SEQUENCE public.seq_t_dis_result_phone_last_dis_result_phone_last_id INCREMENT BY 1 MINVALUE 1 MAXVALUE 99999 START 1 CACHE 1 CYCLE;</v>
      </c>
    </row>
    <row r="154" s="9" customFormat="1">
      <c r="A154" s="15">
        <v>143</v>
      </c>
      <c r="B154" s="16" t="s">
        <v>150</v>
      </c>
      <c r="C154" s="17" t="s">
        <v>151</v>
      </c>
      <c r="D154" s="17" t="s">
        <v>173</v>
      </c>
      <c r="E154" s="17" t="s">
        <v>174</v>
      </c>
      <c r="F154" s="18" t="s">
        <v>64</v>
      </c>
      <c r="G154" s="16" t="s">
        <v>140</v>
      </c>
      <c r="H154" s="16"/>
      <c r="I154" s="19"/>
      <c r="J154" s="19"/>
      <c r="K154" s="20" t="str">
        <f t="shared" si="23"/>
        <v/>
      </c>
      <c r="L154" s="21" t="str">
        <f t="shared" ca="1" si="24"/>
        <v>1353240430094500001</v>
      </c>
      <c r="M154" s="21" t="str">
        <f t="shared" ca="1" si="25"/>
        <v>1353240430000000001</v>
      </c>
      <c r="N154" s="21">
        <f t="shared" si="26"/>
        <v>0</v>
      </c>
      <c r="O154" s="21"/>
      <c r="P154" s="21" t="str">
        <f t="shared" si="21"/>
        <v/>
      </c>
      <c r="Q154" s="21" t="str">
        <f t="shared" si="22"/>
        <v/>
      </c>
      <c r="R154" s="27" t="str">
        <f t="shared" si="27"/>
        <v/>
      </c>
    </row>
    <row r="155" s="9" customFormat="1">
      <c r="A155" s="15">
        <v>144</v>
      </c>
      <c r="B155" s="16" t="s">
        <v>150</v>
      </c>
      <c r="C155" s="17" t="s">
        <v>151</v>
      </c>
      <c r="D155" s="17" t="s">
        <v>173</v>
      </c>
      <c r="E155" s="17" t="s">
        <v>174</v>
      </c>
      <c r="F155" s="18" t="s">
        <v>64</v>
      </c>
      <c r="G155" s="16" t="s">
        <v>141</v>
      </c>
      <c r="H155" s="16"/>
      <c r="I155" s="19"/>
      <c r="J155" s="19"/>
      <c r="K155" s="20" t="str">
        <f t="shared" si="23"/>
        <v/>
      </c>
      <c r="L155" s="21" t="str">
        <f t="shared" ca="1" si="24"/>
        <v>1354240430094500001</v>
      </c>
      <c r="M155" s="21" t="str">
        <f t="shared" ca="1" si="25"/>
        <v>1354240430000000001</v>
      </c>
      <c r="N155" s="21">
        <f t="shared" si="26"/>
        <v>0</v>
      </c>
      <c r="O155" s="21"/>
      <c r="P155" s="21" t="str">
        <f t="shared" si="21"/>
        <v/>
      </c>
      <c r="Q155" s="21" t="str">
        <f t="shared" si="22"/>
        <v/>
      </c>
      <c r="R155" s="27" t="str">
        <f t="shared" si="27"/>
        <v/>
      </c>
    </row>
    <row r="156" s="9" customFormat="1">
      <c r="A156" s="15">
        <v>145</v>
      </c>
      <c r="B156" s="16" t="s">
        <v>150</v>
      </c>
      <c r="C156" s="17" t="s">
        <v>151</v>
      </c>
      <c r="D156" s="17" t="s">
        <v>173</v>
      </c>
      <c r="E156" s="17" t="s">
        <v>174</v>
      </c>
      <c r="F156" s="18" t="s">
        <v>64</v>
      </c>
      <c r="G156" s="16" t="s">
        <v>142</v>
      </c>
      <c r="H156" s="16"/>
      <c r="I156" s="19"/>
      <c r="J156" s="19"/>
      <c r="K156" s="20" t="str">
        <f t="shared" si="23"/>
        <v/>
      </c>
      <c r="L156" s="21" t="str">
        <f t="shared" ca="1" si="24"/>
        <v>1355240430094500001</v>
      </c>
      <c r="M156" s="21" t="str">
        <f t="shared" ca="1" si="25"/>
        <v>1355240430000000001</v>
      </c>
      <c r="N156" s="21">
        <f t="shared" si="26"/>
        <v>0</v>
      </c>
      <c r="O156" s="21"/>
      <c r="P156" s="21" t="str">
        <f t="shared" si="21"/>
        <v/>
      </c>
      <c r="Q156" s="21" t="str">
        <f t="shared" si="22"/>
        <v/>
      </c>
      <c r="R156" s="27" t="str">
        <f t="shared" si="27"/>
        <v/>
      </c>
    </row>
    <row r="157" s="9" customFormat="1">
      <c r="A157" s="15">
        <v>146</v>
      </c>
      <c r="B157" s="16" t="s">
        <v>150</v>
      </c>
      <c r="C157" s="17" t="s">
        <v>151</v>
      </c>
      <c r="D157" s="17" t="s">
        <v>173</v>
      </c>
      <c r="E157" s="17" t="s">
        <v>174</v>
      </c>
      <c r="F157" s="18" t="s">
        <v>64</v>
      </c>
      <c r="G157" s="16" t="s">
        <v>143</v>
      </c>
      <c r="H157" s="16"/>
      <c r="I157" s="19"/>
      <c r="J157" s="19"/>
      <c r="K157" s="20" t="str">
        <f t="shared" si="23"/>
        <v/>
      </c>
      <c r="L157" s="21" t="str">
        <f t="shared" ca="1" si="24"/>
        <v>1356240430094500001</v>
      </c>
      <c r="M157" s="21" t="str">
        <f t="shared" ca="1" si="25"/>
        <v>1356240430000000001</v>
      </c>
      <c r="N157" s="21">
        <f t="shared" si="26"/>
        <v>0</v>
      </c>
      <c r="O157" s="21"/>
      <c r="P157" s="21" t="str">
        <f t="shared" si="21"/>
        <v/>
      </c>
      <c r="Q157" s="21" t="str">
        <f t="shared" si="22"/>
        <v/>
      </c>
      <c r="R157" s="27" t="str">
        <f t="shared" si="27"/>
        <v/>
      </c>
    </row>
    <row r="158" s="9" customFormat="1">
      <c r="A158" s="15">
        <v>147</v>
      </c>
      <c r="B158" s="16" t="s">
        <v>150</v>
      </c>
      <c r="C158" s="17" t="s">
        <v>151</v>
      </c>
      <c r="D158" s="17" t="s">
        <v>173</v>
      </c>
      <c r="E158" s="17" t="s">
        <v>174</v>
      </c>
      <c r="F158" s="18" t="s">
        <v>64</v>
      </c>
      <c r="G158" s="16" t="s">
        <v>144</v>
      </c>
      <c r="H158" s="16"/>
      <c r="I158" s="19"/>
      <c r="J158" s="19"/>
      <c r="K158" s="20" t="str">
        <f t="shared" si="23"/>
        <v/>
      </c>
      <c r="L158" s="21" t="str">
        <f t="shared" ca="1" si="24"/>
        <v>1357240430094500001</v>
      </c>
      <c r="M158" s="21" t="str">
        <f t="shared" ca="1" si="25"/>
        <v>1357240430000000001</v>
      </c>
      <c r="N158" s="21">
        <f t="shared" si="26"/>
        <v>0</v>
      </c>
      <c r="O158" s="21"/>
      <c r="P158" s="21" t="str">
        <f t="shared" si="21"/>
        <v/>
      </c>
      <c r="Q158" s="21" t="str">
        <f t="shared" si="22"/>
        <v/>
      </c>
      <c r="R158" s="27" t="str">
        <f t="shared" si="27"/>
        <v/>
      </c>
    </row>
    <row r="159" s="9" customFormat="1">
      <c r="A159" s="15">
        <v>148</v>
      </c>
      <c r="B159" s="16" t="s">
        <v>150</v>
      </c>
      <c r="C159" s="17" t="s">
        <v>151</v>
      </c>
      <c r="D159" s="17" t="s">
        <v>173</v>
      </c>
      <c r="E159" s="17" t="s">
        <v>174</v>
      </c>
      <c r="F159" s="18" t="s">
        <v>64</v>
      </c>
      <c r="G159" s="16" t="s">
        <v>145</v>
      </c>
      <c r="H159" s="16"/>
      <c r="I159" s="19"/>
      <c r="J159" s="19"/>
      <c r="K159" s="20" t="str">
        <f t="shared" si="23"/>
        <v/>
      </c>
      <c r="L159" s="21" t="str">
        <f t="shared" ca="1" si="24"/>
        <v>1358240430094500001</v>
      </c>
      <c r="M159" s="21" t="str">
        <f t="shared" ca="1" si="25"/>
        <v>1358240430000000001</v>
      </c>
      <c r="N159" s="21">
        <f t="shared" si="26"/>
        <v>0</v>
      </c>
      <c r="O159" s="21"/>
      <c r="P159" s="21" t="str">
        <f t="shared" si="21"/>
        <v/>
      </c>
      <c r="Q159" s="21" t="str">
        <f t="shared" si="22"/>
        <v/>
      </c>
      <c r="R159" s="27" t="str">
        <f t="shared" si="27"/>
        <v/>
      </c>
    </row>
    <row r="160" s="9" customFormat="1">
      <c r="A160" s="15">
        <v>149</v>
      </c>
      <c r="B160" s="16" t="s">
        <v>150</v>
      </c>
      <c r="C160" s="17" t="s">
        <v>151</v>
      </c>
      <c r="D160" s="17" t="s">
        <v>173</v>
      </c>
      <c r="E160" s="17" t="s">
        <v>174</v>
      </c>
      <c r="F160" s="18" t="s">
        <v>64</v>
      </c>
      <c r="G160" s="16" t="s">
        <v>146</v>
      </c>
      <c r="H160" s="16"/>
      <c r="I160" s="19"/>
      <c r="J160" s="19"/>
      <c r="K160" s="20" t="str">
        <f t="shared" si="23"/>
        <v/>
      </c>
      <c r="L160" s="21" t="str">
        <f t="shared" ca="1" si="24"/>
        <v>1359240430094500001</v>
      </c>
      <c r="M160" s="21" t="str">
        <f t="shared" ca="1" si="25"/>
        <v>1359240430000000001</v>
      </c>
      <c r="N160" s="21">
        <f t="shared" si="26"/>
        <v>0</v>
      </c>
      <c r="O160" s="21"/>
      <c r="P160" s="21" t="str">
        <f t="shared" si="21"/>
        <v/>
      </c>
      <c r="Q160" s="21" t="str">
        <f t="shared" si="22"/>
        <v/>
      </c>
      <c r="R160" s="27" t="str">
        <f t="shared" si="27"/>
        <v/>
      </c>
    </row>
    <row r="161" s="9" customFormat="1">
      <c r="A161" s="15">
        <v>150</v>
      </c>
      <c r="B161" s="16" t="s">
        <v>150</v>
      </c>
      <c r="C161" s="17" t="s">
        <v>151</v>
      </c>
      <c r="D161" s="17" t="s">
        <v>173</v>
      </c>
      <c r="E161" s="17" t="s">
        <v>174</v>
      </c>
      <c r="F161" s="18" t="s">
        <v>64</v>
      </c>
      <c r="G161" s="16" t="s">
        <v>147</v>
      </c>
      <c r="H161" s="16"/>
      <c r="I161" s="19"/>
      <c r="J161" s="19"/>
      <c r="K161" s="20" t="str">
        <f t="shared" si="23"/>
        <v/>
      </c>
      <c r="L161" s="21" t="str">
        <f t="shared" ca="1" si="24"/>
        <v>1360240430094500001</v>
      </c>
      <c r="M161" s="21" t="str">
        <f t="shared" ca="1" si="25"/>
        <v>1360240430000000001</v>
      </c>
      <c r="N161" s="21">
        <f t="shared" si="26"/>
        <v>0</v>
      </c>
      <c r="O161" s="21"/>
      <c r="P161" s="21" t="str">
        <f t="shared" si="21"/>
        <v/>
      </c>
      <c r="Q161" s="21" t="str">
        <f t="shared" si="22"/>
        <v/>
      </c>
      <c r="R161" s="27" t="str">
        <f t="shared" si="27"/>
        <v/>
      </c>
    </row>
    <row r="162" s="9" customFormat="1">
      <c r="A162" s="15">
        <v>151</v>
      </c>
      <c r="B162" s="16" t="s">
        <v>150</v>
      </c>
      <c r="C162" s="17" t="s">
        <v>151</v>
      </c>
      <c r="D162" s="17" t="s">
        <v>173</v>
      </c>
      <c r="E162" s="17" t="s">
        <v>174</v>
      </c>
      <c r="F162" s="18" t="s">
        <v>64</v>
      </c>
      <c r="G162" s="16" t="s">
        <v>180</v>
      </c>
      <c r="H162" s="16"/>
      <c r="I162" s="19"/>
      <c r="J162" s="19"/>
      <c r="K162" s="20" t="str">
        <f t="shared" si="23"/>
        <v/>
      </c>
      <c r="L162" s="21" t="str">
        <f t="shared" ca="1" si="24"/>
        <v>1361240430094500001</v>
      </c>
      <c r="M162" s="21" t="str">
        <f t="shared" ca="1" si="25"/>
        <v>1361240430000000001</v>
      </c>
      <c r="N162" s="21">
        <f t="shared" si="26"/>
        <v>0</v>
      </c>
      <c r="O162" s="21"/>
      <c r="P162" s="21" t="str">
        <f t="shared" si="21"/>
        <v/>
      </c>
      <c r="Q162" s="21" t="str">
        <f t="shared" si="22"/>
        <v/>
      </c>
      <c r="R162" s="27" t="str">
        <f t="shared" si="27"/>
        <v/>
      </c>
    </row>
    <row r="163" s="9" customFormat="1">
      <c r="A163" s="15">
        <v>152</v>
      </c>
      <c r="B163" s="16" t="s">
        <v>150</v>
      </c>
      <c r="C163" s="17" t="s">
        <v>151</v>
      </c>
      <c r="D163" s="17" t="s">
        <v>173</v>
      </c>
      <c r="E163" s="17" t="s">
        <v>174</v>
      </c>
      <c r="F163" s="18" t="s">
        <v>64</v>
      </c>
      <c r="G163" s="16" t="s">
        <v>181</v>
      </c>
      <c r="H163" s="16"/>
      <c r="I163" s="19"/>
      <c r="J163" s="19"/>
      <c r="K163" s="20" t="str">
        <f t="shared" si="23"/>
        <v/>
      </c>
      <c r="L163" s="21" t="str">
        <f t="shared" ca="1" si="24"/>
        <v>1362240430094500001</v>
      </c>
      <c r="M163" s="21" t="str">
        <f t="shared" ca="1" si="25"/>
        <v>1362240430000000001</v>
      </c>
      <c r="N163" s="21">
        <f t="shared" si="26"/>
        <v>0</v>
      </c>
      <c r="O163" s="21"/>
      <c r="P163" s="21" t="str">
        <f t="shared" si="21"/>
        <v/>
      </c>
      <c r="Q163" s="21" t="str">
        <f t="shared" si="22"/>
        <v/>
      </c>
      <c r="R163" s="27" t="str">
        <f t="shared" si="27"/>
        <v/>
      </c>
    </row>
    <row r="164" s="9" customFormat="1">
      <c r="A164" s="15">
        <v>153</v>
      </c>
      <c r="B164" s="16" t="s">
        <v>150</v>
      </c>
      <c r="C164" s="17" t="s">
        <v>151</v>
      </c>
      <c r="D164" s="17" t="s">
        <v>173</v>
      </c>
      <c r="E164" s="17" t="s">
        <v>174</v>
      </c>
      <c r="F164" s="18" t="s">
        <v>64</v>
      </c>
      <c r="G164" s="16" t="s">
        <v>182</v>
      </c>
      <c r="H164" s="16"/>
      <c r="I164" s="19"/>
      <c r="J164" s="19"/>
      <c r="K164" s="20" t="str">
        <f t="shared" si="23"/>
        <v/>
      </c>
      <c r="L164" s="21" t="str">
        <f t="shared" ca="1" si="24"/>
        <v>1363240430094500001</v>
      </c>
      <c r="M164" s="21" t="str">
        <f t="shared" ca="1" si="25"/>
        <v>1363240430000000001</v>
      </c>
      <c r="N164" s="21">
        <f t="shared" si="26"/>
        <v>0</v>
      </c>
      <c r="O164" s="21"/>
      <c r="P164" s="21" t="str">
        <f t="shared" ref="P164:P227" si="28">IFERROR(MID(I164,FIND("#",SUBSTITUTE(I164,"_","#",1),1)+1,1),"")&amp;IFERROR(MID(I164,FIND("#",SUBSTITUTE(I164,"_","#",2),1)+1,1),"")&amp;IFERROR(MID(I164,FIND("#",SUBSTITUTE(I164,"_","#",3),1)+1,1),"")&amp;IFERROR(MID(I164,FIND("#",SUBSTITUTE(I164,"_","#",4),1)+1,1),"")&amp;IFERROR(MID(I164,FIND("#",SUBSTITUTE(I164,"_","#",5),1)+1,1),"")&amp;IFERROR(MID(I164,FIND("#",SUBSTITUTE(I164,"_","#",6),1)+1,1),"")</f>
        <v/>
      </c>
      <c r="Q164" s="21" t="str">
        <f t="shared" ref="Q164:Q227" si="29">P164</f>
        <v/>
      </c>
      <c r="R164" s="27" t="str">
        <f t="shared" si="27"/>
        <v/>
      </c>
    </row>
    <row r="165" s="9" customFormat="1">
      <c r="A165" s="15">
        <v>154</v>
      </c>
      <c r="B165" s="16" t="s">
        <v>150</v>
      </c>
      <c r="C165" s="17" t="s">
        <v>151</v>
      </c>
      <c r="D165" s="17" t="s">
        <v>173</v>
      </c>
      <c r="E165" s="17" t="s">
        <v>174</v>
      </c>
      <c r="F165" s="18" t="s">
        <v>64</v>
      </c>
      <c r="G165" s="16" t="s">
        <v>183</v>
      </c>
      <c r="H165" s="16"/>
      <c r="I165" s="19"/>
      <c r="J165" s="19"/>
      <c r="K165" s="20" t="str">
        <f t="shared" si="23"/>
        <v/>
      </c>
      <c r="L165" s="21" t="str">
        <f t="shared" ca="1" si="24"/>
        <v>1364240430094500001</v>
      </c>
      <c r="M165" s="21" t="str">
        <f t="shared" ca="1" si="25"/>
        <v>1364240430000000001</v>
      </c>
      <c r="N165" s="21">
        <f t="shared" si="26"/>
        <v>0</v>
      </c>
      <c r="O165" s="21"/>
      <c r="P165" s="21" t="str">
        <f t="shared" si="28"/>
        <v/>
      </c>
      <c r="Q165" s="21" t="str">
        <f t="shared" si="29"/>
        <v/>
      </c>
      <c r="R165" s="27" t="str">
        <f t="shared" si="27"/>
        <v/>
      </c>
    </row>
    <row r="166" s="9" customFormat="1">
      <c r="A166" s="15">
        <v>155</v>
      </c>
      <c r="B166" s="16" t="s">
        <v>150</v>
      </c>
      <c r="C166" s="17" t="s">
        <v>151</v>
      </c>
      <c r="D166" s="17" t="s">
        <v>173</v>
      </c>
      <c r="E166" s="17" t="s">
        <v>174</v>
      </c>
      <c r="F166" s="18" t="s">
        <v>64</v>
      </c>
      <c r="G166" s="16" t="s">
        <v>184</v>
      </c>
      <c r="H166" s="16"/>
      <c r="I166" s="19"/>
      <c r="J166" s="19"/>
      <c r="K166" s="20" t="str">
        <f t="shared" ref="K166:K229" si="30">IF(I166&lt;&gt;"","seq_"&amp;I166&amp;RIGHT(I166,LEN(I166)-1)&amp;"_id","")</f>
        <v/>
      </c>
      <c r="L166" s="21" t="str">
        <f t="shared" ref="L166:L229" ca="1" si="31">F166&amp;G166&amp;TEXT(NOW(),"yymmddhhmm")&amp;"00001"</f>
        <v>1365240430094500001</v>
      </c>
      <c r="M166" s="21" t="str">
        <f t="shared" ref="M166:M229" ca="1" si="32">F166&amp;G166&amp;TEXT(NOW(),"yymmdd")&amp;"000000001"</f>
        <v>1365240430000000001</v>
      </c>
      <c r="N166" s="21">
        <f t="shared" ref="N166:N229" si="33">LEN(I166)</f>
        <v>0</v>
      </c>
      <c r="O166" s="21"/>
      <c r="P166" s="21" t="str">
        <f t="shared" si="28"/>
        <v/>
      </c>
      <c r="Q166" s="21" t="str">
        <f t="shared" si="29"/>
        <v/>
      </c>
      <c r="R166" s="27" t="str">
        <f t="shared" ref="R166:R229" si="34">IF(K166&lt;&gt;"","CREATE SEQUENCE public."&amp;K166&amp;" INCREMENT BY 1 MINVALUE 1 MAXVALUE 99999 START 1 CACHE 1 CYCLE;","")</f>
        <v/>
      </c>
    </row>
    <row r="167" s="9" customFormat="1">
      <c r="A167" s="15">
        <v>156</v>
      </c>
      <c r="B167" s="16" t="s">
        <v>150</v>
      </c>
      <c r="C167" s="17" t="s">
        <v>151</v>
      </c>
      <c r="D167" s="17" t="s">
        <v>173</v>
      </c>
      <c r="E167" s="17" t="s">
        <v>174</v>
      </c>
      <c r="F167" s="18" t="s">
        <v>64</v>
      </c>
      <c r="G167" s="16" t="s">
        <v>185</v>
      </c>
      <c r="H167" s="16"/>
      <c r="I167" s="19"/>
      <c r="J167" s="19"/>
      <c r="K167" s="20" t="str">
        <f t="shared" si="30"/>
        <v/>
      </c>
      <c r="L167" s="21" t="str">
        <f t="shared" ca="1" si="31"/>
        <v>1366240430094500001</v>
      </c>
      <c r="M167" s="21" t="str">
        <f t="shared" ca="1" si="32"/>
        <v>1366240430000000001</v>
      </c>
      <c r="N167" s="21">
        <f t="shared" si="33"/>
        <v>0</v>
      </c>
      <c r="O167" s="21"/>
      <c r="P167" s="21" t="str">
        <f t="shared" si="28"/>
        <v/>
      </c>
      <c r="Q167" s="21" t="str">
        <f t="shared" si="29"/>
        <v/>
      </c>
      <c r="R167" s="27" t="str">
        <f t="shared" si="34"/>
        <v/>
      </c>
    </row>
    <row r="168" s="9" customFormat="1">
      <c r="A168" s="15">
        <v>157</v>
      </c>
      <c r="B168" s="16" t="s">
        <v>150</v>
      </c>
      <c r="C168" s="17" t="s">
        <v>151</v>
      </c>
      <c r="D168" s="17" t="s">
        <v>173</v>
      </c>
      <c r="E168" s="17" t="s">
        <v>174</v>
      </c>
      <c r="F168" s="18" t="s">
        <v>64</v>
      </c>
      <c r="G168" s="16" t="s">
        <v>186</v>
      </c>
      <c r="H168" s="16"/>
      <c r="I168" s="19"/>
      <c r="J168" s="19"/>
      <c r="K168" s="20" t="str">
        <f t="shared" si="30"/>
        <v/>
      </c>
      <c r="L168" s="21" t="str">
        <f t="shared" ca="1" si="31"/>
        <v>1367240430094500001</v>
      </c>
      <c r="M168" s="21" t="str">
        <f t="shared" ca="1" si="32"/>
        <v>1367240430000000001</v>
      </c>
      <c r="N168" s="21">
        <f t="shared" si="33"/>
        <v>0</v>
      </c>
      <c r="O168" s="21"/>
      <c r="P168" s="21" t="str">
        <f t="shared" si="28"/>
        <v/>
      </c>
      <c r="Q168" s="21" t="str">
        <f t="shared" si="29"/>
        <v/>
      </c>
      <c r="R168" s="27" t="str">
        <f t="shared" si="34"/>
        <v/>
      </c>
    </row>
    <row r="169" s="9" customFormat="1">
      <c r="A169" s="15">
        <v>158</v>
      </c>
      <c r="B169" s="16" t="s">
        <v>150</v>
      </c>
      <c r="C169" s="17" t="s">
        <v>151</v>
      </c>
      <c r="D169" s="17" t="s">
        <v>173</v>
      </c>
      <c r="E169" s="17" t="s">
        <v>174</v>
      </c>
      <c r="F169" s="18" t="s">
        <v>64</v>
      </c>
      <c r="G169" s="16" t="s">
        <v>187</v>
      </c>
      <c r="H169" s="18"/>
      <c r="I169" s="19"/>
      <c r="J169" s="19"/>
      <c r="K169" s="20" t="str">
        <f t="shared" si="30"/>
        <v/>
      </c>
      <c r="L169" s="21" t="str">
        <f t="shared" ca="1" si="31"/>
        <v>1368240430094500001</v>
      </c>
      <c r="M169" s="21" t="str">
        <f t="shared" ca="1" si="32"/>
        <v>1368240430000000001</v>
      </c>
      <c r="N169" s="21">
        <f t="shared" si="33"/>
        <v>0</v>
      </c>
      <c r="O169" s="21"/>
      <c r="P169" s="21" t="str">
        <f t="shared" si="28"/>
        <v/>
      </c>
      <c r="Q169" s="21" t="str">
        <f t="shared" si="29"/>
        <v/>
      </c>
      <c r="R169" s="27" t="str">
        <f t="shared" si="34"/>
        <v/>
      </c>
    </row>
    <row r="170" s="9" customFormat="1">
      <c r="A170" s="15">
        <v>159</v>
      </c>
      <c r="B170" s="16" t="s">
        <v>150</v>
      </c>
      <c r="C170" s="17" t="s">
        <v>151</v>
      </c>
      <c r="D170" s="17" t="s">
        <v>173</v>
      </c>
      <c r="E170" s="17" t="s">
        <v>174</v>
      </c>
      <c r="F170" s="18" t="s">
        <v>64</v>
      </c>
      <c r="G170" s="16" t="s">
        <v>188</v>
      </c>
      <c r="H170" s="18"/>
      <c r="I170" s="19"/>
      <c r="J170" s="19"/>
      <c r="K170" s="20" t="str">
        <f t="shared" si="30"/>
        <v/>
      </c>
      <c r="L170" s="21" t="str">
        <f t="shared" ca="1" si="31"/>
        <v>1369240430094500001</v>
      </c>
      <c r="M170" s="21" t="str">
        <f t="shared" ca="1" si="32"/>
        <v>1369240430000000001</v>
      </c>
      <c r="N170" s="21">
        <f t="shared" si="33"/>
        <v>0</v>
      </c>
      <c r="O170" s="21"/>
      <c r="P170" s="21" t="str">
        <f t="shared" si="28"/>
        <v/>
      </c>
      <c r="Q170" s="21" t="str">
        <f t="shared" si="29"/>
        <v/>
      </c>
      <c r="R170" s="27" t="str">
        <f t="shared" si="34"/>
        <v/>
      </c>
    </row>
    <row r="171" s="9" customFormat="1">
      <c r="A171" s="15">
        <v>160</v>
      </c>
      <c r="B171" s="16" t="s">
        <v>150</v>
      </c>
      <c r="C171" s="17" t="s">
        <v>151</v>
      </c>
      <c r="D171" s="17" t="s">
        <v>173</v>
      </c>
      <c r="E171" s="17" t="s">
        <v>174</v>
      </c>
      <c r="F171" s="18" t="s">
        <v>64</v>
      </c>
      <c r="G171" s="16" t="s">
        <v>189</v>
      </c>
      <c r="H171" s="18"/>
      <c r="I171" s="19"/>
      <c r="J171" s="19"/>
      <c r="K171" s="20" t="str">
        <f t="shared" si="30"/>
        <v/>
      </c>
      <c r="L171" s="21" t="str">
        <f t="shared" ca="1" si="31"/>
        <v>1370240430094500001</v>
      </c>
      <c r="M171" s="21" t="str">
        <f t="shared" ca="1" si="32"/>
        <v>1370240430000000001</v>
      </c>
      <c r="N171" s="21">
        <f t="shared" si="33"/>
        <v>0</v>
      </c>
      <c r="O171" s="21"/>
      <c r="P171" s="21" t="str">
        <f t="shared" si="28"/>
        <v/>
      </c>
      <c r="Q171" s="21" t="str">
        <f t="shared" si="29"/>
        <v/>
      </c>
      <c r="R171" s="9"/>
    </row>
    <row r="172" s="9" customFormat="1" ht="25.5">
      <c r="A172" s="15">
        <v>161</v>
      </c>
      <c r="B172" s="16" t="s">
        <v>190</v>
      </c>
      <c r="C172" s="17" t="s">
        <v>191</v>
      </c>
      <c r="D172" s="17" t="s">
        <v>192</v>
      </c>
      <c r="E172" s="17" t="s">
        <v>193</v>
      </c>
      <c r="F172" s="18" t="s">
        <v>67</v>
      </c>
      <c r="G172" s="16" t="s">
        <v>43</v>
      </c>
      <c r="H172" s="16" t="s">
        <v>84</v>
      </c>
      <c r="I172" s="19" t="s">
        <v>194</v>
      </c>
      <c r="J172" s="19" t="s">
        <v>195</v>
      </c>
      <c r="K172" s="20" t="str">
        <f t="shared" si="30"/>
        <v>seq_t_adm_access_device_group_adm_access_device_group_id</v>
      </c>
      <c r="L172" s="21" t="str">
        <f t="shared" ca="1" si="31"/>
        <v>1401240430094500001</v>
      </c>
      <c r="M172" s="21" t="str">
        <f t="shared" ca="1" si="32"/>
        <v>1401240430000000001</v>
      </c>
      <c r="N172" s="21">
        <f t="shared" si="33"/>
        <v>25</v>
      </c>
      <c r="O172" s="21"/>
      <c r="P172" s="21" t="str">
        <f t="shared" si="28"/>
        <v>aadg</v>
      </c>
      <c r="Q172" s="21" t="str">
        <f t="shared" si="29"/>
        <v>aadg</v>
      </c>
      <c r="R172" s="9" t="str">
        <f t="shared" si="34"/>
        <v xml:space="preserve">CREATE SEQUENCE public.seq_t_adm_access_device_group_adm_access_device_group_id INCREMENT BY 1 MINVALUE 1 MAXVALUE 99999 START 1 CACHE 1 CYCLE;</v>
      </c>
    </row>
    <row r="173" s="9" customFormat="1" ht="25.5">
      <c r="A173" s="15">
        <v>162</v>
      </c>
      <c r="B173" s="16" t="s">
        <v>190</v>
      </c>
      <c r="C173" s="17" t="s">
        <v>191</v>
      </c>
      <c r="D173" s="17" t="s">
        <v>192</v>
      </c>
      <c r="E173" s="17" t="s">
        <v>193</v>
      </c>
      <c r="F173" s="18" t="s">
        <v>67</v>
      </c>
      <c r="G173" s="16" t="s">
        <v>47</v>
      </c>
      <c r="H173" s="16" t="s">
        <v>84</v>
      </c>
      <c r="I173" s="19" t="s">
        <v>196</v>
      </c>
      <c r="J173" s="19" t="s">
        <v>197</v>
      </c>
      <c r="K173" s="20" t="str">
        <f t="shared" si="30"/>
        <v>seq_t_adm_access_device_info_adm_access_device_info_id</v>
      </c>
      <c r="L173" s="21" t="str">
        <f t="shared" ca="1" si="31"/>
        <v>1402240430094500001</v>
      </c>
      <c r="M173" s="21" t="str">
        <f t="shared" ca="1" si="32"/>
        <v>1402240430000000001</v>
      </c>
      <c r="N173" s="21">
        <f t="shared" si="33"/>
        <v>24</v>
      </c>
      <c r="O173" s="21"/>
      <c r="P173" s="21" t="str">
        <f t="shared" si="28"/>
        <v>aadi</v>
      </c>
      <c r="Q173" s="21" t="str">
        <f t="shared" si="29"/>
        <v>aadi</v>
      </c>
      <c r="R173" s="9" t="str">
        <f t="shared" si="34"/>
        <v xml:space="preserve">CREATE SEQUENCE public.seq_t_adm_access_device_info_adm_access_device_info_id INCREMENT BY 1 MINVALUE 1 MAXVALUE 99999 START 1 CACHE 1 CYCLE;</v>
      </c>
    </row>
    <row r="174" s="9" customFormat="1">
      <c r="A174" s="15">
        <v>163</v>
      </c>
      <c r="B174" s="16" t="s">
        <v>190</v>
      </c>
      <c r="C174" s="17" t="s">
        <v>191</v>
      </c>
      <c r="D174" s="17" t="s">
        <v>192</v>
      </c>
      <c r="E174" s="17" t="s">
        <v>193</v>
      </c>
      <c r="F174" s="18" t="s">
        <v>67</v>
      </c>
      <c r="G174" s="16" t="s">
        <v>48</v>
      </c>
      <c r="H174" s="16"/>
      <c r="I174" s="19"/>
      <c r="J174" s="19"/>
      <c r="K174" s="20" t="str">
        <f t="shared" si="30"/>
        <v/>
      </c>
      <c r="L174" s="21" t="str">
        <f t="shared" ca="1" si="31"/>
        <v>1403240430094500001</v>
      </c>
      <c r="M174" s="21" t="str">
        <f t="shared" ca="1" si="32"/>
        <v>1403240430000000001</v>
      </c>
      <c r="N174" s="21">
        <f t="shared" si="33"/>
        <v>0</v>
      </c>
      <c r="O174" s="21"/>
      <c r="P174" s="21" t="str">
        <f t="shared" si="28"/>
        <v/>
      </c>
      <c r="Q174" s="21" t="str">
        <f t="shared" si="29"/>
        <v/>
      </c>
      <c r="R174" s="9" t="str">
        <f t="shared" si="34"/>
        <v/>
      </c>
    </row>
    <row r="175" s="9" customFormat="1">
      <c r="A175" s="15">
        <v>164</v>
      </c>
      <c r="B175" s="16" t="s">
        <v>190</v>
      </c>
      <c r="C175" s="17" t="s">
        <v>191</v>
      </c>
      <c r="D175" s="17" t="s">
        <v>192</v>
      </c>
      <c r="E175" s="17" t="s">
        <v>193</v>
      </c>
      <c r="F175" s="18" t="s">
        <v>67</v>
      </c>
      <c r="G175" s="16" t="s">
        <v>49</v>
      </c>
      <c r="H175" s="16"/>
      <c r="I175" s="19"/>
      <c r="J175" s="19"/>
      <c r="K175" s="20" t="str">
        <f t="shared" si="30"/>
        <v/>
      </c>
      <c r="L175" s="21" t="str">
        <f t="shared" ca="1" si="31"/>
        <v>1404240430094500001</v>
      </c>
      <c r="M175" s="21" t="str">
        <f t="shared" ca="1" si="32"/>
        <v>1404240430000000001</v>
      </c>
      <c r="N175" s="21">
        <f t="shared" si="33"/>
        <v>0</v>
      </c>
      <c r="O175" s="21"/>
      <c r="P175" s="21" t="str">
        <f t="shared" si="28"/>
        <v/>
      </c>
      <c r="Q175" s="21" t="str">
        <f t="shared" si="29"/>
        <v/>
      </c>
      <c r="R175" s="9" t="str">
        <f t="shared" si="34"/>
        <v/>
      </c>
    </row>
    <row r="176" s="9" customFormat="1">
      <c r="A176" s="15">
        <v>165</v>
      </c>
      <c r="B176" s="16" t="s">
        <v>190</v>
      </c>
      <c r="C176" s="17" t="s">
        <v>191</v>
      </c>
      <c r="D176" s="17" t="s">
        <v>192</v>
      </c>
      <c r="E176" s="17" t="s">
        <v>193</v>
      </c>
      <c r="F176" s="18" t="s">
        <v>67</v>
      </c>
      <c r="G176" s="16" t="s">
        <v>50</v>
      </c>
      <c r="H176" s="16"/>
      <c r="I176" s="19"/>
      <c r="J176" s="19"/>
      <c r="K176" s="20" t="str">
        <f t="shared" si="30"/>
        <v/>
      </c>
      <c r="L176" s="21" t="str">
        <f t="shared" ca="1" si="31"/>
        <v>1405240430094500001</v>
      </c>
      <c r="M176" s="21" t="str">
        <f t="shared" ca="1" si="32"/>
        <v>1405240430000000001</v>
      </c>
      <c r="N176" s="21">
        <f t="shared" si="33"/>
        <v>0</v>
      </c>
      <c r="O176" s="21"/>
      <c r="P176" s="21" t="str">
        <f t="shared" si="28"/>
        <v/>
      </c>
      <c r="Q176" s="21" t="str">
        <f t="shared" si="29"/>
        <v/>
      </c>
      <c r="R176" s="9" t="str">
        <f t="shared" si="34"/>
        <v/>
      </c>
    </row>
    <row r="177" s="9" customFormat="1">
      <c r="A177" s="15">
        <v>166</v>
      </c>
      <c r="B177" s="16" t="s">
        <v>190</v>
      </c>
      <c r="C177" s="17" t="s">
        <v>191</v>
      </c>
      <c r="D177" s="17" t="s">
        <v>192</v>
      </c>
      <c r="E177" s="17" t="s">
        <v>193</v>
      </c>
      <c r="F177" s="18" t="s">
        <v>67</v>
      </c>
      <c r="G177" s="16" t="s">
        <v>51</v>
      </c>
      <c r="H177" s="16"/>
      <c r="I177" s="19"/>
      <c r="J177" s="19"/>
      <c r="K177" s="20" t="str">
        <f t="shared" si="30"/>
        <v/>
      </c>
      <c r="L177" s="21" t="str">
        <f t="shared" ca="1" si="31"/>
        <v>1406240430094500001</v>
      </c>
      <c r="M177" s="21" t="str">
        <f t="shared" ca="1" si="32"/>
        <v>1406240430000000001</v>
      </c>
      <c r="N177" s="21">
        <f t="shared" si="33"/>
        <v>0</v>
      </c>
      <c r="O177" s="21"/>
      <c r="P177" s="21" t="str">
        <f t="shared" si="28"/>
        <v/>
      </c>
      <c r="Q177" s="21" t="str">
        <f t="shared" si="29"/>
        <v/>
      </c>
      <c r="R177" s="9" t="str">
        <f t="shared" si="34"/>
        <v/>
      </c>
    </row>
    <row r="178" s="9" customFormat="1">
      <c r="A178" s="15">
        <v>167</v>
      </c>
      <c r="B178" s="16" t="s">
        <v>190</v>
      </c>
      <c r="C178" s="17" t="s">
        <v>191</v>
      </c>
      <c r="D178" s="17" t="s">
        <v>192</v>
      </c>
      <c r="E178" s="17" t="s">
        <v>193</v>
      </c>
      <c r="F178" s="18" t="s">
        <v>67</v>
      </c>
      <c r="G178" s="16" t="s">
        <v>52</v>
      </c>
      <c r="H178" s="16"/>
      <c r="I178" s="19"/>
      <c r="J178" s="19"/>
      <c r="K178" s="20" t="str">
        <f t="shared" si="30"/>
        <v/>
      </c>
      <c r="L178" s="21" t="str">
        <f t="shared" ca="1" si="31"/>
        <v>1407240430094500001</v>
      </c>
      <c r="M178" s="21" t="str">
        <f t="shared" ca="1" si="32"/>
        <v>1407240430000000001</v>
      </c>
      <c r="N178" s="21">
        <f t="shared" si="33"/>
        <v>0</v>
      </c>
      <c r="O178" s="21"/>
      <c r="P178" s="21" t="str">
        <f t="shared" si="28"/>
        <v/>
      </c>
      <c r="Q178" s="21" t="str">
        <f t="shared" si="29"/>
        <v/>
      </c>
      <c r="R178" s="9" t="str">
        <f t="shared" si="34"/>
        <v/>
      </c>
    </row>
    <row r="179" s="9" customFormat="1">
      <c r="A179" s="15">
        <v>168</v>
      </c>
      <c r="B179" s="16" t="s">
        <v>190</v>
      </c>
      <c r="C179" s="17" t="s">
        <v>191</v>
      </c>
      <c r="D179" s="17" t="s">
        <v>192</v>
      </c>
      <c r="E179" s="17" t="s">
        <v>193</v>
      </c>
      <c r="F179" s="18" t="s">
        <v>67</v>
      </c>
      <c r="G179" s="16" t="s">
        <v>53</v>
      </c>
      <c r="H179" s="16"/>
      <c r="I179" s="19"/>
      <c r="J179" s="19"/>
      <c r="K179" s="20" t="str">
        <f t="shared" si="30"/>
        <v/>
      </c>
      <c r="L179" s="21" t="str">
        <f t="shared" ca="1" si="31"/>
        <v>1408240430094500001</v>
      </c>
      <c r="M179" s="21" t="str">
        <f t="shared" ca="1" si="32"/>
        <v>1408240430000000001</v>
      </c>
      <c r="N179" s="21">
        <f t="shared" si="33"/>
        <v>0</v>
      </c>
      <c r="O179" s="21"/>
      <c r="P179" s="21" t="str">
        <f t="shared" si="28"/>
        <v/>
      </c>
      <c r="Q179" s="21" t="str">
        <f t="shared" si="29"/>
        <v/>
      </c>
      <c r="R179" s="9" t="str">
        <f t="shared" si="34"/>
        <v/>
      </c>
    </row>
    <row r="180" s="9" customFormat="1">
      <c r="A180" s="15">
        <v>169</v>
      </c>
      <c r="B180" s="16" t="s">
        <v>190</v>
      </c>
      <c r="C180" s="17" t="s">
        <v>191</v>
      </c>
      <c r="D180" s="17" t="s">
        <v>192</v>
      </c>
      <c r="E180" s="17" t="s">
        <v>193</v>
      </c>
      <c r="F180" s="18" t="s">
        <v>67</v>
      </c>
      <c r="G180" s="16" t="s">
        <v>54</v>
      </c>
      <c r="H180" s="16"/>
      <c r="I180" s="19"/>
      <c r="J180" s="19"/>
      <c r="K180" s="20" t="str">
        <f t="shared" si="30"/>
        <v/>
      </c>
      <c r="L180" s="21" t="str">
        <f t="shared" ca="1" si="31"/>
        <v>1409240430094500001</v>
      </c>
      <c r="M180" s="21" t="str">
        <f t="shared" ca="1" si="32"/>
        <v>1409240430000000001</v>
      </c>
      <c r="N180" s="21">
        <f t="shared" si="33"/>
        <v>0</v>
      </c>
      <c r="O180" s="21"/>
      <c r="P180" s="21" t="str">
        <f t="shared" si="28"/>
        <v/>
      </c>
      <c r="Q180" s="21" t="str">
        <f t="shared" si="29"/>
        <v/>
      </c>
      <c r="R180" s="9" t="str">
        <f t="shared" si="34"/>
        <v/>
      </c>
    </row>
    <row r="181" s="9" customFormat="1">
      <c r="A181" s="15">
        <v>170</v>
      </c>
      <c r="B181" s="16" t="s">
        <v>190</v>
      </c>
      <c r="C181" s="17" t="s">
        <v>191</v>
      </c>
      <c r="D181" s="17" t="s">
        <v>192</v>
      </c>
      <c r="E181" s="17" t="s">
        <v>193</v>
      </c>
      <c r="F181" s="18" t="s">
        <v>67</v>
      </c>
      <c r="G181" s="16" t="s">
        <v>55</v>
      </c>
      <c r="H181" s="16"/>
      <c r="I181" s="19"/>
      <c r="J181" s="19"/>
      <c r="K181" s="20" t="str">
        <f t="shared" si="30"/>
        <v/>
      </c>
      <c r="L181" s="21" t="str">
        <f t="shared" ca="1" si="31"/>
        <v>1410240430094500001</v>
      </c>
      <c r="M181" s="21" t="str">
        <f t="shared" ca="1" si="32"/>
        <v>1410240430000000001</v>
      </c>
      <c r="N181" s="21">
        <f t="shared" si="33"/>
        <v>0</v>
      </c>
      <c r="O181" s="21"/>
      <c r="P181" s="21" t="str">
        <f t="shared" si="28"/>
        <v/>
      </c>
      <c r="Q181" s="21" t="str">
        <f t="shared" si="29"/>
        <v/>
      </c>
      <c r="R181" s="9" t="str">
        <f t="shared" si="34"/>
        <v/>
      </c>
    </row>
    <row r="182" s="9" customFormat="1" ht="25.5">
      <c r="A182" s="15">
        <v>171</v>
      </c>
      <c r="B182" s="16" t="s">
        <v>190</v>
      </c>
      <c r="C182" s="17" t="s">
        <v>191</v>
      </c>
      <c r="D182" s="17" t="s">
        <v>198</v>
      </c>
      <c r="E182" s="17" t="s">
        <v>199</v>
      </c>
      <c r="F182" s="18" t="s">
        <v>67</v>
      </c>
      <c r="G182" s="16" t="s">
        <v>42</v>
      </c>
      <c r="H182" s="16" t="s">
        <v>84</v>
      </c>
      <c r="I182" s="24" t="s">
        <v>200</v>
      </c>
      <c r="J182" s="24" t="s">
        <v>201</v>
      </c>
      <c r="K182" s="20" t="str">
        <f t="shared" si="30"/>
        <v>seq_t_adm_algorithm_bas_info_adm_algorithm_bas_info_id</v>
      </c>
      <c r="L182" s="21" t="str">
        <f t="shared" ca="1" si="31"/>
        <v>1411240430094500001</v>
      </c>
      <c r="M182" s="21" t="str">
        <f t="shared" ca="1" si="32"/>
        <v>1411240430000000001</v>
      </c>
      <c r="N182" s="21">
        <f t="shared" si="33"/>
        <v>24</v>
      </c>
      <c r="O182" s="21"/>
      <c r="P182" s="21" t="str">
        <f t="shared" si="28"/>
        <v>aabi</v>
      </c>
      <c r="Q182" s="21" t="str">
        <f t="shared" si="29"/>
        <v>aabi</v>
      </c>
      <c r="R182" s="9" t="str">
        <f t="shared" si="34"/>
        <v xml:space="preserve">CREATE SEQUENCE public.seq_t_adm_algorithm_bas_info_adm_algorithm_bas_info_id INCREMENT BY 1 MINVALUE 1 MAXVALUE 99999 START 1 CACHE 1 CYCLE;</v>
      </c>
    </row>
    <row r="183" s="9" customFormat="1" ht="25.5">
      <c r="A183" s="15">
        <v>172</v>
      </c>
      <c r="B183" s="16" t="s">
        <v>190</v>
      </c>
      <c r="C183" s="17" t="s">
        <v>191</v>
      </c>
      <c r="D183" s="17" t="s">
        <v>198</v>
      </c>
      <c r="E183" s="17" t="s">
        <v>199</v>
      </c>
      <c r="F183" s="18" t="s">
        <v>67</v>
      </c>
      <c r="G183" s="16" t="s">
        <v>60</v>
      </c>
      <c r="H183" s="16" t="s">
        <v>120</v>
      </c>
      <c r="I183" s="24" t="s">
        <v>202</v>
      </c>
      <c r="J183" s="24" t="s">
        <v>203</v>
      </c>
      <c r="K183" s="20" t="str">
        <f t="shared" si="30"/>
        <v>seq_t_adm_algorithm_roi_info_adm_algorithm_roi_info_id</v>
      </c>
      <c r="L183" s="21" t="str">
        <f t="shared" ca="1" si="31"/>
        <v>1412240430094500001</v>
      </c>
      <c r="M183" s="21" t="str">
        <f t="shared" ca="1" si="32"/>
        <v>1412240430000000001</v>
      </c>
      <c r="N183" s="21">
        <f t="shared" si="33"/>
        <v>24</v>
      </c>
      <c r="O183" s="21"/>
      <c r="P183" s="21" t="str">
        <f t="shared" si="28"/>
        <v>aari</v>
      </c>
      <c r="Q183" s="21" t="str">
        <f t="shared" si="29"/>
        <v>aari</v>
      </c>
      <c r="R183" s="9" t="str">
        <f t="shared" si="34"/>
        <v xml:space="preserve">CREATE SEQUENCE public.seq_t_adm_algorithm_roi_info_adm_algorithm_roi_info_id INCREMENT BY 1 MINVALUE 1 MAXVALUE 99999 START 1 CACHE 1 CYCLE;</v>
      </c>
    </row>
    <row r="184" s="9" customFormat="1" ht="25.5">
      <c r="A184" s="15">
        <v>173</v>
      </c>
      <c r="B184" s="16" t="s">
        <v>190</v>
      </c>
      <c r="C184" s="17" t="s">
        <v>191</v>
      </c>
      <c r="D184" s="17" t="s">
        <v>198</v>
      </c>
      <c r="E184" s="17" t="s">
        <v>199</v>
      </c>
      <c r="F184" s="18" t="s">
        <v>67</v>
      </c>
      <c r="G184" s="16" t="s">
        <v>64</v>
      </c>
      <c r="H184" s="16" t="s">
        <v>120</v>
      </c>
      <c r="I184" s="24" t="s">
        <v>204</v>
      </c>
      <c r="J184" s="24" t="s">
        <v>205</v>
      </c>
      <c r="K184" s="20" t="str">
        <f t="shared" si="30"/>
        <v>seq_t_adm_algorithm_server_deploy_adm_algorithm_server_deploy_id</v>
      </c>
      <c r="L184" s="21" t="str">
        <f t="shared" ca="1" si="31"/>
        <v>1413240430094500001</v>
      </c>
      <c r="M184" s="21" t="str">
        <f t="shared" ca="1" si="32"/>
        <v>1413240430000000001</v>
      </c>
      <c r="N184" s="21">
        <f t="shared" si="33"/>
        <v>29</v>
      </c>
      <c r="O184" s="21"/>
      <c r="P184" s="21" t="str">
        <f t="shared" si="28"/>
        <v>aasd</v>
      </c>
      <c r="Q184" s="21" t="str">
        <f t="shared" si="29"/>
        <v>aasd</v>
      </c>
      <c r="R184" s="9" t="str">
        <f t="shared" si="34"/>
        <v xml:space="preserve">CREATE SEQUENCE public.seq_t_adm_algorithm_server_deploy_adm_algorithm_server_deploy_id INCREMENT BY 1 MINVALUE 1 MAXVALUE 99999 START 1 CACHE 1 CYCLE;</v>
      </c>
    </row>
    <row r="185" s="9" customFormat="1" ht="25.5">
      <c r="A185" s="15">
        <v>174</v>
      </c>
      <c r="B185" s="16" t="s">
        <v>190</v>
      </c>
      <c r="C185" s="17" t="s">
        <v>191</v>
      </c>
      <c r="D185" s="17" t="s">
        <v>198</v>
      </c>
      <c r="E185" s="17" t="s">
        <v>199</v>
      </c>
      <c r="F185" s="18" t="s">
        <v>67</v>
      </c>
      <c r="G185" s="16" t="s">
        <v>67</v>
      </c>
      <c r="H185" s="16" t="s">
        <v>84</v>
      </c>
      <c r="I185" s="24" t="s">
        <v>206</v>
      </c>
      <c r="J185" s="24" t="s">
        <v>207</v>
      </c>
      <c r="K185" s="20" t="str">
        <f t="shared" si="30"/>
        <v>seq_t_adm_algorithm_device_config_adm_algorithm_device_config_id</v>
      </c>
      <c r="L185" s="21" t="str">
        <f t="shared" ca="1" si="31"/>
        <v>1414240430094500001</v>
      </c>
      <c r="M185" s="21" t="str">
        <f t="shared" ca="1" si="32"/>
        <v>1414240430000000001</v>
      </c>
      <c r="N185" s="21">
        <f t="shared" si="33"/>
        <v>29</v>
      </c>
      <c r="O185" s="21"/>
      <c r="P185" s="21" t="str">
        <f t="shared" si="28"/>
        <v>aadc</v>
      </c>
      <c r="Q185" s="21" t="str">
        <f t="shared" si="29"/>
        <v>aadc</v>
      </c>
      <c r="R185" s="9" t="str">
        <f t="shared" si="34"/>
        <v xml:space="preserve">CREATE SEQUENCE public.seq_t_adm_algorithm_device_config_adm_algorithm_device_config_id INCREMENT BY 1 MINVALUE 1 MAXVALUE 99999 START 1 CACHE 1 CYCLE;</v>
      </c>
    </row>
    <row r="186" s="9" customFormat="1" ht="25.5">
      <c r="A186" s="15">
        <v>175</v>
      </c>
      <c r="B186" s="16" t="s">
        <v>190</v>
      </c>
      <c r="C186" s="17" t="s">
        <v>191</v>
      </c>
      <c r="D186" s="17" t="s">
        <v>198</v>
      </c>
      <c r="E186" s="17" t="s">
        <v>199</v>
      </c>
      <c r="F186" s="18" t="s">
        <v>67</v>
      </c>
      <c r="G186" s="16" t="s">
        <v>72</v>
      </c>
      <c r="H186" s="16" t="s">
        <v>135</v>
      </c>
      <c r="I186" s="24" t="s">
        <v>208</v>
      </c>
      <c r="J186" s="24" t="s">
        <v>209</v>
      </c>
      <c r="K186" s="20" t="str">
        <f t="shared" si="30"/>
        <v>seq_t_adm_algorithm_roi_point_adm_algorithm_roi_point_id</v>
      </c>
      <c r="L186" s="21" t="str">
        <f t="shared" ca="1" si="31"/>
        <v>1415240430094500001</v>
      </c>
      <c r="M186" s="21" t="str">
        <f t="shared" ca="1" si="32"/>
        <v>1415240430000000001</v>
      </c>
      <c r="N186" s="21">
        <f t="shared" si="33"/>
        <v>25</v>
      </c>
      <c r="O186" s="21"/>
      <c r="P186" s="21" t="str">
        <f t="shared" si="28"/>
        <v>aarp</v>
      </c>
      <c r="Q186" s="21" t="str">
        <f t="shared" si="29"/>
        <v>aarp</v>
      </c>
      <c r="R186" s="9" t="str">
        <f t="shared" si="34"/>
        <v xml:space="preserve">CREATE SEQUENCE public.seq_t_adm_algorithm_roi_point_adm_algorithm_roi_point_id INCREMENT BY 1 MINVALUE 1 MAXVALUE 99999 START 1 CACHE 1 CYCLE;</v>
      </c>
    </row>
    <row r="187" s="9" customFormat="1">
      <c r="A187" s="15">
        <v>176</v>
      </c>
      <c r="B187" s="16" t="s">
        <v>190</v>
      </c>
      <c r="C187" s="17" t="s">
        <v>191</v>
      </c>
      <c r="D187" s="17" t="s">
        <v>198</v>
      </c>
      <c r="E187" s="17" t="s">
        <v>199</v>
      </c>
      <c r="F187" s="18" t="s">
        <v>67</v>
      </c>
      <c r="G187" s="16" t="s">
        <v>73</v>
      </c>
      <c r="H187" s="28"/>
      <c r="I187" s="24"/>
      <c r="J187" s="25"/>
      <c r="K187" s="20" t="str">
        <f t="shared" si="30"/>
        <v/>
      </c>
      <c r="L187" s="21" t="str">
        <f t="shared" ca="1" si="31"/>
        <v>1416240430094500001</v>
      </c>
      <c r="M187" s="21" t="str">
        <f t="shared" ca="1" si="32"/>
        <v>1416240430000000001</v>
      </c>
      <c r="N187" s="21">
        <f t="shared" si="33"/>
        <v>0</v>
      </c>
      <c r="O187" s="21"/>
      <c r="P187" s="21" t="str">
        <f t="shared" si="28"/>
        <v/>
      </c>
      <c r="Q187" s="21" t="str">
        <f t="shared" si="29"/>
        <v/>
      </c>
      <c r="R187" s="9" t="str">
        <f t="shared" si="34"/>
        <v/>
      </c>
    </row>
    <row r="188" s="9" customFormat="1">
      <c r="A188" s="15">
        <v>177</v>
      </c>
      <c r="B188" s="16" t="s">
        <v>190</v>
      </c>
      <c r="C188" s="17" t="s">
        <v>191</v>
      </c>
      <c r="D188" s="17" t="s">
        <v>198</v>
      </c>
      <c r="E188" s="17" t="s">
        <v>199</v>
      </c>
      <c r="F188" s="18" t="s">
        <v>67</v>
      </c>
      <c r="G188" s="16" t="s">
        <v>74</v>
      </c>
      <c r="H188" s="16"/>
      <c r="I188" s="19"/>
      <c r="J188" s="19"/>
      <c r="K188" s="20" t="str">
        <f t="shared" si="30"/>
        <v/>
      </c>
      <c r="L188" s="21" t="str">
        <f t="shared" ca="1" si="31"/>
        <v>1417240430094500001</v>
      </c>
      <c r="M188" s="21" t="str">
        <f t="shared" ca="1" si="32"/>
        <v>1417240430000000001</v>
      </c>
      <c r="N188" s="21">
        <f t="shared" si="33"/>
        <v>0</v>
      </c>
      <c r="O188" s="21"/>
      <c r="P188" s="21" t="str">
        <f t="shared" si="28"/>
        <v/>
      </c>
      <c r="Q188" s="21" t="str">
        <f t="shared" si="29"/>
        <v/>
      </c>
      <c r="R188" s="9" t="str">
        <f t="shared" si="34"/>
        <v/>
      </c>
    </row>
    <row r="189" s="9" customFormat="1">
      <c r="A189" s="15">
        <v>178</v>
      </c>
      <c r="B189" s="16" t="s">
        <v>190</v>
      </c>
      <c r="C189" s="17" t="s">
        <v>191</v>
      </c>
      <c r="D189" s="17" t="s">
        <v>198</v>
      </c>
      <c r="E189" s="17" t="s">
        <v>199</v>
      </c>
      <c r="F189" s="18" t="s">
        <v>67</v>
      </c>
      <c r="G189" s="16" t="s">
        <v>75</v>
      </c>
      <c r="H189" s="16"/>
      <c r="I189" s="19"/>
      <c r="J189" s="19"/>
      <c r="K189" s="20" t="str">
        <f t="shared" si="30"/>
        <v/>
      </c>
      <c r="L189" s="21" t="str">
        <f t="shared" ca="1" si="31"/>
        <v>1418240430094500001</v>
      </c>
      <c r="M189" s="21" t="str">
        <f t="shared" ca="1" si="32"/>
        <v>1418240430000000001</v>
      </c>
      <c r="N189" s="21">
        <f t="shared" si="33"/>
        <v>0</v>
      </c>
      <c r="O189" s="21"/>
      <c r="P189" s="21" t="str">
        <f t="shared" si="28"/>
        <v/>
      </c>
      <c r="Q189" s="21" t="str">
        <f t="shared" si="29"/>
        <v/>
      </c>
      <c r="R189" s="9" t="str">
        <f t="shared" si="34"/>
        <v/>
      </c>
    </row>
    <row r="190" s="9" customFormat="1">
      <c r="A190" s="15">
        <v>179</v>
      </c>
      <c r="B190" s="16" t="s">
        <v>190</v>
      </c>
      <c r="C190" s="17" t="s">
        <v>191</v>
      </c>
      <c r="D190" s="17" t="s">
        <v>198</v>
      </c>
      <c r="E190" s="17" t="s">
        <v>199</v>
      </c>
      <c r="F190" s="18" t="s">
        <v>67</v>
      </c>
      <c r="G190" s="16" t="s">
        <v>76</v>
      </c>
      <c r="H190" s="16"/>
      <c r="I190" s="19"/>
      <c r="J190" s="19"/>
      <c r="K190" s="20" t="str">
        <f t="shared" si="30"/>
        <v/>
      </c>
      <c r="L190" s="21" t="str">
        <f t="shared" ca="1" si="31"/>
        <v>1419240430094500001</v>
      </c>
      <c r="M190" s="21" t="str">
        <f t="shared" ca="1" si="32"/>
        <v>1419240430000000001</v>
      </c>
      <c r="N190" s="21">
        <f t="shared" si="33"/>
        <v>0</v>
      </c>
      <c r="O190" s="21"/>
      <c r="P190" s="21" t="str">
        <f t="shared" si="28"/>
        <v/>
      </c>
      <c r="Q190" s="21" t="str">
        <f t="shared" si="29"/>
        <v/>
      </c>
      <c r="R190" s="9" t="str">
        <f t="shared" si="34"/>
        <v/>
      </c>
    </row>
    <row r="191" s="9" customFormat="1">
      <c r="A191" s="15">
        <v>180</v>
      </c>
      <c r="B191" s="16" t="s">
        <v>190</v>
      </c>
      <c r="C191" s="17" t="s">
        <v>191</v>
      </c>
      <c r="D191" s="17" t="s">
        <v>198</v>
      </c>
      <c r="E191" s="17" t="s">
        <v>199</v>
      </c>
      <c r="F191" s="18" t="s">
        <v>67</v>
      </c>
      <c r="G191" s="16" t="s">
        <v>77</v>
      </c>
      <c r="H191" s="16"/>
      <c r="I191" s="19"/>
      <c r="J191" s="19"/>
      <c r="K191" s="20" t="str">
        <f t="shared" si="30"/>
        <v/>
      </c>
      <c r="L191" s="21" t="str">
        <f t="shared" ca="1" si="31"/>
        <v>1420240430094500001</v>
      </c>
      <c r="M191" s="21" t="str">
        <f t="shared" ca="1" si="32"/>
        <v>1420240430000000001</v>
      </c>
      <c r="N191" s="21">
        <f t="shared" si="33"/>
        <v>0</v>
      </c>
      <c r="O191" s="21"/>
      <c r="P191" s="21" t="str">
        <f t="shared" si="28"/>
        <v/>
      </c>
      <c r="Q191" s="21" t="str">
        <f t="shared" si="29"/>
        <v/>
      </c>
      <c r="R191" s="9" t="str">
        <f t="shared" si="34"/>
        <v/>
      </c>
    </row>
    <row r="192" s="9" customFormat="1">
      <c r="A192" s="15">
        <v>181</v>
      </c>
      <c r="B192" s="16" t="s">
        <v>190</v>
      </c>
      <c r="C192" s="17" t="s">
        <v>191</v>
      </c>
      <c r="D192" s="17" t="s">
        <v>198</v>
      </c>
      <c r="E192" s="17" t="s">
        <v>199</v>
      </c>
      <c r="F192" s="18" t="s">
        <v>67</v>
      </c>
      <c r="G192" s="16" t="s">
        <v>80</v>
      </c>
      <c r="H192" s="16"/>
      <c r="I192" s="19"/>
      <c r="J192" s="19"/>
      <c r="K192" s="20" t="str">
        <f t="shared" si="30"/>
        <v/>
      </c>
      <c r="L192" s="21" t="str">
        <f t="shared" ca="1" si="31"/>
        <v>1421240430094500001</v>
      </c>
      <c r="M192" s="21" t="str">
        <f t="shared" ca="1" si="32"/>
        <v>1421240430000000001</v>
      </c>
      <c r="N192" s="21">
        <f t="shared" si="33"/>
        <v>0</v>
      </c>
      <c r="O192" s="21"/>
      <c r="P192" s="21" t="str">
        <f t="shared" si="28"/>
        <v/>
      </c>
      <c r="Q192" s="21" t="str">
        <f t="shared" si="29"/>
        <v/>
      </c>
      <c r="R192" s="27" t="str">
        <f t="shared" si="34"/>
        <v/>
      </c>
    </row>
    <row r="193" s="9" customFormat="1">
      <c r="A193" s="15">
        <v>182</v>
      </c>
      <c r="B193" s="16" t="s">
        <v>190</v>
      </c>
      <c r="C193" s="17" t="s">
        <v>191</v>
      </c>
      <c r="D193" s="17" t="s">
        <v>198</v>
      </c>
      <c r="E193" s="17" t="s">
        <v>199</v>
      </c>
      <c r="F193" s="18" t="s">
        <v>67</v>
      </c>
      <c r="G193" s="16" t="s">
        <v>83</v>
      </c>
      <c r="H193" s="16"/>
      <c r="I193" s="19"/>
      <c r="J193" s="19"/>
      <c r="K193" s="20" t="str">
        <f t="shared" si="30"/>
        <v/>
      </c>
      <c r="L193" s="21" t="str">
        <f t="shared" ca="1" si="31"/>
        <v>1422240430094500001</v>
      </c>
      <c r="M193" s="21" t="str">
        <f t="shared" ca="1" si="32"/>
        <v>1422240430000000001</v>
      </c>
      <c r="N193" s="21">
        <f t="shared" si="33"/>
        <v>0</v>
      </c>
      <c r="O193" s="21"/>
      <c r="P193" s="21" t="str">
        <f t="shared" si="28"/>
        <v/>
      </c>
      <c r="Q193" s="21" t="str">
        <f t="shared" si="29"/>
        <v/>
      </c>
      <c r="R193" s="27" t="str">
        <f t="shared" si="34"/>
        <v/>
      </c>
    </row>
    <row r="194" s="9" customFormat="1">
      <c r="A194" s="15">
        <v>183</v>
      </c>
      <c r="B194" s="16" t="s">
        <v>190</v>
      </c>
      <c r="C194" s="17" t="s">
        <v>191</v>
      </c>
      <c r="D194" s="17" t="s">
        <v>198</v>
      </c>
      <c r="E194" s="17" t="s">
        <v>199</v>
      </c>
      <c r="F194" s="18" t="s">
        <v>67</v>
      </c>
      <c r="G194" s="16" t="s">
        <v>87</v>
      </c>
      <c r="H194" s="16"/>
      <c r="I194" s="19"/>
      <c r="J194" s="19"/>
      <c r="K194" s="20" t="str">
        <f t="shared" si="30"/>
        <v/>
      </c>
      <c r="L194" s="21" t="str">
        <f t="shared" ca="1" si="31"/>
        <v>1423240430094500001</v>
      </c>
      <c r="M194" s="21" t="str">
        <f t="shared" ca="1" si="32"/>
        <v>1423240430000000001</v>
      </c>
      <c r="N194" s="21">
        <f t="shared" si="33"/>
        <v>0</v>
      </c>
      <c r="O194" s="21"/>
      <c r="P194" s="21" t="str">
        <f t="shared" si="28"/>
        <v/>
      </c>
      <c r="Q194" s="21" t="str">
        <f t="shared" si="29"/>
        <v/>
      </c>
      <c r="R194" s="27" t="str">
        <f t="shared" si="34"/>
        <v/>
      </c>
    </row>
    <row r="195" s="9" customFormat="1">
      <c r="A195" s="15">
        <v>184</v>
      </c>
      <c r="B195" s="16" t="s">
        <v>190</v>
      </c>
      <c r="C195" s="17" t="s">
        <v>191</v>
      </c>
      <c r="D195" s="17" t="s">
        <v>198</v>
      </c>
      <c r="E195" s="17" t="s">
        <v>199</v>
      </c>
      <c r="F195" s="18" t="s">
        <v>67</v>
      </c>
      <c r="G195" s="16" t="s">
        <v>90</v>
      </c>
      <c r="H195" s="16"/>
      <c r="I195" s="19"/>
      <c r="J195" s="19"/>
      <c r="K195" s="20" t="str">
        <f t="shared" si="30"/>
        <v/>
      </c>
      <c r="L195" s="21" t="str">
        <f t="shared" ca="1" si="31"/>
        <v>1424240430094500001</v>
      </c>
      <c r="M195" s="21" t="str">
        <f t="shared" ca="1" si="32"/>
        <v>1424240430000000001</v>
      </c>
      <c r="N195" s="21">
        <f t="shared" si="33"/>
        <v>0</v>
      </c>
      <c r="O195" s="21"/>
      <c r="P195" s="21" t="str">
        <f t="shared" si="28"/>
        <v/>
      </c>
      <c r="Q195" s="21" t="str">
        <f t="shared" si="29"/>
        <v/>
      </c>
      <c r="R195" s="27" t="str">
        <f t="shared" si="34"/>
        <v/>
      </c>
    </row>
    <row r="196" s="9" customFormat="1">
      <c r="A196" s="15">
        <v>185</v>
      </c>
      <c r="B196" s="16" t="s">
        <v>190</v>
      </c>
      <c r="C196" s="17" t="s">
        <v>191</v>
      </c>
      <c r="D196" s="17" t="s">
        <v>198</v>
      </c>
      <c r="E196" s="17" t="s">
        <v>199</v>
      </c>
      <c r="F196" s="18" t="s">
        <v>67</v>
      </c>
      <c r="G196" s="16" t="s">
        <v>91</v>
      </c>
      <c r="H196" s="16"/>
      <c r="I196" s="19"/>
      <c r="J196" s="19"/>
      <c r="K196" s="20" t="str">
        <f t="shared" si="30"/>
        <v/>
      </c>
      <c r="L196" s="21" t="str">
        <f t="shared" ca="1" si="31"/>
        <v>1425240430094500001</v>
      </c>
      <c r="M196" s="21" t="str">
        <f t="shared" ca="1" si="32"/>
        <v>1425240430000000001</v>
      </c>
      <c r="N196" s="21">
        <f t="shared" si="33"/>
        <v>0</v>
      </c>
      <c r="O196" s="21"/>
      <c r="P196" s="21" t="str">
        <f t="shared" si="28"/>
        <v/>
      </c>
      <c r="Q196" s="21" t="str">
        <f t="shared" si="29"/>
        <v/>
      </c>
      <c r="R196" s="27" t="str">
        <f t="shared" si="34"/>
        <v/>
      </c>
    </row>
    <row r="197" s="9" customFormat="1">
      <c r="A197" s="15">
        <v>186</v>
      </c>
      <c r="B197" s="16" t="s">
        <v>190</v>
      </c>
      <c r="C197" s="17" t="s">
        <v>191</v>
      </c>
      <c r="D197" s="17" t="s">
        <v>198</v>
      </c>
      <c r="E197" s="17" t="s">
        <v>199</v>
      </c>
      <c r="F197" s="18" t="s">
        <v>67</v>
      </c>
      <c r="G197" s="16" t="s">
        <v>92</v>
      </c>
      <c r="H197" s="16"/>
      <c r="I197" s="19"/>
      <c r="J197" s="19"/>
      <c r="K197" s="20" t="str">
        <f t="shared" si="30"/>
        <v/>
      </c>
      <c r="L197" s="21" t="str">
        <f t="shared" ca="1" si="31"/>
        <v>1426240430094500001</v>
      </c>
      <c r="M197" s="21" t="str">
        <f t="shared" ca="1" si="32"/>
        <v>1426240430000000001</v>
      </c>
      <c r="N197" s="21">
        <f t="shared" si="33"/>
        <v>0</v>
      </c>
      <c r="O197" s="21"/>
      <c r="P197" s="21" t="str">
        <f t="shared" si="28"/>
        <v/>
      </c>
      <c r="Q197" s="21" t="str">
        <f t="shared" si="29"/>
        <v/>
      </c>
      <c r="R197" s="27" t="str">
        <f t="shared" si="34"/>
        <v/>
      </c>
    </row>
    <row r="198" s="9" customFormat="1">
      <c r="A198" s="15">
        <v>187</v>
      </c>
      <c r="B198" s="16" t="s">
        <v>190</v>
      </c>
      <c r="C198" s="17" t="s">
        <v>191</v>
      </c>
      <c r="D198" s="17" t="s">
        <v>198</v>
      </c>
      <c r="E198" s="17" t="s">
        <v>199</v>
      </c>
      <c r="F198" s="18" t="s">
        <v>67</v>
      </c>
      <c r="G198" s="16" t="s">
        <v>93</v>
      </c>
      <c r="H198" s="16"/>
      <c r="I198" s="19"/>
      <c r="J198" s="19"/>
      <c r="K198" s="20" t="str">
        <f t="shared" si="30"/>
        <v/>
      </c>
      <c r="L198" s="21" t="str">
        <f t="shared" ca="1" si="31"/>
        <v>1427240430094500001</v>
      </c>
      <c r="M198" s="21" t="str">
        <f t="shared" ca="1" si="32"/>
        <v>1427240430000000001</v>
      </c>
      <c r="N198" s="21">
        <f t="shared" si="33"/>
        <v>0</v>
      </c>
      <c r="O198" s="21"/>
      <c r="P198" s="21" t="str">
        <f t="shared" si="28"/>
        <v/>
      </c>
      <c r="Q198" s="21" t="str">
        <f t="shared" si="29"/>
        <v/>
      </c>
      <c r="R198" s="27" t="str">
        <f t="shared" si="34"/>
        <v/>
      </c>
    </row>
    <row r="199" s="9" customFormat="1">
      <c r="A199" s="15">
        <v>188</v>
      </c>
      <c r="B199" s="16" t="s">
        <v>190</v>
      </c>
      <c r="C199" s="17" t="s">
        <v>191</v>
      </c>
      <c r="D199" s="17" t="s">
        <v>198</v>
      </c>
      <c r="E199" s="17" t="s">
        <v>199</v>
      </c>
      <c r="F199" s="18" t="s">
        <v>67</v>
      </c>
      <c r="G199" s="16" t="s">
        <v>94</v>
      </c>
      <c r="H199" s="16"/>
      <c r="I199" s="19"/>
      <c r="J199" s="19"/>
      <c r="K199" s="20" t="str">
        <f t="shared" si="30"/>
        <v/>
      </c>
      <c r="L199" s="21" t="str">
        <f t="shared" ca="1" si="31"/>
        <v>1428240430094500001</v>
      </c>
      <c r="M199" s="21" t="str">
        <f t="shared" ca="1" si="32"/>
        <v>1428240430000000001</v>
      </c>
      <c r="N199" s="21">
        <f t="shared" si="33"/>
        <v>0</v>
      </c>
      <c r="O199" s="21"/>
      <c r="P199" s="21" t="str">
        <f t="shared" si="28"/>
        <v/>
      </c>
      <c r="Q199" s="21" t="str">
        <f t="shared" si="29"/>
        <v/>
      </c>
      <c r="R199" s="27" t="str">
        <f t="shared" si="34"/>
        <v/>
      </c>
    </row>
    <row r="200" s="9" customFormat="1">
      <c r="A200" s="15">
        <v>189</v>
      </c>
      <c r="B200" s="16" t="s">
        <v>190</v>
      </c>
      <c r="C200" s="17" t="s">
        <v>191</v>
      </c>
      <c r="D200" s="17" t="s">
        <v>198</v>
      </c>
      <c r="E200" s="17" t="s">
        <v>199</v>
      </c>
      <c r="F200" s="18" t="s">
        <v>67</v>
      </c>
      <c r="G200" s="16" t="s">
        <v>95</v>
      </c>
      <c r="H200" s="16"/>
      <c r="I200" s="19"/>
      <c r="J200" s="19"/>
      <c r="K200" s="20" t="str">
        <f t="shared" si="30"/>
        <v/>
      </c>
      <c r="L200" s="21" t="str">
        <f t="shared" ca="1" si="31"/>
        <v>1429240430094500001</v>
      </c>
      <c r="M200" s="21" t="str">
        <f t="shared" ca="1" si="32"/>
        <v>1429240430000000001</v>
      </c>
      <c r="N200" s="21">
        <f t="shared" si="33"/>
        <v>0</v>
      </c>
      <c r="O200" s="21"/>
      <c r="P200" s="21" t="str">
        <f t="shared" si="28"/>
        <v/>
      </c>
      <c r="Q200" s="21" t="str">
        <f t="shared" si="29"/>
        <v/>
      </c>
      <c r="R200" s="27" t="str">
        <f t="shared" si="34"/>
        <v/>
      </c>
    </row>
    <row r="201" s="9" customFormat="1">
      <c r="A201" s="15">
        <v>190</v>
      </c>
      <c r="B201" s="16" t="s">
        <v>190</v>
      </c>
      <c r="C201" s="17" t="s">
        <v>191</v>
      </c>
      <c r="D201" s="17" t="s">
        <v>198</v>
      </c>
      <c r="E201" s="17" t="s">
        <v>199</v>
      </c>
      <c r="F201" s="18" t="s">
        <v>67</v>
      </c>
      <c r="G201" s="16" t="s">
        <v>96</v>
      </c>
      <c r="H201" s="16"/>
      <c r="I201" s="19"/>
      <c r="J201" s="19"/>
      <c r="K201" s="20" t="str">
        <f t="shared" si="30"/>
        <v/>
      </c>
      <c r="L201" s="21" t="str">
        <f t="shared" ca="1" si="31"/>
        <v>1430240430094500001</v>
      </c>
      <c r="M201" s="21" t="str">
        <f t="shared" ca="1" si="32"/>
        <v>1430240430000000001</v>
      </c>
      <c r="N201" s="21">
        <f t="shared" si="33"/>
        <v>0</v>
      </c>
      <c r="O201" s="21"/>
      <c r="P201" s="21" t="str">
        <f t="shared" si="28"/>
        <v/>
      </c>
      <c r="Q201" s="21" t="str">
        <f t="shared" si="29"/>
        <v/>
      </c>
      <c r="R201" s="27" t="str">
        <f t="shared" si="34"/>
        <v/>
      </c>
    </row>
    <row r="202" s="9" customFormat="1">
      <c r="A202" s="15">
        <v>191</v>
      </c>
      <c r="B202" s="16" t="s">
        <v>190</v>
      </c>
      <c r="C202" s="17" t="s">
        <v>191</v>
      </c>
      <c r="D202" s="17" t="s">
        <v>210</v>
      </c>
      <c r="E202" s="17" t="s">
        <v>210</v>
      </c>
      <c r="F202" s="18" t="s">
        <v>67</v>
      </c>
      <c r="G202" s="16" t="s">
        <v>97</v>
      </c>
      <c r="H202" s="16"/>
      <c r="I202" s="19"/>
      <c r="J202" s="19"/>
      <c r="K202" s="20" t="str">
        <f t="shared" si="30"/>
        <v/>
      </c>
      <c r="L202" s="21" t="str">
        <f t="shared" ca="1" si="31"/>
        <v>1431240430094500001</v>
      </c>
      <c r="M202" s="21" t="str">
        <f t="shared" ca="1" si="32"/>
        <v>1431240430000000001</v>
      </c>
      <c r="N202" s="21">
        <f t="shared" si="33"/>
        <v>0</v>
      </c>
      <c r="O202" s="21"/>
      <c r="P202" s="21" t="str">
        <f t="shared" si="28"/>
        <v/>
      </c>
      <c r="Q202" s="21" t="str">
        <f t="shared" si="29"/>
        <v/>
      </c>
      <c r="R202" s="9" t="str">
        <f t="shared" si="34"/>
        <v/>
      </c>
    </row>
    <row r="203" s="9" customFormat="1">
      <c r="A203" s="15">
        <v>192</v>
      </c>
      <c r="B203" s="16" t="s">
        <v>190</v>
      </c>
      <c r="C203" s="17" t="s">
        <v>191</v>
      </c>
      <c r="D203" s="17" t="s">
        <v>210</v>
      </c>
      <c r="E203" s="17" t="s">
        <v>210</v>
      </c>
      <c r="F203" s="18" t="s">
        <v>67</v>
      </c>
      <c r="G203" s="16" t="s">
        <v>98</v>
      </c>
      <c r="H203" s="16"/>
      <c r="I203" s="19"/>
      <c r="J203" s="19"/>
      <c r="K203" s="20" t="str">
        <f t="shared" si="30"/>
        <v/>
      </c>
      <c r="L203" s="21" t="str">
        <f t="shared" ca="1" si="31"/>
        <v>1432240430094500001</v>
      </c>
      <c r="M203" s="21" t="str">
        <f t="shared" ca="1" si="32"/>
        <v>1432240430000000001</v>
      </c>
      <c r="N203" s="21">
        <f t="shared" si="33"/>
        <v>0</v>
      </c>
      <c r="O203" s="21"/>
      <c r="P203" s="21" t="str">
        <f t="shared" si="28"/>
        <v/>
      </c>
      <c r="Q203" s="21" t="str">
        <f t="shared" si="29"/>
        <v/>
      </c>
      <c r="R203" s="9" t="str">
        <f t="shared" si="34"/>
        <v/>
      </c>
    </row>
    <row r="204" s="9" customFormat="1">
      <c r="A204" s="15">
        <v>193</v>
      </c>
      <c r="B204" s="16" t="s">
        <v>190</v>
      </c>
      <c r="C204" s="17" t="s">
        <v>191</v>
      </c>
      <c r="D204" s="17" t="s">
        <v>210</v>
      </c>
      <c r="E204" s="17" t="s">
        <v>210</v>
      </c>
      <c r="F204" s="18" t="s">
        <v>67</v>
      </c>
      <c r="G204" s="16" t="s">
        <v>99</v>
      </c>
      <c r="H204" s="16"/>
      <c r="I204" s="19"/>
      <c r="J204" s="19"/>
      <c r="K204" s="20" t="str">
        <f t="shared" si="30"/>
        <v/>
      </c>
      <c r="L204" s="21" t="str">
        <f t="shared" ca="1" si="31"/>
        <v>1433240430094500001</v>
      </c>
      <c r="M204" s="21" t="str">
        <f t="shared" ca="1" si="32"/>
        <v>1433240430000000001</v>
      </c>
      <c r="N204" s="21">
        <f t="shared" si="33"/>
        <v>0</v>
      </c>
      <c r="O204" s="21"/>
      <c r="P204" s="21" t="str">
        <f t="shared" si="28"/>
        <v/>
      </c>
      <c r="Q204" s="21" t="str">
        <f t="shared" si="29"/>
        <v/>
      </c>
      <c r="R204" s="9" t="str">
        <f t="shared" si="34"/>
        <v/>
      </c>
    </row>
    <row r="205" s="9" customFormat="1">
      <c r="A205" s="15">
        <v>194</v>
      </c>
      <c r="B205" s="16" t="s">
        <v>190</v>
      </c>
      <c r="C205" s="17" t="s">
        <v>191</v>
      </c>
      <c r="D205" s="17" t="s">
        <v>210</v>
      </c>
      <c r="E205" s="17" t="s">
        <v>210</v>
      </c>
      <c r="F205" s="18" t="s">
        <v>67</v>
      </c>
      <c r="G205" s="16" t="s">
        <v>100</v>
      </c>
      <c r="H205" s="16"/>
      <c r="I205" s="19"/>
      <c r="J205" s="19"/>
      <c r="K205" s="20" t="str">
        <f t="shared" si="30"/>
        <v/>
      </c>
      <c r="L205" s="21" t="str">
        <f t="shared" ca="1" si="31"/>
        <v>1434240430094500001</v>
      </c>
      <c r="M205" s="21" t="str">
        <f t="shared" ca="1" si="32"/>
        <v>1434240430000000001</v>
      </c>
      <c r="N205" s="21">
        <f t="shared" si="33"/>
        <v>0</v>
      </c>
      <c r="O205" s="21"/>
      <c r="P205" s="21" t="str">
        <f t="shared" si="28"/>
        <v/>
      </c>
      <c r="Q205" s="21" t="str">
        <f t="shared" si="29"/>
        <v/>
      </c>
      <c r="R205" s="9" t="str">
        <f t="shared" si="34"/>
        <v/>
      </c>
    </row>
    <row r="206" s="9" customFormat="1">
      <c r="A206" s="15">
        <v>195</v>
      </c>
      <c r="B206" s="16" t="s">
        <v>190</v>
      </c>
      <c r="C206" s="17" t="s">
        <v>191</v>
      </c>
      <c r="D206" s="17" t="s">
        <v>210</v>
      </c>
      <c r="E206" s="17" t="s">
        <v>210</v>
      </c>
      <c r="F206" s="18" t="s">
        <v>67</v>
      </c>
      <c r="G206" s="16" t="s">
        <v>101</v>
      </c>
      <c r="H206" s="16"/>
      <c r="I206" s="19"/>
      <c r="J206" s="19"/>
      <c r="K206" s="20" t="str">
        <f t="shared" si="30"/>
        <v/>
      </c>
      <c r="L206" s="21" t="str">
        <f t="shared" ca="1" si="31"/>
        <v>1435240430094500001</v>
      </c>
      <c r="M206" s="21" t="str">
        <f t="shared" ca="1" si="32"/>
        <v>1435240430000000001</v>
      </c>
      <c r="N206" s="21">
        <f t="shared" si="33"/>
        <v>0</v>
      </c>
      <c r="O206" s="21"/>
      <c r="P206" s="21" t="str">
        <f t="shared" si="28"/>
        <v/>
      </c>
      <c r="Q206" s="21" t="str">
        <f t="shared" si="29"/>
        <v/>
      </c>
      <c r="R206" s="9" t="str">
        <f t="shared" si="34"/>
        <v/>
      </c>
    </row>
    <row r="207" s="9" customFormat="1">
      <c r="A207" s="15">
        <v>196</v>
      </c>
      <c r="B207" s="16" t="s">
        <v>190</v>
      </c>
      <c r="C207" s="17" t="s">
        <v>191</v>
      </c>
      <c r="D207" s="17" t="s">
        <v>210</v>
      </c>
      <c r="E207" s="17" t="s">
        <v>210</v>
      </c>
      <c r="F207" s="18" t="s">
        <v>67</v>
      </c>
      <c r="G207" s="16" t="s">
        <v>102</v>
      </c>
      <c r="H207" s="16"/>
      <c r="I207" s="19"/>
      <c r="J207" s="19"/>
      <c r="K207" s="20" t="str">
        <f t="shared" si="30"/>
        <v/>
      </c>
      <c r="L207" s="21" t="str">
        <f t="shared" ca="1" si="31"/>
        <v>1436240430094500001</v>
      </c>
      <c r="M207" s="21" t="str">
        <f t="shared" ca="1" si="32"/>
        <v>1436240430000000001</v>
      </c>
      <c r="N207" s="21">
        <f t="shared" si="33"/>
        <v>0</v>
      </c>
      <c r="O207" s="21"/>
      <c r="P207" s="21" t="str">
        <f t="shared" si="28"/>
        <v/>
      </c>
      <c r="Q207" s="21" t="str">
        <f t="shared" si="29"/>
        <v/>
      </c>
      <c r="R207" s="9" t="str">
        <f t="shared" si="34"/>
        <v/>
      </c>
    </row>
    <row r="208" s="9" customFormat="1">
      <c r="A208" s="15">
        <v>197</v>
      </c>
      <c r="B208" s="16" t="s">
        <v>190</v>
      </c>
      <c r="C208" s="17" t="s">
        <v>191</v>
      </c>
      <c r="D208" s="17" t="s">
        <v>210</v>
      </c>
      <c r="E208" s="17" t="s">
        <v>210</v>
      </c>
      <c r="F208" s="18" t="s">
        <v>67</v>
      </c>
      <c r="G208" s="16" t="s">
        <v>103</v>
      </c>
      <c r="H208" s="16"/>
      <c r="I208" s="19"/>
      <c r="J208" s="19"/>
      <c r="K208" s="20" t="str">
        <f t="shared" si="30"/>
        <v/>
      </c>
      <c r="L208" s="21" t="str">
        <f t="shared" ca="1" si="31"/>
        <v>1437240430094500001</v>
      </c>
      <c r="M208" s="21" t="str">
        <f t="shared" ca="1" si="32"/>
        <v>1437240430000000001</v>
      </c>
      <c r="N208" s="21">
        <f t="shared" si="33"/>
        <v>0</v>
      </c>
      <c r="O208" s="21"/>
      <c r="P208" s="21" t="str">
        <f t="shared" si="28"/>
        <v/>
      </c>
      <c r="Q208" s="21" t="str">
        <f t="shared" si="29"/>
        <v/>
      </c>
      <c r="R208" s="9" t="str">
        <f t="shared" si="34"/>
        <v/>
      </c>
    </row>
    <row r="209" s="9" customFormat="1">
      <c r="A209" s="15">
        <v>198</v>
      </c>
      <c r="B209" s="16" t="s">
        <v>190</v>
      </c>
      <c r="C209" s="17" t="s">
        <v>191</v>
      </c>
      <c r="D209" s="17" t="s">
        <v>210</v>
      </c>
      <c r="E209" s="17" t="s">
        <v>210</v>
      </c>
      <c r="F209" s="18" t="s">
        <v>67</v>
      </c>
      <c r="G209" s="16" t="s">
        <v>104</v>
      </c>
      <c r="H209" s="16"/>
      <c r="I209" s="19"/>
      <c r="J209" s="19"/>
      <c r="K209" s="20" t="str">
        <f t="shared" si="30"/>
        <v/>
      </c>
      <c r="L209" s="21" t="str">
        <f t="shared" ca="1" si="31"/>
        <v>1438240430094500001</v>
      </c>
      <c r="M209" s="21" t="str">
        <f t="shared" ca="1" si="32"/>
        <v>1438240430000000001</v>
      </c>
      <c r="N209" s="21">
        <f t="shared" si="33"/>
        <v>0</v>
      </c>
      <c r="O209" s="21"/>
      <c r="P209" s="21" t="str">
        <f t="shared" si="28"/>
        <v/>
      </c>
      <c r="Q209" s="21" t="str">
        <f t="shared" si="29"/>
        <v/>
      </c>
      <c r="R209" s="9" t="str">
        <f t="shared" si="34"/>
        <v/>
      </c>
    </row>
    <row r="210" s="9" customFormat="1">
      <c r="A210" s="15">
        <v>199</v>
      </c>
      <c r="B210" s="16" t="s">
        <v>190</v>
      </c>
      <c r="C210" s="17" t="s">
        <v>191</v>
      </c>
      <c r="D210" s="17" t="s">
        <v>210</v>
      </c>
      <c r="E210" s="17" t="s">
        <v>210</v>
      </c>
      <c r="F210" s="18" t="s">
        <v>67</v>
      </c>
      <c r="G210" s="16" t="s">
        <v>105</v>
      </c>
      <c r="H210" s="16"/>
      <c r="I210" s="19"/>
      <c r="J210" s="19"/>
      <c r="K210" s="20" t="str">
        <f t="shared" si="30"/>
        <v/>
      </c>
      <c r="L210" s="21" t="str">
        <f t="shared" ca="1" si="31"/>
        <v>1439240430094500001</v>
      </c>
      <c r="M210" s="21" t="str">
        <f t="shared" ca="1" si="32"/>
        <v>1439240430000000001</v>
      </c>
      <c r="N210" s="21">
        <f t="shared" si="33"/>
        <v>0</v>
      </c>
      <c r="O210" s="21"/>
      <c r="P210" s="21" t="str">
        <f t="shared" si="28"/>
        <v/>
      </c>
      <c r="Q210" s="21" t="str">
        <f t="shared" si="29"/>
        <v/>
      </c>
      <c r="R210" s="9" t="str">
        <f t="shared" si="34"/>
        <v/>
      </c>
    </row>
    <row r="211" s="9" customFormat="1">
      <c r="A211" s="15">
        <v>200</v>
      </c>
      <c r="B211" s="16" t="s">
        <v>190</v>
      </c>
      <c r="C211" s="17" t="s">
        <v>191</v>
      </c>
      <c r="D211" s="17" t="s">
        <v>210</v>
      </c>
      <c r="E211" s="17" t="s">
        <v>210</v>
      </c>
      <c r="F211" s="18" t="s">
        <v>67</v>
      </c>
      <c r="G211" s="16" t="s">
        <v>106</v>
      </c>
      <c r="H211" s="16"/>
      <c r="I211" s="19"/>
      <c r="J211" s="19"/>
      <c r="K211" s="20" t="str">
        <f t="shared" si="30"/>
        <v/>
      </c>
      <c r="L211" s="21" t="str">
        <f t="shared" ca="1" si="31"/>
        <v>1440240430094500001</v>
      </c>
      <c r="M211" s="21" t="str">
        <f t="shared" ca="1" si="32"/>
        <v>1440240430000000001</v>
      </c>
      <c r="N211" s="21">
        <f t="shared" si="33"/>
        <v>0</v>
      </c>
      <c r="O211" s="21"/>
      <c r="P211" s="21" t="str">
        <f t="shared" si="28"/>
        <v/>
      </c>
      <c r="Q211" s="21" t="str">
        <f t="shared" si="29"/>
        <v/>
      </c>
      <c r="R211" s="9" t="str">
        <f t="shared" si="34"/>
        <v/>
      </c>
    </row>
    <row r="212" s="9" customFormat="1">
      <c r="A212" s="15">
        <v>201</v>
      </c>
      <c r="B212" s="16" t="s">
        <v>190</v>
      </c>
      <c r="C212" s="17" t="s">
        <v>191</v>
      </c>
      <c r="D212" s="17" t="s">
        <v>211</v>
      </c>
      <c r="E212" s="17" t="s">
        <v>211</v>
      </c>
      <c r="F212" s="18" t="s">
        <v>67</v>
      </c>
      <c r="G212" s="16" t="s">
        <v>109</v>
      </c>
      <c r="H212" s="16"/>
      <c r="I212" s="19"/>
      <c r="J212" s="19"/>
      <c r="K212" s="20" t="str">
        <f t="shared" si="30"/>
        <v/>
      </c>
      <c r="L212" s="21" t="str">
        <f t="shared" ca="1" si="31"/>
        <v>1441240430094500001</v>
      </c>
      <c r="M212" s="21" t="str">
        <f t="shared" ca="1" si="32"/>
        <v>1441240430000000001</v>
      </c>
      <c r="N212" s="21">
        <f t="shared" si="33"/>
        <v>0</v>
      </c>
      <c r="O212" s="21"/>
      <c r="P212" s="21" t="str">
        <f t="shared" si="28"/>
        <v/>
      </c>
      <c r="Q212" s="21" t="str">
        <f t="shared" si="29"/>
        <v/>
      </c>
      <c r="R212" s="9" t="str">
        <f t="shared" si="34"/>
        <v/>
      </c>
    </row>
    <row r="213" s="9" customFormat="1">
      <c r="A213" s="15">
        <v>202</v>
      </c>
      <c r="B213" s="16" t="s">
        <v>190</v>
      </c>
      <c r="C213" s="17" t="s">
        <v>191</v>
      </c>
      <c r="D213" s="17" t="s">
        <v>211</v>
      </c>
      <c r="E213" s="17" t="s">
        <v>211</v>
      </c>
      <c r="F213" s="18" t="s">
        <v>67</v>
      </c>
      <c r="G213" s="16" t="s">
        <v>112</v>
      </c>
      <c r="H213" s="16"/>
      <c r="I213" s="19"/>
      <c r="J213" s="19"/>
      <c r="K213" s="20" t="str">
        <f t="shared" si="30"/>
        <v/>
      </c>
      <c r="L213" s="21" t="str">
        <f t="shared" ca="1" si="31"/>
        <v>1442240430094500001</v>
      </c>
      <c r="M213" s="21" t="str">
        <f t="shared" ca="1" si="32"/>
        <v>1442240430000000001</v>
      </c>
      <c r="N213" s="21">
        <f t="shared" si="33"/>
        <v>0</v>
      </c>
      <c r="O213" s="21"/>
      <c r="P213" s="21" t="str">
        <f t="shared" si="28"/>
        <v/>
      </c>
      <c r="Q213" s="21" t="str">
        <f t="shared" si="29"/>
        <v/>
      </c>
      <c r="R213" s="9" t="str">
        <f t="shared" si="34"/>
        <v/>
      </c>
    </row>
    <row r="214" s="9" customFormat="1">
      <c r="A214" s="15">
        <v>203</v>
      </c>
      <c r="B214" s="16" t="s">
        <v>190</v>
      </c>
      <c r="C214" s="17" t="s">
        <v>191</v>
      </c>
      <c r="D214" s="17" t="s">
        <v>211</v>
      </c>
      <c r="E214" s="17" t="s">
        <v>211</v>
      </c>
      <c r="F214" s="18" t="s">
        <v>67</v>
      </c>
      <c r="G214" s="16" t="s">
        <v>115</v>
      </c>
      <c r="H214" s="16"/>
      <c r="I214" s="19"/>
      <c r="J214" s="19"/>
      <c r="K214" s="20" t="str">
        <f t="shared" si="30"/>
        <v/>
      </c>
      <c r="L214" s="21" t="str">
        <f t="shared" ca="1" si="31"/>
        <v>1443240430094500001</v>
      </c>
      <c r="M214" s="21" t="str">
        <f t="shared" ca="1" si="32"/>
        <v>1443240430000000001</v>
      </c>
      <c r="N214" s="21">
        <f t="shared" si="33"/>
        <v>0</v>
      </c>
      <c r="O214" s="21"/>
      <c r="P214" s="21" t="str">
        <f t="shared" si="28"/>
        <v/>
      </c>
      <c r="Q214" s="21" t="str">
        <f t="shared" si="29"/>
        <v/>
      </c>
      <c r="R214" s="9" t="str">
        <f t="shared" si="34"/>
        <v/>
      </c>
    </row>
    <row r="215" s="9" customFormat="1">
      <c r="A215" s="15">
        <v>204</v>
      </c>
      <c r="B215" s="16" t="s">
        <v>190</v>
      </c>
      <c r="C215" s="17" t="s">
        <v>191</v>
      </c>
      <c r="D215" s="17" t="s">
        <v>211</v>
      </c>
      <c r="E215" s="17" t="s">
        <v>211</v>
      </c>
      <c r="F215" s="18" t="s">
        <v>67</v>
      </c>
      <c r="G215" s="16" t="s">
        <v>119</v>
      </c>
      <c r="H215" s="16"/>
      <c r="I215" s="19"/>
      <c r="J215" s="19"/>
      <c r="K215" s="20" t="str">
        <f t="shared" si="30"/>
        <v/>
      </c>
      <c r="L215" s="21" t="str">
        <f t="shared" ca="1" si="31"/>
        <v>1444240430094500001</v>
      </c>
      <c r="M215" s="21" t="str">
        <f t="shared" ca="1" si="32"/>
        <v>1444240430000000001</v>
      </c>
      <c r="N215" s="21">
        <f t="shared" si="33"/>
        <v>0</v>
      </c>
      <c r="O215" s="21"/>
      <c r="P215" s="21" t="str">
        <f t="shared" si="28"/>
        <v/>
      </c>
      <c r="Q215" s="21" t="str">
        <f t="shared" si="29"/>
        <v/>
      </c>
      <c r="R215" s="9" t="str">
        <f t="shared" si="34"/>
        <v/>
      </c>
    </row>
    <row r="216" s="9" customFormat="1">
      <c r="A216" s="15">
        <v>205</v>
      </c>
      <c r="B216" s="16" t="s">
        <v>190</v>
      </c>
      <c r="C216" s="17" t="s">
        <v>191</v>
      </c>
      <c r="D216" s="17" t="s">
        <v>211</v>
      </c>
      <c r="E216" s="17" t="s">
        <v>211</v>
      </c>
      <c r="F216" s="18" t="s">
        <v>67</v>
      </c>
      <c r="G216" s="16" t="s">
        <v>124</v>
      </c>
      <c r="H216" s="16"/>
      <c r="I216" s="19"/>
      <c r="J216" s="19"/>
      <c r="K216" s="20" t="str">
        <f t="shared" si="30"/>
        <v/>
      </c>
      <c r="L216" s="21" t="str">
        <f t="shared" ca="1" si="31"/>
        <v>1445240430094500001</v>
      </c>
      <c r="M216" s="21" t="str">
        <f t="shared" ca="1" si="32"/>
        <v>1445240430000000001</v>
      </c>
      <c r="N216" s="21">
        <f t="shared" si="33"/>
        <v>0</v>
      </c>
      <c r="O216" s="21"/>
      <c r="P216" s="21" t="str">
        <f t="shared" si="28"/>
        <v/>
      </c>
      <c r="Q216" s="21" t="str">
        <f t="shared" si="29"/>
        <v/>
      </c>
      <c r="R216" s="9" t="str">
        <f t="shared" si="34"/>
        <v/>
      </c>
    </row>
    <row r="217" s="9" customFormat="1">
      <c r="A217" s="15">
        <v>206</v>
      </c>
      <c r="B217" s="16" t="s">
        <v>190</v>
      </c>
      <c r="C217" s="17" t="s">
        <v>191</v>
      </c>
      <c r="D217" s="17" t="s">
        <v>211</v>
      </c>
      <c r="E217" s="17" t="s">
        <v>211</v>
      </c>
      <c r="F217" s="18" t="s">
        <v>67</v>
      </c>
      <c r="G217" s="16" t="s">
        <v>127</v>
      </c>
      <c r="H217" s="16"/>
      <c r="I217" s="19"/>
      <c r="J217" s="19"/>
      <c r="K217" s="20" t="str">
        <f t="shared" si="30"/>
        <v/>
      </c>
      <c r="L217" s="21" t="str">
        <f t="shared" ca="1" si="31"/>
        <v>1446240430094500001</v>
      </c>
      <c r="M217" s="21" t="str">
        <f t="shared" ca="1" si="32"/>
        <v>1446240430000000001</v>
      </c>
      <c r="N217" s="21">
        <f t="shared" si="33"/>
        <v>0</v>
      </c>
      <c r="O217" s="21"/>
      <c r="P217" s="21" t="str">
        <f t="shared" si="28"/>
        <v/>
      </c>
      <c r="Q217" s="21" t="str">
        <f t="shared" si="29"/>
        <v/>
      </c>
      <c r="R217" s="9" t="str">
        <f t="shared" si="34"/>
        <v/>
      </c>
    </row>
    <row r="218" s="9" customFormat="1">
      <c r="A218" s="15">
        <v>207</v>
      </c>
      <c r="B218" s="16" t="s">
        <v>190</v>
      </c>
      <c r="C218" s="17" t="s">
        <v>191</v>
      </c>
      <c r="D218" s="17" t="s">
        <v>211</v>
      </c>
      <c r="E218" s="17" t="s">
        <v>211</v>
      </c>
      <c r="F218" s="18" t="s">
        <v>67</v>
      </c>
      <c r="G218" s="16" t="s">
        <v>128</v>
      </c>
      <c r="H218" s="16"/>
      <c r="I218" s="19"/>
      <c r="J218" s="19"/>
      <c r="K218" s="20" t="str">
        <f t="shared" si="30"/>
        <v/>
      </c>
      <c r="L218" s="21" t="str">
        <f t="shared" ca="1" si="31"/>
        <v>1447240430094500001</v>
      </c>
      <c r="M218" s="21" t="str">
        <f t="shared" ca="1" si="32"/>
        <v>1447240430000000001</v>
      </c>
      <c r="N218" s="21">
        <f t="shared" si="33"/>
        <v>0</v>
      </c>
      <c r="O218" s="21"/>
      <c r="P218" s="21" t="str">
        <f t="shared" si="28"/>
        <v/>
      </c>
      <c r="Q218" s="21" t="str">
        <f t="shared" si="29"/>
        <v/>
      </c>
      <c r="R218" s="9" t="str">
        <f t="shared" si="34"/>
        <v/>
      </c>
    </row>
    <row r="219" s="9" customFormat="1">
      <c r="A219" s="15">
        <v>208</v>
      </c>
      <c r="B219" s="16" t="s">
        <v>190</v>
      </c>
      <c r="C219" s="17" t="s">
        <v>191</v>
      </c>
      <c r="D219" s="17" t="s">
        <v>211</v>
      </c>
      <c r="E219" s="17" t="s">
        <v>211</v>
      </c>
      <c r="F219" s="18" t="s">
        <v>67</v>
      </c>
      <c r="G219" s="16" t="s">
        <v>129</v>
      </c>
      <c r="H219" s="18"/>
      <c r="I219" s="19"/>
      <c r="J219" s="19"/>
      <c r="K219" s="20" t="str">
        <f t="shared" si="30"/>
        <v/>
      </c>
      <c r="L219" s="21" t="str">
        <f t="shared" ca="1" si="31"/>
        <v>1448240430094500001</v>
      </c>
      <c r="M219" s="21" t="str">
        <f t="shared" ca="1" si="32"/>
        <v>1448240430000000001</v>
      </c>
      <c r="N219" s="21">
        <f t="shared" si="33"/>
        <v>0</v>
      </c>
      <c r="O219" s="21"/>
      <c r="P219" s="21" t="str">
        <f t="shared" si="28"/>
        <v/>
      </c>
      <c r="Q219" s="21" t="str">
        <f t="shared" si="29"/>
        <v/>
      </c>
      <c r="R219" s="9" t="str">
        <f t="shared" si="34"/>
        <v/>
      </c>
    </row>
    <row r="220" s="9" customFormat="1">
      <c r="A220" s="15">
        <v>209</v>
      </c>
      <c r="B220" s="16" t="s">
        <v>190</v>
      </c>
      <c r="C220" s="17" t="s">
        <v>191</v>
      </c>
      <c r="D220" s="17" t="s">
        <v>211</v>
      </c>
      <c r="E220" s="17" t="s">
        <v>211</v>
      </c>
      <c r="F220" s="18" t="s">
        <v>67</v>
      </c>
      <c r="G220" s="16" t="s">
        <v>130</v>
      </c>
      <c r="H220" s="18"/>
      <c r="I220" s="19"/>
      <c r="J220" s="19"/>
      <c r="K220" s="20" t="str">
        <f t="shared" si="30"/>
        <v/>
      </c>
      <c r="L220" s="21" t="str">
        <f t="shared" ca="1" si="31"/>
        <v>1449240430094500001</v>
      </c>
      <c r="M220" s="21" t="str">
        <f t="shared" ca="1" si="32"/>
        <v>1449240430000000001</v>
      </c>
      <c r="N220" s="21">
        <f t="shared" si="33"/>
        <v>0</v>
      </c>
      <c r="O220" s="21"/>
      <c r="P220" s="21" t="str">
        <f t="shared" si="28"/>
        <v/>
      </c>
      <c r="Q220" s="21" t="str">
        <f t="shared" si="29"/>
        <v/>
      </c>
      <c r="R220" s="9" t="str">
        <f t="shared" si="34"/>
        <v/>
      </c>
    </row>
    <row r="221" s="9" customFormat="1">
      <c r="A221" s="15">
        <v>210</v>
      </c>
      <c r="B221" s="16" t="s">
        <v>190</v>
      </c>
      <c r="C221" s="17" t="s">
        <v>191</v>
      </c>
      <c r="D221" s="17" t="s">
        <v>211</v>
      </c>
      <c r="E221" s="17" t="s">
        <v>211</v>
      </c>
      <c r="F221" s="18" t="s">
        <v>67</v>
      </c>
      <c r="G221" s="16" t="s">
        <v>131</v>
      </c>
      <c r="H221" s="18"/>
      <c r="I221" s="19"/>
      <c r="J221" s="19"/>
      <c r="K221" s="20" t="str">
        <f t="shared" si="30"/>
        <v/>
      </c>
      <c r="L221" s="21" t="str">
        <f t="shared" ca="1" si="31"/>
        <v>1450240430094500001</v>
      </c>
      <c r="M221" s="21" t="str">
        <f t="shared" ca="1" si="32"/>
        <v>1450240430000000001</v>
      </c>
      <c r="N221" s="21">
        <f t="shared" si="33"/>
        <v>0</v>
      </c>
      <c r="O221" s="21"/>
      <c r="P221" s="21" t="str">
        <f t="shared" si="28"/>
        <v/>
      </c>
      <c r="Q221" s="21" t="str">
        <f t="shared" si="29"/>
        <v/>
      </c>
      <c r="R221" s="9"/>
    </row>
    <row r="222" s="9" customFormat="1" ht="25.5">
      <c r="A222" s="15">
        <v>211</v>
      </c>
      <c r="B222" s="16" t="s">
        <v>212</v>
      </c>
      <c r="C222" s="17" t="s">
        <v>213</v>
      </c>
      <c r="D222" s="17" t="s">
        <v>214</v>
      </c>
      <c r="E222" s="17" t="s">
        <v>215</v>
      </c>
      <c r="F222" s="18" t="s">
        <v>72</v>
      </c>
      <c r="G222" s="16" t="s">
        <v>43</v>
      </c>
      <c r="H222" s="16" t="s">
        <v>135</v>
      </c>
      <c r="I222" s="24" t="s">
        <v>216</v>
      </c>
      <c r="J222" s="24" t="s">
        <v>217</v>
      </c>
      <c r="K222" s="20" t="str">
        <f t="shared" si="30"/>
        <v>seq_t_scm_license_platform_scm_license_platform_id</v>
      </c>
      <c r="L222" s="21" t="str">
        <f t="shared" ca="1" si="31"/>
        <v>1501240430094500001</v>
      </c>
      <c r="M222" s="21" t="str">
        <f t="shared" ca="1" si="32"/>
        <v>1501240430000000001</v>
      </c>
      <c r="N222" s="21">
        <f t="shared" si="33"/>
        <v>22</v>
      </c>
      <c r="O222" s="21"/>
      <c r="P222" s="21" t="str">
        <f t="shared" si="28"/>
        <v>slp</v>
      </c>
      <c r="Q222" s="21" t="str">
        <f t="shared" si="29"/>
        <v>slp</v>
      </c>
      <c r="R222" s="9" t="str">
        <f t="shared" si="34"/>
        <v xml:space="preserve">CREATE SEQUENCE public.seq_t_scm_license_platform_scm_license_platform_id INCREMENT BY 1 MINVALUE 1 MAXVALUE 99999 START 1 CACHE 1 CYCLE;</v>
      </c>
    </row>
    <row r="223" s="9" customFormat="1" ht="25.5">
      <c r="A223" s="15">
        <v>212</v>
      </c>
      <c r="B223" s="16" t="s">
        <v>212</v>
      </c>
      <c r="C223" s="17" t="s">
        <v>213</v>
      </c>
      <c r="D223" s="17" t="s">
        <v>214</v>
      </c>
      <c r="E223" s="17" t="s">
        <v>215</v>
      </c>
      <c r="F223" s="18" t="s">
        <v>72</v>
      </c>
      <c r="G223" s="16" t="s">
        <v>47</v>
      </c>
      <c r="H223" s="28" t="s">
        <v>135</v>
      </c>
      <c r="I223" s="24" t="s">
        <v>218</v>
      </c>
      <c r="J223" s="25" t="s">
        <v>219</v>
      </c>
      <c r="K223" s="20" t="str">
        <f t="shared" si="30"/>
        <v>seq_t_scm_license_record_scm_license_record_id</v>
      </c>
      <c r="L223" s="21" t="str">
        <f t="shared" ca="1" si="31"/>
        <v>1502240430094500001</v>
      </c>
      <c r="M223" s="21" t="str">
        <f t="shared" ca="1" si="32"/>
        <v>1502240430000000001</v>
      </c>
      <c r="N223" s="21">
        <f t="shared" si="33"/>
        <v>20</v>
      </c>
      <c r="O223" s="21"/>
      <c r="P223" s="21" t="str">
        <f t="shared" si="28"/>
        <v>slr</v>
      </c>
      <c r="Q223" s="21" t="str">
        <f t="shared" si="29"/>
        <v>slr</v>
      </c>
      <c r="R223" s="9" t="str">
        <f t="shared" si="34"/>
        <v xml:space="preserve">CREATE SEQUENCE public.seq_t_scm_license_record_scm_license_record_id INCREMENT BY 1 MINVALUE 1 MAXVALUE 99999 START 1 CACHE 1 CYCLE;</v>
      </c>
    </row>
    <row r="224" s="9" customFormat="1" ht="33">
      <c r="A224" s="15">
        <v>213</v>
      </c>
      <c r="B224" s="16" t="s">
        <v>212</v>
      </c>
      <c r="C224" s="17" t="s">
        <v>213</v>
      </c>
      <c r="D224" s="17" t="s">
        <v>214</v>
      </c>
      <c r="E224" s="17" t="s">
        <v>215</v>
      </c>
      <c r="F224" s="18" t="s">
        <v>72</v>
      </c>
      <c r="G224" s="16" t="s">
        <v>48</v>
      </c>
      <c r="H224" s="16"/>
      <c r="I224" s="19"/>
      <c r="J224" s="19"/>
      <c r="K224" s="20" t="str">
        <f t="shared" si="30"/>
        <v/>
      </c>
      <c r="L224" s="21" t="str">
        <f t="shared" ca="1" si="31"/>
        <v>1503240430094500001</v>
      </c>
      <c r="M224" s="21" t="str">
        <f t="shared" ca="1" si="32"/>
        <v>1503240430000000001</v>
      </c>
      <c r="N224" s="21">
        <f t="shared" si="33"/>
        <v>0</v>
      </c>
      <c r="O224" s="21"/>
      <c r="P224" s="21" t="str">
        <f t="shared" si="28"/>
        <v/>
      </c>
      <c r="Q224" s="21" t="str">
        <f t="shared" si="29"/>
        <v/>
      </c>
      <c r="R224" s="9" t="str">
        <f t="shared" si="34"/>
        <v/>
      </c>
    </row>
    <row r="225" s="9" customFormat="1" ht="33">
      <c r="A225" s="15">
        <v>214</v>
      </c>
      <c r="B225" s="16" t="s">
        <v>212</v>
      </c>
      <c r="C225" s="17" t="s">
        <v>213</v>
      </c>
      <c r="D225" s="17" t="s">
        <v>214</v>
      </c>
      <c r="E225" s="17" t="s">
        <v>215</v>
      </c>
      <c r="F225" s="18" t="s">
        <v>72</v>
      </c>
      <c r="G225" s="16" t="s">
        <v>49</v>
      </c>
      <c r="H225" s="16"/>
      <c r="I225" s="19"/>
      <c r="J225" s="19"/>
      <c r="K225" s="20" t="str">
        <f t="shared" si="30"/>
        <v/>
      </c>
      <c r="L225" s="21" t="str">
        <f t="shared" ca="1" si="31"/>
        <v>1504240430094500001</v>
      </c>
      <c r="M225" s="21" t="str">
        <f t="shared" ca="1" si="32"/>
        <v>1504240430000000001</v>
      </c>
      <c r="N225" s="21">
        <f t="shared" si="33"/>
        <v>0</v>
      </c>
      <c r="O225" s="21"/>
      <c r="P225" s="21" t="str">
        <f t="shared" si="28"/>
        <v/>
      </c>
      <c r="Q225" s="21" t="str">
        <f t="shared" si="29"/>
        <v/>
      </c>
      <c r="R225" s="9" t="str">
        <f t="shared" si="34"/>
        <v/>
      </c>
    </row>
    <row r="226" s="9" customFormat="1">
      <c r="A226" s="15">
        <v>215</v>
      </c>
      <c r="B226" s="16" t="s">
        <v>212</v>
      </c>
      <c r="C226" s="17" t="s">
        <v>213</v>
      </c>
      <c r="D226" s="17" t="s">
        <v>214</v>
      </c>
      <c r="E226" s="17" t="s">
        <v>215</v>
      </c>
      <c r="F226" s="18" t="s">
        <v>72</v>
      </c>
      <c r="G226" s="16" t="s">
        <v>50</v>
      </c>
      <c r="H226" s="16"/>
      <c r="I226" s="19"/>
      <c r="J226" s="19"/>
      <c r="K226" s="20" t="str">
        <f t="shared" si="30"/>
        <v/>
      </c>
      <c r="L226" s="21" t="str">
        <f t="shared" ca="1" si="31"/>
        <v>1505240430094500001</v>
      </c>
      <c r="M226" s="21" t="str">
        <f t="shared" ca="1" si="32"/>
        <v>1505240430000000001</v>
      </c>
      <c r="N226" s="21">
        <f t="shared" si="33"/>
        <v>0</v>
      </c>
      <c r="O226" s="21"/>
      <c r="P226" s="21" t="str">
        <f t="shared" si="28"/>
        <v/>
      </c>
      <c r="Q226" s="21" t="str">
        <f t="shared" si="29"/>
        <v/>
      </c>
      <c r="R226" s="9" t="str">
        <f t="shared" si="34"/>
        <v/>
      </c>
    </row>
    <row r="227" s="9" customFormat="1">
      <c r="A227" s="15">
        <v>216</v>
      </c>
      <c r="B227" s="16" t="s">
        <v>212</v>
      </c>
      <c r="C227" s="17" t="s">
        <v>213</v>
      </c>
      <c r="D227" s="17" t="s">
        <v>214</v>
      </c>
      <c r="E227" s="17" t="s">
        <v>215</v>
      </c>
      <c r="F227" s="18" t="s">
        <v>72</v>
      </c>
      <c r="G227" s="16" t="s">
        <v>51</v>
      </c>
      <c r="H227" s="16"/>
      <c r="I227" s="19"/>
      <c r="J227" s="19"/>
      <c r="K227" s="20" t="str">
        <f t="shared" si="30"/>
        <v/>
      </c>
      <c r="L227" s="21" t="str">
        <f t="shared" ca="1" si="31"/>
        <v>1506240430094500001</v>
      </c>
      <c r="M227" s="21" t="str">
        <f t="shared" ca="1" si="32"/>
        <v>1506240430000000001</v>
      </c>
      <c r="N227" s="21">
        <f t="shared" si="33"/>
        <v>0</v>
      </c>
      <c r="O227" s="21"/>
      <c r="P227" s="21" t="str">
        <f t="shared" si="28"/>
        <v/>
      </c>
      <c r="Q227" s="21" t="str">
        <f t="shared" si="29"/>
        <v/>
      </c>
      <c r="R227" s="9" t="str">
        <f t="shared" si="34"/>
        <v/>
      </c>
    </row>
    <row r="228" s="9" customFormat="1">
      <c r="A228" s="15">
        <v>217</v>
      </c>
      <c r="B228" s="16" t="s">
        <v>212</v>
      </c>
      <c r="C228" s="17" t="s">
        <v>213</v>
      </c>
      <c r="D228" s="17" t="s">
        <v>214</v>
      </c>
      <c r="E228" s="17" t="s">
        <v>215</v>
      </c>
      <c r="F228" s="18" t="s">
        <v>72</v>
      </c>
      <c r="G228" s="16" t="s">
        <v>52</v>
      </c>
      <c r="H228" s="16"/>
      <c r="I228" s="19"/>
      <c r="J228" s="19"/>
      <c r="K228" s="20" t="str">
        <f t="shared" si="30"/>
        <v/>
      </c>
      <c r="L228" s="21" t="str">
        <f t="shared" ca="1" si="31"/>
        <v>1507240430094500001</v>
      </c>
      <c r="M228" s="21" t="str">
        <f t="shared" ca="1" si="32"/>
        <v>1507240430000000001</v>
      </c>
      <c r="N228" s="21">
        <f t="shared" si="33"/>
        <v>0</v>
      </c>
      <c r="O228" s="21"/>
      <c r="P228" s="21" t="str">
        <f t="shared" ref="P228:P271" si="35">IFERROR(MID(I228,FIND("#",SUBSTITUTE(I228,"_","#",1),1)+1,1),"")&amp;IFERROR(MID(I228,FIND("#",SUBSTITUTE(I228,"_","#",2),1)+1,1),"")&amp;IFERROR(MID(I228,FIND("#",SUBSTITUTE(I228,"_","#",3),1)+1,1),"")&amp;IFERROR(MID(I228,FIND("#",SUBSTITUTE(I228,"_","#",4),1)+1,1),"")&amp;IFERROR(MID(I228,FIND("#",SUBSTITUTE(I228,"_","#",5),1)+1,1),"")&amp;IFERROR(MID(I228,FIND("#",SUBSTITUTE(I228,"_","#",6),1)+1,1),"")</f>
        <v/>
      </c>
      <c r="Q228" s="21" t="str">
        <f t="shared" ref="Q228:Q271" si="36">P228</f>
        <v/>
      </c>
      <c r="R228" s="9" t="str">
        <f t="shared" si="34"/>
        <v/>
      </c>
    </row>
    <row r="229" s="9" customFormat="1">
      <c r="A229" s="15">
        <v>218</v>
      </c>
      <c r="B229" s="16" t="s">
        <v>212</v>
      </c>
      <c r="C229" s="17" t="s">
        <v>213</v>
      </c>
      <c r="D229" s="17" t="s">
        <v>214</v>
      </c>
      <c r="E229" s="17" t="s">
        <v>215</v>
      </c>
      <c r="F229" s="18" t="s">
        <v>72</v>
      </c>
      <c r="G229" s="16" t="s">
        <v>53</v>
      </c>
      <c r="H229" s="16"/>
      <c r="I229" s="19"/>
      <c r="J229" s="19"/>
      <c r="K229" s="20" t="str">
        <f t="shared" si="30"/>
        <v/>
      </c>
      <c r="L229" s="21" t="str">
        <f t="shared" ca="1" si="31"/>
        <v>1508240430094500001</v>
      </c>
      <c r="M229" s="21" t="str">
        <f t="shared" ca="1" si="32"/>
        <v>1508240430000000001</v>
      </c>
      <c r="N229" s="21">
        <f t="shared" si="33"/>
        <v>0</v>
      </c>
      <c r="O229" s="21"/>
      <c r="P229" s="21" t="str">
        <f t="shared" si="35"/>
        <v/>
      </c>
      <c r="Q229" s="21" t="str">
        <f t="shared" si="36"/>
        <v/>
      </c>
      <c r="R229" s="9" t="str">
        <f t="shared" si="34"/>
        <v/>
      </c>
    </row>
    <row r="230" s="9" customFormat="1">
      <c r="A230" s="15">
        <v>219</v>
      </c>
      <c r="B230" s="16" t="s">
        <v>212</v>
      </c>
      <c r="C230" s="17" t="s">
        <v>213</v>
      </c>
      <c r="D230" s="17" t="s">
        <v>214</v>
      </c>
      <c r="E230" s="17" t="s">
        <v>215</v>
      </c>
      <c r="F230" s="18" t="s">
        <v>72</v>
      </c>
      <c r="G230" s="16" t="s">
        <v>54</v>
      </c>
      <c r="H230" s="16"/>
      <c r="I230" s="19"/>
      <c r="J230" s="19"/>
      <c r="K230" s="20" t="str">
        <f t="shared" ref="K230:K271" si="37">IF(I230&lt;&gt;"","seq_"&amp;I230&amp;RIGHT(I230,LEN(I230)-1)&amp;"_id","")</f>
        <v/>
      </c>
      <c r="L230" s="21" t="str">
        <f t="shared" ref="L230:L271" ca="1" si="38">F230&amp;G230&amp;TEXT(NOW(),"yymmddhhmm")&amp;"00001"</f>
        <v>1509240430094500001</v>
      </c>
      <c r="M230" s="21" t="str">
        <f t="shared" ref="M230:M271" ca="1" si="39">F230&amp;G230&amp;TEXT(NOW(),"yymmdd")&amp;"000000001"</f>
        <v>1509240430000000001</v>
      </c>
      <c r="N230" s="21">
        <f t="shared" ref="N230:N271" si="40">LEN(I230)</f>
        <v>0</v>
      </c>
      <c r="O230" s="21"/>
      <c r="P230" s="21" t="str">
        <f t="shared" si="35"/>
        <v/>
      </c>
      <c r="Q230" s="21" t="str">
        <f t="shared" si="36"/>
        <v/>
      </c>
      <c r="R230" s="9" t="str">
        <f t="shared" ref="R230:R270" si="41">IF(K230&lt;&gt;"","CREATE SEQUENCE public."&amp;K230&amp;" INCREMENT BY 1 MINVALUE 1 MAXVALUE 99999 START 1 CACHE 1 CYCLE;","")</f>
        <v/>
      </c>
    </row>
    <row r="231" s="9" customFormat="1">
      <c r="A231" s="15">
        <v>220</v>
      </c>
      <c r="B231" s="16" t="s">
        <v>212</v>
      </c>
      <c r="C231" s="17" t="s">
        <v>213</v>
      </c>
      <c r="D231" s="17" t="s">
        <v>214</v>
      </c>
      <c r="E231" s="17" t="s">
        <v>215</v>
      </c>
      <c r="F231" s="18" t="s">
        <v>72</v>
      </c>
      <c r="G231" s="16" t="s">
        <v>55</v>
      </c>
      <c r="H231" s="16"/>
      <c r="I231" s="19"/>
      <c r="J231" s="19"/>
      <c r="K231" s="20" t="str">
        <f t="shared" si="37"/>
        <v/>
      </c>
      <c r="L231" s="21" t="str">
        <f t="shared" ca="1" si="38"/>
        <v>1510240430094500001</v>
      </c>
      <c r="M231" s="21" t="str">
        <f t="shared" ca="1" si="39"/>
        <v>1510240430000000001</v>
      </c>
      <c r="N231" s="21">
        <f t="shared" si="40"/>
        <v>0</v>
      </c>
      <c r="O231" s="21"/>
      <c r="P231" s="21" t="str">
        <f t="shared" si="35"/>
        <v/>
      </c>
      <c r="Q231" s="21" t="str">
        <f t="shared" si="36"/>
        <v/>
      </c>
      <c r="R231" s="9" t="str">
        <f t="shared" si="41"/>
        <v/>
      </c>
    </row>
    <row r="232" s="9" customFormat="1" ht="25.5">
      <c r="A232" s="15">
        <v>221</v>
      </c>
      <c r="B232" s="16" t="s">
        <v>212</v>
      </c>
      <c r="C232" s="17" t="s">
        <v>213</v>
      </c>
      <c r="D232" s="17" t="s">
        <v>220</v>
      </c>
      <c r="E232" s="17" t="s">
        <v>221</v>
      </c>
      <c r="F232" s="18" t="s">
        <v>72</v>
      </c>
      <c r="G232" s="16" t="s">
        <v>42</v>
      </c>
      <c r="H232" s="16" t="s">
        <v>135</v>
      </c>
      <c r="I232" s="24" t="s">
        <v>222</v>
      </c>
      <c r="J232" s="24" t="s">
        <v>223</v>
      </c>
      <c r="K232" s="20" t="str">
        <f t="shared" si="37"/>
        <v>seq_t_scm_conf_protocol_viid_scm_conf_protocol_viid_id</v>
      </c>
      <c r="L232" s="21" t="str">
        <f t="shared" ca="1" si="38"/>
        <v>1511240430094500001</v>
      </c>
      <c r="M232" s="21" t="str">
        <f t="shared" ca="1" si="39"/>
        <v>1511240430000000001</v>
      </c>
      <c r="N232" s="21">
        <f t="shared" si="40"/>
        <v>24</v>
      </c>
      <c r="O232" s="21"/>
      <c r="P232" s="21" t="str">
        <f t="shared" si="35"/>
        <v>scpv</v>
      </c>
      <c r="Q232" s="21" t="str">
        <f t="shared" si="36"/>
        <v>scpv</v>
      </c>
      <c r="R232" s="9" t="str">
        <f t="shared" si="41"/>
        <v xml:space="preserve">CREATE SEQUENCE public.seq_t_scm_conf_protocol_viid_scm_conf_protocol_viid_id INCREMENT BY 1 MINVALUE 1 MAXVALUE 99999 START 1 CACHE 1 CYCLE;</v>
      </c>
    </row>
    <row r="233" s="9" customFormat="1" ht="25.5">
      <c r="A233" s="15">
        <v>222</v>
      </c>
      <c r="B233" s="16" t="s">
        <v>212</v>
      </c>
      <c r="C233" s="17" t="s">
        <v>213</v>
      </c>
      <c r="D233" s="29" t="s">
        <v>220</v>
      </c>
      <c r="E233" s="17" t="s">
        <v>221</v>
      </c>
      <c r="F233" s="18" t="s">
        <v>72</v>
      </c>
      <c r="G233" s="16" t="s">
        <v>60</v>
      </c>
      <c r="H233" s="16"/>
      <c r="I233" s="19"/>
      <c r="J233" s="19"/>
      <c r="K233" s="20" t="str">
        <f t="shared" si="37"/>
        <v/>
      </c>
      <c r="L233" s="21" t="str">
        <f t="shared" ca="1" si="38"/>
        <v>1512240430094500001</v>
      </c>
      <c r="M233" s="21" t="str">
        <f t="shared" ca="1" si="39"/>
        <v>1512240430000000001</v>
      </c>
      <c r="N233" s="21">
        <f t="shared" si="40"/>
        <v>0</v>
      </c>
      <c r="O233" s="21"/>
      <c r="P233" s="21" t="str">
        <f t="shared" si="35"/>
        <v/>
      </c>
      <c r="Q233" s="21" t="str">
        <f t="shared" si="36"/>
        <v/>
      </c>
      <c r="R233" s="9" t="str">
        <f t="shared" si="41"/>
        <v/>
      </c>
    </row>
    <row r="234" ht="25.5">
      <c r="A234" s="15">
        <v>223</v>
      </c>
      <c r="B234" s="16" t="s">
        <v>212</v>
      </c>
      <c r="C234" s="17" t="s">
        <v>213</v>
      </c>
      <c r="D234" s="17" t="s">
        <v>220</v>
      </c>
      <c r="E234" s="17" t="s">
        <v>221</v>
      </c>
      <c r="F234" s="18" t="s">
        <v>72</v>
      </c>
      <c r="G234" s="16" t="s">
        <v>64</v>
      </c>
      <c r="H234" s="16"/>
      <c r="I234" s="19"/>
      <c r="J234" s="19"/>
      <c r="K234" s="20" t="str">
        <f t="shared" si="37"/>
        <v/>
      </c>
      <c r="L234" s="21" t="str">
        <f t="shared" ca="1" si="38"/>
        <v>1513240430094500001</v>
      </c>
      <c r="M234" s="21" t="str">
        <f t="shared" ca="1" si="39"/>
        <v>1513240430000000001</v>
      </c>
      <c r="N234" s="21">
        <f t="shared" si="40"/>
        <v>0</v>
      </c>
      <c r="O234" s="21"/>
      <c r="P234" s="21" t="str">
        <f t="shared" si="35"/>
        <v/>
      </c>
      <c r="Q234" s="21" t="str">
        <f t="shared" si="36"/>
        <v/>
      </c>
      <c r="R234" s="9" t="str">
        <f t="shared" si="41"/>
        <v/>
      </c>
    </row>
    <row r="235" ht="25.5">
      <c r="A235" s="15">
        <v>224</v>
      </c>
      <c r="B235" s="16" t="s">
        <v>212</v>
      </c>
      <c r="C235" s="17" t="s">
        <v>213</v>
      </c>
      <c r="D235" s="29" t="s">
        <v>220</v>
      </c>
      <c r="E235" s="17" t="s">
        <v>221</v>
      </c>
      <c r="F235" s="18" t="s">
        <v>72</v>
      </c>
      <c r="G235" s="16" t="s">
        <v>67</v>
      </c>
      <c r="H235" s="16"/>
      <c r="I235" s="19"/>
      <c r="J235" s="19"/>
      <c r="K235" s="20" t="str">
        <f t="shared" si="37"/>
        <v/>
      </c>
      <c r="L235" s="21" t="str">
        <f t="shared" ca="1" si="38"/>
        <v>1514240430094500001</v>
      </c>
      <c r="M235" s="21" t="str">
        <f t="shared" ca="1" si="39"/>
        <v>1514240430000000001</v>
      </c>
      <c r="N235" s="21">
        <f t="shared" si="40"/>
        <v>0</v>
      </c>
      <c r="O235" s="21"/>
      <c r="P235" s="21" t="str">
        <f t="shared" si="35"/>
        <v/>
      </c>
      <c r="Q235" s="21" t="str">
        <f t="shared" si="36"/>
        <v/>
      </c>
      <c r="R235" s="9" t="str">
        <f t="shared" si="41"/>
        <v/>
      </c>
    </row>
    <row r="236">
      <c r="A236" s="15">
        <v>225</v>
      </c>
      <c r="B236" s="16" t="s">
        <v>212</v>
      </c>
      <c r="C236" s="17" t="s">
        <v>213</v>
      </c>
      <c r="D236" s="17" t="s">
        <v>220</v>
      </c>
      <c r="E236" s="17" t="s">
        <v>221</v>
      </c>
      <c r="F236" s="18" t="s">
        <v>72</v>
      </c>
      <c r="G236" s="16" t="s">
        <v>72</v>
      </c>
      <c r="H236" s="16"/>
      <c r="I236" s="19"/>
      <c r="J236" s="19"/>
      <c r="K236" s="20" t="str">
        <f t="shared" si="37"/>
        <v/>
      </c>
      <c r="L236" s="21" t="str">
        <f t="shared" ca="1" si="38"/>
        <v>1515240430094500001</v>
      </c>
      <c r="M236" s="21" t="str">
        <f t="shared" ca="1" si="39"/>
        <v>1515240430000000001</v>
      </c>
      <c r="N236" s="21">
        <f t="shared" si="40"/>
        <v>0</v>
      </c>
      <c r="O236" s="21"/>
      <c r="P236" s="21" t="str">
        <f t="shared" si="35"/>
        <v/>
      </c>
      <c r="Q236" s="21" t="str">
        <f t="shared" si="36"/>
        <v/>
      </c>
      <c r="R236" s="9" t="str">
        <f t="shared" si="41"/>
        <v/>
      </c>
    </row>
    <row r="237">
      <c r="A237" s="15">
        <v>226</v>
      </c>
      <c r="B237" s="16" t="s">
        <v>212</v>
      </c>
      <c r="C237" s="17" t="s">
        <v>213</v>
      </c>
      <c r="D237" s="29" t="s">
        <v>220</v>
      </c>
      <c r="E237" s="17" t="s">
        <v>221</v>
      </c>
      <c r="F237" s="18" t="s">
        <v>72</v>
      </c>
      <c r="G237" s="16" t="s">
        <v>73</v>
      </c>
      <c r="H237" s="16"/>
      <c r="I237" s="19"/>
      <c r="J237" s="19"/>
      <c r="K237" s="20" t="str">
        <f t="shared" si="37"/>
        <v/>
      </c>
      <c r="L237" s="21" t="str">
        <f t="shared" ca="1" si="38"/>
        <v>1516240430094500001</v>
      </c>
      <c r="M237" s="21" t="str">
        <f t="shared" ca="1" si="39"/>
        <v>1516240430000000001</v>
      </c>
      <c r="N237" s="21">
        <f t="shared" si="40"/>
        <v>0</v>
      </c>
      <c r="O237" s="21"/>
      <c r="P237" s="21" t="str">
        <f t="shared" si="35"/>
        <v/>
      </c>
      <c r="Q237" s="21" t="str">
        <f t="shared" si="36"/>
        <v/>
      </c>
      <c r="R237" s="9" t="str">
        <f t="shared" si="41"/>
        <v/>
      </c>
    </row>
    <row r="238">
      <c r="A238" s="15">
        <v>227</v>
      </c>
      <c r="B238" s="16" t="s">
        <v>212</v>
      </c>
      <c r="C238" s="17" t="s">
        <v>213</v>
      </c>
      <c r="D238" s="17" t="s">
        <v>220</v>
      </c>
      <c r="E238" s="17" t="s">
        <v>221</v>
      </c>
      <c r="F238" s="18" t="s">
        <v>72</v>
      </c>
      <c r="G238" s="16" t="s">
        <v>74</v>
      </c>
      <c r="H238" s="16"/>
      <c r="I238" s="19"/>
      <c r="J238" s="19"/>
      <c r="K238" s="20" t="str">
        <f t="shared" si="37"/>
        <v/>
      </c>
      <c r="L238" s="21" t="str">
        <f t="shared" ca="1" si="38"/>
        <v>1517240430094500001</v>
      </c>
      <c r="M238" s="21" t="str">
        <f t="shared" ca="1" si="39"/>
        <v>1517240430000000001</v>
      </c>
      <c r="N238" s="21">
        <f t="shared" si="40"/>
        <v>0</v>
      </c>
      <c r="O238" s="21"/>
      <c r="P238" s="21" t="str">
        <f t="shared" si="35"/>
        <v/>
      </c>
      <c r="Q238" s="21" t="str">
        <f t="shared" si="36"/>
        <v/>
      </c>
      <c r="R238" s="9" t="str">
        <f t="shared" si="41"/>
        <v/>
      </c>
    </row>
    <row r="239">
      <c r="A239" s="15">
        <v>228</v>
      </c>
      <c r="B239" s="16" t="s">
        <v>212</v>
      </c>
      <c r="C239" s="17" t="s">
        <v>213</v>
      </c>
      <c r="D239" s="29" t="s">
        <v>220</v>
      </c>
      <c r="E239" s="17" t="s">
        <v>221</v>
      </c>
      <c r="F239" s="18" t="s">
        <v>72</v>
      </c>
      <c r="G239" s="16" t="s">
        <v>75</v>
      </c>
      <c r="H239" s="16"/>
      <c r="I239" s="19"/>
      <c r="J239" s="19"/>
      <c r="K239" s="20" t="str">
        <f t="shared" si="37"/>
        <v/>
      </c>
      <c r="L239" s="21" t="str">
        <f t="shared" ca="1" si="38"/>
        <v>1518240430094500001</v>
      </c>
      <c r="M239" s="21" t="str">
        <f t="shared" ca="1" si="39"/>
        <v>1518240430000000001</v>
      </c>
      <c r="N239" s="21">
        <f t="shared" si="40"/>
        <v>0</v>
      </c>
      <c r="O239" s="21"/>
      <c r="P239" s="21" t="str">
        <f t="shared" si="35"/>
        <v/>
      </c>
      <c r="Q239" s="21" t="str">
        <f t="shared" si="36"/>
        <v/>
      </c>
      <c r="R239" s="9" t="str">
        <f t="shared" si="41"/>
        <v/>
      </c>
    </row>
    <row r="240" s="9" customFormat="1">
      <c r="A240" s="15">
        <v>229</v>
      </c>
      <c r="B240" s="16" t="s">
        <v>212</v>
      </c>
      <c r="C240" s="17" t="s">
        <v>213</v>
      </c>
      <c r="D240" s="17" t="s">
        <v>220</v>
      </c>
      <c r="E240" s="17" t="s">
        <v>221</v>
      </c>
      <c r="F240" s="18" t="s">
        <v>72</v>
      </c>
      <c r="G240" s="16" t="s">
        <v>76</v>
      </c>
      <c r="H240" s="16"/>
      <c r="I240" s="19"/>
      <c r="J240" s="19"/>
      <c r="K240" s="20" t="str">
        <f t="shared" si="37"/>
        <v/>
      </c>
      <c r="L240" s="21" t="str">
        <f t="shared" ca="1" si="38"/>
        <v>1519240430094500001</v>
      </c>
      <c r="M240" s="21" t="str">
        <f t="shared" ca="1" si="39"/>
        <v>1519240430000000001</v>
      </c>
      <c r="N240" s="21">
        <f t="shared" si="40"/>
        <v>0</v>
      </c>
      <c r="O240" s="21"/>
      <c r="P240" s="21" t="str">
        <f t="shared" si="35"/>
        <v/>
      </c>
      <c r="Q240" s="21" t="str">
        <f t="shared" si="36"/>
        <v/>
      </c>
      <c r="R240" s="9" t="str">
        <f t="shared" si="41"/>
        <v/>
      </c>
    </row>
    <row r="241" s="9" customFormat="1">
      <c r="A241" s="15">
        <v>230</v>
      </c>
      <c r="B241" s="16" t="s">
        <v>212</v>
      </c>
      <c r="C241" s="17" t="s">
        <v>213</v>
      </c>
      <c r="D241" s="29" t="s">
        <v>220</v>
      </c>
      <c r="E241" s="17" t="s">
        <v>221</v>
      </c>
      <c r="F241" s="18" t="s">
        <v>72</v>
      </c>
      <c r="G241" s="16" t="s">
        <v>77</v>
      </c>
      <c r="H241" s="16"/>
      <c r="I241" s="19"/>
      <c r="J241" s="19"/>
      <c r="K241" s="20" t="str">
        <f t="shared" si="37"/>
        <v/>
      </c>
      <c r="L241" s="21" t="str">
        <f t="shared" ca="1" si="38"/>
        <v>1520240430094500001</v>
      </c>
      <c r="M241" s="21" t="str">
        <f t="shared" ca="1" si="39"/>
        <v>1520240430000000001</v>
      </c>
      <c r="N241" s="21">
        <f t="shared" si="40"/>
        <v>0</v>
      </c>
      <c r="O241" s="21"/>
      <c r="P241" s="21" t="str">
        <f t="shared" si="35"/>
        <v/>
      </c>
      <c r="Q241" s="21" t="str">
        <f t="shared" si="36"/>
        <v/>
      </c>
      <c r="R241" s="9" t="str">
        <f t="shared" si="41"/>
        <v/>
      </c>
    </row>
    <row r="242" s="9" customFormat="1">
      <c r="A242" s="15">
        <v>231</v>
      </c>
      <c r="B242" s="16" t="s">
        <v>212</v>
      </c>
      <c r="C242" s="17" t="s">
        <v>213</v>
      </c>
      <c r="D242" s="17" t="s">
        <v>220</v>
      </c>
      <c r="E242" s="17" t="s">
        <v>221</v>
      </c>
      <c r="F242" s="18" t="s">
        <v>72</v>
      </c>
      <c r="G242" s="16" t="s">
        <v>80</v>
      </c>
      <c r="H242" s="16"/>
      <c r="I242" s="19"/>
      <c r="J242" s="19"/>
      <c r="K242" s="20" t="str">
        <f t="shared" si="37"/>
        <v/>
      </c>
      <c r="L242" s="21" t="str">
        <f t="shared" ca="1" si="38"/>
        <v>1521240430094500001</v>
      </c>
      <c r="M242" s="21" t="str">
        <f t="shared" ca="1" si="39"/>
        <v>1521240430000000001</v>
      </c>
      <c r="N242" s="21">
        <f t="shared" si="40"/>
        <v>0</v>
      </c>
      <c r="O242" s="21"/>
      <c r="P242" s="21" t="str">
        <f t="shared" si="35"/>
        <v/>
      </c>
      <c r="Q242" s="21" t="str">
        <f t="shared" si="36"/>
        <v/>
      </c>
      <c r="R242" s="27" t="str">
        <f t="shared" si="41"/>
        <v/>
      </c>
    </row>
    <row r="243" s="9" customFormat="1">
      <c r="A243" s="15">
        <v>232</v>
      </c>
      <c r="B243" s="16" t="s">
        <v>212</v>
      </c>
      <c r="C243" s="17" t="s">
        <v>213</v>
      </c>
      <c r="D243" s="29" t="s">
        <v>220</v>
      </c>
      <c r="E243" s="17" t="s">
        <v>221</v>
      </c>
      <c r="F243" s="18" t="s">
        <v>72</v>
      </c>
      <c r="G243" s="16" t="s">
        <v>83</v>
      </c>
      <c r="H243" s="16"/>
      <c r="I243" s="19"/>
      <c r="J243" s="19"/>
      <c r="K243" s="20" t="str">
        <f t="shared" si="37"/>
        <v/>
      </c>
      <c r="L243" s="21" t="str">
        <f t="shared" ca="1" si="38"/>
        <v>1522240430094500001</v>
      </c>
      <c r="M243" s="21" t="str">
        <f t="shared" ca="1" si="39"/>
        <v>1522240430000000001</v>
      </c>
      <c r="N243" s="21">
        <f t="shared" si="40"/>
        <v>0</v>
      </c>
      <c r="O243" s="21"/>
      <c r="P243" s="21" t="str">
        <f t="shared" si="35"/>
        <v/>
      </c>
      <c r="Q243" s="21" t="str">
        <f t="shared" si="36"/>
        <v/>
      </c>
      <c r="R243" s="27" t="str">
        <f t="shared" si="41"/>
        <v/>
      </c>
    </row>
    <row r="244" s="9" customFormat="1">
      <c r="A244" s="15">
        <v>233</v>
      </c>
      <c r="B244" s="16" t="s">
        <v>212</v>
      </c>
      <c r="C244" s="17" t="s">
        <v>213</v>
      </c>
      <c r="D244" s="17" t="s">
        <v>220</v>
      </c>
      <c r="E244" s="17" t="s">
        <v>221</v>
      </c>
      <c r="F244" s="18" t="s">
        <v>72</v>
      </c>
      <c r="G244" s="16" t="s">
        <v>87</v>
      </c>
      <c r="H244" s="16"/>
      <c r="I244" s="19"/>
      <c r="J244" s="19"/>
      <c r="K244" s="20" t="str">
        <f t="shared" si="37"/>
        <v/>
      </c>
      <c r="L244" s="21" t="str">
        <f t="shared" ca="1" si="38"/>
        <v>1523240430094500001</v>
      </c>
      <c r="M244" s="21" t="str">
        <f t="shared" ca="1" si="39"/>
        <v>1523240430000000001</v>
      </c>
      <c r="N244" s="21">
        <f t="shared" si="40"/>
        <v>0</v>
      </c>
      <c r="O244" s="21"/>
      <c r="P244" s="21" t="str">
        <f t="shared" si="35"/>
        <v/>
      </c>
      <c r="Q244" s="21" t="str">
        <f t="shared" si="36"/>
        <v/>
      </c>
      <c r="R244" s="27" t="str">
        <f t="shared" si="41"/>
        <v/>
      </c>
    </row>
    <row r="245" s="9" customFormat="1">
      <c r="A245" s="15">
        <v>234</v>
      </c>
      <c r="B245" s="16" t="s">
        <v>212</v>
      </c>
      <c r="C245" s="17" t="s">
        <v>213</v>
      </c>
      <c r="D245" s="29" t="s">
        <v>220</v>
      </c>
      <c r="E245" s="17" t="s">
        <v>221</v>
      </c>
      <c r="F245" s="18" t="s">
        <v>72</v>
      </c>
      <c r="G245" s="16" t="s">
        <v>90</v>
      </c>
      <c r="H245" s="16"/>
      <c r="I245" s="19"/>
      <c r="J245" s="19"/>
      <c r="K245" s="20" t="str">
        <f t="shared" si="37"/>
        <v/>
      </c>
      <c r="L245" s="21" t="str">
        <f t="shared" ca="1" si="38"/>
        <v>1524240430094500001</v>
      </c>
      <c r="M245" s="21" t="str">
        <f t="shared" ca="1" si="39"/>
        <v>1524240430000000001</v>
      </c>
      <c r="N245" s="21">
        <f t="shared" si="40"/>
        <v>0</v>
      </c>
      <c r="O245" s="21"/>
      <c r="P245" s="21" t="str">
        <f t="shared" si="35"/>
        <v/>
      </c>
      <c r="Q245" s="21" t="str">
        <f t="shared" si="36"/>
        <v/>
      </c>
      <c r="R245" s="27" t="str">
        <f t="shared" si="41"/>
        <v/>
      </c>
    </row>
    <row r="246" s="9" customFormat="1">
      <c r="A246" s="15">
        <v>235</v>
      </c>
      <c r="B246" s="16" t="s">
        <v>212</v>
      </c>
      <c r="C246" s="17" t="s">
        <v>213</v>
      </c>
      <c r="D246" s="17" t="s">
        <v>220</v>
      </c>
      <c r="E246" s="17" t="s">
        <v>221</v>
      </c>
      <c r="F246" s="18" t="s">
        <v>72</v>
      </c>
      <c r="G246" s="16" t="s">
        <v>91</v>
      </c>
      <c r="H246" s="16"/>
      <c r="I246" s="19"/>
      <c r="J246" s="19"/>
      <c r="K246" s="20" t="str">
        <f t="shared" si="37"/>
        <v/>
      </c>
      <c r="L246" s="21" t="str">
        <f t="shared" ca="1" si="38"/>
        <v>1525240430094500001</v>
      </c>
      <c r="M246" s="21" t="str">
        <f t="shared" ca="1" si="39"/>
        <v>1525240430000000001</v>
      </c>
      <c r="N246" s="21">
        <f t="shared" si="40"/>
        <v>0</v>
      </c>
      <c r="O246" s="21"/>
      <c r="P246" s="21" t="str">
        <f t="shared" si="35"/>
        <v/>
      </c>
      <c r="Q246" s="21" t="str">
        <f t="shared" si="36"/>
        <v/>
      </c>
      <c r="R246" s="27" t="str">
        <f t="shared" si="41"/>
        <v/>
      </c>
    </row>
    <row r="247" s="9" customFormat="1">
      <c r="A247" s="15">
        <v>236</v>
      </c>
      <c r="B247" s="16" t="s">
        <v>212</v>
      </c>
      <c r="C247" s="17" t="s">
        <v>213</v>
      </c>
      <c r="D247" s="29" t="s">
        <v>220</v>
      </c>
      <c r="E247" s="17" t="s">
        <v>221</v>
      </c>
      <c r="F247" s="18" t="s">
        <v>72</v>
      </c>
      <c r="G247" s="16" t="s">
        <v>92</v>
      </c>
      <c r="H247" s="16"/>
      <c r="I247" s="19"/>
      <c r="J247" s="19"/>
      <c r="K247" s="20" t="str">
        <f t="shared" si="37"/>
        <v/>
      </c>
      <c r="L247" s="21" t="str">
        <f t="shared" ca="1" si="38"/>
        <v>1526240430094500001</v>
      </c>
      <c r="M247" s="21" t="str">
        <f t="shared" ca="1" si="39"/>
        <v>1526240430000000001</v>
      </c>
      <c r="N247" s="21">
        <f t="shared" si="40"/>
        <v>0</v>
      </c>
      <c r="O247" s="21"/>
      <c r="P247" s="21" t="str">
        <f t="shared" si="35"/>
        <v/>
      </c>
      <c r="Q247" s="21" t="str">
        <f t="shared" si="36"/>
        <v/>
      </c>
      <c r="R247" s="27" t="str">
        <f t="shared" si="41"/>
        <v/>
      </c>
    </row>
    <row r="248" s="9" customFormat="1">
      <c r="A248" s="15">
        <v>237</v>
      </c>
      <c r="B248" s="16" t="s">
        <v>212</v>
      </c>
      <c r="C248" s="17" t="s">
        <v>213</v>
      </c>
      <c r="D248" s="17" t="s">
        <v>220</v>
      </c>
      <c r="E248" s="17" t="s">
        <v>221</v>
      </c>
      <c r="F248" s="18" t="s">
        <v>72</v>
      </c>
      <c r="G248" s="16" t="s">
        <v>93</v>
      </c>
      <c r="H248" s="16"/>
      <c r="I248" s="19"/>
      <c r="J248" s="19"/>
      <c r="K248" s="20" t="str">
        <f t="shared" si="37"/>
        <v/>
      </c>
      <c r="L248" s="21" t="str">
        <f t="shared" ca="1" si="38"/>
        <v>1527240430094500001</v>
      </c>
      <c r="M248" s="21" t="str">
        <f t="shared" ca="1" si="39"/>
        <v>1527240430000000001</v>
      </c>
      <c r="N248" s="21">
        <f t="shared" si="40"/>
        <v>0</v>
      </c>
      <c r="O248" s="21"/>
      <c r="P248" s="21" t="str">
        <f t="shared" si="35"/>
        <v/>
      </c>
      <c r="Q248" s="21" t="str">
        <f t="shared" si="36"/>
        <v/>
      </c>
      <c r="R248" s="27" t="str">
        <f t="shared" si="41"/>
        <v/>
      </c>
    </row>
    <row r="249" s="9" customFormat="1">
      <c r="A249" s="15">
        <v>238</v>
      </c>
      <c r="B249" s="16" t="s">
        <v>212</v>
      </c>
      <c r="C249" s="17" t="s">
        <v>213</v>
      </c>
      <c r="D249" s="29" t="s">
        <v>220</v>
      </c>
      <c r="E249" s="17" t="s">
        <v>221</v>
      </c>
      <c r="F249" s="18" t="s">
        <v>72</v>
      </c>
      <c r="G249" s="16" t="s">
        <v>94</v>
      </c>
      <c r="H249" s="16"/>
      <c r="I249" s="19"/>
      <c r="J249" s="19"/>
      <c r="K249" s="20" t="str">
        <f t="shared" si="37"/>
        <v/>
      </c>
      <c r="L249" s="21" t="str">
        <f t="shared" ca="1" si="38"/>
        <v>1528240430094500001</v>
      </c>
      <c r="M249" s="21" t="str">
        <f t="shared" ca="1" si="39"/>
        <v>1528240430000000001</v>
      </c>
      <c r="N249" s="21">
        <f t="shared" si="40"/>
        <v>0</v>
      </c>
      <c r="O249" s="21"/>
      <c r="P249" s="21" t="str">
        <f t="shared" si="35"/>
        <v/>
      </c>
      <c r="Q249" s="21" t="str">
        <f t="shared" si="36"/>
        <v/>
      </c>
      <c r="R249" s="27" t="str">
        <f t="shared" si="41"/>
        <v/>
      </c>
    </row>
    <row r="250" s="9" customFormat="1">
      <c r="A250" s="15">
        <v>239</v>
      </c>
      <c r="B250" s="16" t="s">
        <v>212</v>
      </c>
      <c r="C250" s="17" t="s">
        <v>213</v>
      </c>
      <c r="D250" s="17" t="s">
        <v>220</v>
      </c>
      <c r="E250" s="17" t="s">
        <v>221</v>
      </c>
      <c r="F250" s="18" t="s">
        <v>72</v>
      </c>
      <c r="G250" s="16" t="s">
        <v>95</v>
      </c>
      <c r="H250" s="16"/>
      <c r="I250" s="19"/>
      <c r="J250" s="19"/>
      <c r="K250" s="20" t="str">
        <f t="shared" si="37"/>
        <v/>
      </c>
      <c r="L250" s="21" t="str">
        <f t="shared" ca="1" si="38"/>
        <v>1529240430094500001</v>
      </c>
      <c r="M250" s="21" t="str">
        <f t="shared" ca="1" si="39"/>
        <v>1529240430000000001</v>
      </c>
      <c r="N250" s="21">
        <f t="shared" si="40"/>
        <v>0</v>
      </c>
      <c r="O250" s="21"/>
      <c r="P250" s="21" t="str">
        <f t="shared" si="35"/>
        <v/>
      </c>
      <c r="Q250" s="21" t="str">
        <f t="shared" si="36"/>
        <v/>
      </c>
      <c r="R250" s="27" t="str">
        <f t="shared" si="41"/>
        <v/>
      </c>
    </row>
    <row r="251" s="9" customFormat="1">
      <c r="A251" s="15">
        <v>240</v>
      </c>
      <c r="B251" s="16" t="s">
        <v>212</v>
      </c>
      <c r="C251" s="17" t="s">
        <v>213</v>
      </c>
      <c r="D251" s="29" t="s">
        <v>220</v>
      </c>
      <c r="E251" s="17" t="s">
        <v>221</v>
      </c>
      <c r="F251" s="18" t="s">
        <v>72</v>
      </c>
      <c r="G251" s="16" t="s">
        <v>96</v>
      </c>
      <c r="H251" s="16"/>
      <c r="I251" s="19"/>
      <c r="J251" s="19"/>
      <c r="K251" s="20" t="str">
        <f t="shared" si="37"/>
        <v/>
      </c>
      <c r="L251" s="21" t="str">
        <f t="shared" ca="1" si="38"/>
        <v>1530240430094500001</v>
      </c>
      <c r="M251" s="21" t="str">
        <f t="shared" ca="1" si="39"/>
        <v>1530240430000000001</v>
      </c>
      <c r="N251" s="21">
        <f t="shared" si="40"/>
        <v>0</v>
      </c>
      <c r="O251" s="21"/>
      <c r="P251" s="21" t="str">
        <f t="shared" si="35"/>
        <v/>
      </c>
      <c r="Q251" s="21" t="str">
        <f t="shared" si="36"/>
        <v/>
      </c>
      <c r="R251" s="27" t="str">
        <f t="shared" si="41"/>
        <v/>
      </c>
    </row>
    <row r="252" s="9" customFormat="1" ht="33">
      <c r="A252" s="15">
        <v>241</v>
      </c>
      <c r="B252" s="16" t="s">
        <v>212</v>
      </c>
      <c r="C252" s="17" t="s">
        <v>213</v>
      </c>
      <c r="D252" s="17" t="s">
        <v>210</v>
      </c>
      <c r="E252" s="17" t="s">
        <v>210</v>
      </c>
      <c r="F252" s="18" t="s">
        <v>72</v>
      </c>
      <c r="G252" s="16" t="s">
        <v>97</v>
      </c>
      <c r="H252" s="16"/>
      <c r="I252" s="19"/>
      <c r="J252" s="19"/>
      <c r="K252" s="20" t="str">
        <f t="shared" si="37"/>
        <v/>
      </c>
      <c r="L252" s="21" t="str">
        <f t="shared" ca="1" si="38"/>
        <v>1531240430094500001</v>
      </c>
      <c r="M252" s="21" t="str">
        <f t="shared" ca="1" si="39"/>
        <v>1531240430000000001</v>
      </c>
      <c r="N252" s="21">
        <f t="shared" si="40"/>
        <v>0</v>
      </c>
      <c r="O252" s="21"/>
      <c r="P252" s="21" t="str">
        <f t="shared" si="35"/>
        <v/>
      </c>
      <c r="Q252" s="21" t="str">
        <f t="shared" si="36"/>
        <v/>
      </c>
      <c r="R252" s="9" t="str">
        <f t="shared" si="41"/>
        <v/>
      </c>
    </row>
    <row r="253" s="9" customFormat="1" ht="33">
      <c r="A253" s="15">
        <v>242</v>
      </c>
      <c r="B253" s="16" t="s">
        <v>212</v>
      </c>
      <c r="C253" s="17" t="s">
        <v>213</v>
      </c>
      <c r="D253" s="17" t="s">
        <v>210</v>
      </c>
      <c r="E253" s="17" t="s">
        <v>210</v>
      </c>
      <c r="F253" s="18" t="s">
        <v>72</v>
      </c>
      <c r="G253" s="16" t="s">
        <v>98</v>
      </c>
      <c r="H253" s="16"/>
      <c r="I253" s="19"/>
      <c r="J253" s="19"/>
      <c r="K253" s="20" t="str">
        <f t="shared" si="37"/>
        <v/>
      </c>
      <c r="L253" s="21" t="str">
        <f t="shared" ca="1" si="38"/>
        <v>1532240430094500001</v>
      </c>
      <c r="M253" s="21" t="str">
        <f t="shared" ca="1" si="39"/>
        <v>1532240430000000001</v>
      </c>
      <c r="N253" s="21">
        <f t="shared" si="40"/>
        <v>0</v>
      </c>
      <c r="O253" s="21"/>
      <c r="P253" s="21" t="str">
        <f t="shared" si="35"/>
        <v/>
      </c>
      <c r="Q253" s="21" t="str">
        <f t="shared" si="36"/>
        <v/>
      </c>
      <c r="R253" s="9" t="str">
        <f t="shared" si="41"/>
        <v/>
      </c>
    </row>
    <row r="254" s="9" customFormat="1">
      <c r="A254" s="15">
        <v>243</v>
      </c>
      <c r="B254" s="16" t="s">
        <v>212</v>
      </c>
      <c r="C254" s="17" t="s">
        <v>213</v>
      </c>
      <c r="D254" s="17" t="s">
        <v>210</v>
      </c>
      <c r="E254" s="17" t="s">
        <v>210</v>
      </c>
      <c r="F254" s="18" t="s">
        <v>72</v>
      </c>
      <c r="G254" s="16" t="s">
        <v>99</v>
      </c>
      <c r="H254" s="16"/>
      <c r="I254" s="19"/>
      <c r="J254" s="19"/>
      <c r="K254" s="20" t="str">
        <f t="shared" si="37"/>
        <v/>
      </c>
      <c r="L254" s="21" t="str">
        <f t="shared" ca="1" si="38"/>
        <v>1533240430094500001</v>
      </c>
      <c r="M254" s="21" t="str">
        <f t="shared" ca="1" si="39"/>
        <v>1533240430000000001</v>
      </c>
      <c r="N254" s="21">
        <f t="shared" si="40"/>
        <v>0</v>
      </c>
      <c r="O254" s="21"/>
      <c r="P254" s="21" t="str">
        <f t="shared" si="35"/>
        <v/>
      </c>
      <c r="Q254" s="21" t="str">
        <f t="shared" si="36"/>
        <v/>
      </c>
      <c r="R254" s="9" t="str">
        <f t="shared" si="41"/>
        <v/>
      </c>
    </row>
    <row r="255" s="9" customFormat="1">
      <c r="A255" s="15">
        <v>244</v>
      </c>
      <c r="B255" s="16" t="s">
        <v>212</v>
      </c>
      <c r="C255" s="17" t="s">
        <v>213</v>
      </c>
      <c r="D255" s="17" t="s">
        <v>210</v>
      </c>
      <c r="E255" s="17" t="s">
        <v>210</v>
      </c>
      <c r="F255" s="18" t="s">
        <v>72</v>
      </c>
      <c r="G255" s="16" t="s">
        <v>100</v>
      </c>
      <c r="H255" s="16"/>
      <c r="I255" s="19"/>
      <c r="J255" s="19"/>
      <c r="K255" s="20" t="str">
        <f t="shared" si="37"/>
        <v/>
      </c>
      <c r="L255" s="21" t="str">
        <f t="shared" ca="1" si="38"/>
        <v>1534240430094500001</v>
      </c>
      <c r="M255" s="21" t="str">
        <f t="shared" ca="1" si="39"/>
        <v>1534240430000000001</v>
      </c>
      <c r="N255" s="21">
        <f t="shared" si="40"/>
        <v>0</v>
      </c>
      <c r="O255" s="21"/>
      <c r="P255" s="21" t="str">
        <f t="shared" si="35"/>
        <v/>
      </c>
      <c r="Q255" s="21" t="str">
        <f t="shared" si="36"/>
        <v/>
      </c>
      <c r="R255" s="9" t="str">
        <f t="shared" si="41"/>
        <v/>
      </c>
    </row>
    <row r="256" s="9" customFormat="1">
      <c r="A256" s="15">
        <v>245</v>
      </c>
      <c r="B256" s="16" t="s">
        <v>212</v>
      </c>
      <c r="C256" s="17" t="s">
        <v>213</v>
      </c>
      <c r="D256" s="17" t="s">
        <v>210</v>
      </c>
      <c r="E256" s="17" t="s">
        <v>210</v>
      </c>
      <c r="F256" s="18" t="s">
        <v>72</v>
      </c>
      <c r="G256" s="16" t="s">
        <v>101</v>
      </c>
      <c r="H256" s="16"/>
      <c r="I256" s="19"/>
      <c r="J256" s="19"/>
      <c r="K256" s="20" t="str">
        <f t="shared" si="37"/>
        <v/>
      </c>
      <c r="L256" s="21" t="str">
        <f t="shared" ca="1" si="38"/>
        <v>1535240430094500001</v>
      </c>
      <c r="M256" s="21" t="str">
        <f t="shared" ca="1" si="39"/>
        <v>1535240430000000001</v>
      </c>
      <c r="N256" s="21">
        <f t="shared" si="40"/>
        <v>0</v>
      </c>
      <c r="O256" s="21"/>
      <c r="P256" s="21" t="str">
        <f t="shared" si="35"/>
        <v/>
      </c>
      <c r="Q256" s="21" t="str">
        <f t="shared" si="36"/>
        <v/>
      </c>
      <c r="R256" s="9" t="str">
        <f t="shared" si="41"/>
        <v/>
      </c>
    </row>
    <row r="257" s="9" customFormat="1">
      <c r="A257" s="15">
        <v>246</v>
      </c>
      <c r="B257" s="16" t="s">
        <v>212</v>
      </c>
      <c r="C257" s="17" t="s">
        <v>213</v>
      </c>
      <c r="D257" s="17" t="s">
        <v>210</v>
      </c>
      <c r="E257" s="17" t="s">
        <v>210</v>
      </c>
      <c r="F257" s="18" t="s">
        <v>72</v>
      </c>
      <c r="G257" s="16" t="s">
        <v>102</v>
      </c>
      <c r="H257" s="16"/>
      <c r="I257" s="19"/>
      <c r="J257" s="19"/>
      <c r="K257" s="20" t="str">
        <f t="shared" si="37"/>
        <v/>
      </c>
      <c r="L257" s="21" t="str">
        <f t="shared" ca="1" si="38"/>
        <v>1536240430094500001</v>
      </c>
      <c r="M257" s="21" t="str">
        <f t="shared" ca="1" si="39"/>
        <v>1536240430000000001</v>
      </c>
      <c r="N257" s="21">
        <f t="shared" si="40"/>
        <v>0</v>
      </c>
      <c r="O257" s="21"/>
      <c r="P257" s="21" t="str">
        <f t="shared" si="35"/>
        <v/>
      </c>
      <c r="Q257" s="21" t="str">
        <f t="shared" si="36"/>
        <v/>
      </c>
      <c r="R257" s="9" t="str">
        <f t="shared" si="41"/>
        <v/>
      </c>
    </row>
    <row r="258" s="9" customFormat="1">
      <c r="A258" s="15">
        <v>247</v>
      </c>
      <c r="B258" s="16" t="s">
        <v>212</v>
      </c>
      <c r="C258" s="17" t="s">
        <v>213</v>
      </c>
      <c r="D258" s="17" t="s">
        <v>210</v>
      </c>
      <c r="E258" s="17" t="s">
        <v>210</v>
      </c>
      <c r="F258" s="18" t="s">
        <v>72</v>
      </c>
      <c r="G258" s="16" t="s">
        <v>103</v>
      </c>
      <c r="H258" s="16"/>
      <c r="I258" s="19"/>
      <c r="J258" s="19"/>
      <c r="K258" s="20" t="str">
        <f t="shared" si="37"/>
        <v/>
      </c>
      <c r="L258" s="21" t="str">
        <f t="shared" ca="1" si="38"/>
        <v>1537240430094500001</v>
      </c>
      <c r="M258" s="21" t="str">
        <f t="shared" ca="1" si="39"/>
        <v>1537240430000000001</v>
      </c>
      <c r="N258" s="21">
        <f t="shared" si="40"/>
        <v>0</v>
      </c>
      <c r="O258" s="21"/>
      <c r="P258" s="21" t="str">
        <f t="shared" si="35"/>
        <v/>
      </c>
      <c r="Q258" s="21" t="str">
        <f t="shared" si="36"/>
        <v/>
      </c>
      <c r="R258" s="9" t="str">
        <f t="shared" si="41"/>
        <v/>
      </c>
    </row>
    <row r="259" s="9" customFormat="1">
      <c r="A259" s="15">
        <v>248</v>
      </c>
      <c r="B259" s="16" t="s">
        <v>212</v>
      </c>
      <c r="C259" s="17" t="s">
        <v>213</v>
      </c>
      <c r="D259" s="17" t="s">
        <v>210</v>
      </c>
      <c r="E259" s="17" t="s">
        <v>210</v>
      </c>
      <c r="F259" s="18" t="s">
        <v>72</v>
      </c>
      <c r="G259" s="16" t="s">
        <v>104</v>
      </c>
      <c r="H259" s="16"/>
      <c r="I259" s="19"/>
      <c r="J259" s="19"/>
      <c r="K259" s="20" t="str">
        <f t="shared" si="37"/>
        <v/>
      </c>
      <c r="L259" s="21" t="str">
        <f t="shared" ca="1" si="38"/>
        <v>1538240430094500001</v>
      </c>
      <c r="M259" s="21" t="str">
        <f t="shared" ca="1" si="39"/>
        <v>1538240430000000001</v>
      </c>
      <c r="N259" s="21">
        <f t="shared" si="40"/>
        <v>0</v>
      </c>
      <c r="O259" s="21"/>
      <c r="P259" s="21" t="str">
        <f t="shared" si="35"/>
        <v/>
      </c>
      <c r="Q259" s="21" t="str">
        <f t="shared" si="36"/>
        <v/>
      </c>
      <c r="R259" s="9" t="str">
        <f t="shared" si="41"/>
        <v/>
      </c>
    </row>
    <row r="260" s="9" customFormat="1">
      <c r="A260" s="15">
        <v>249</v>
      </c>
      <c r="B260" s="16" t="s">
        <v>212</v>
      </c>
      <c r="C260" s="17" t="s">
        <v>213</v>
      </c>
      <c r="D260" s="17" t="s">
        <v>210</v>
      </c>
      <c r="E260" s="17" t="s">
        <v>210</v>
      </c>
      <c r="F260" s="18" t="s">
        <v>72</v>
      </c>
      <c r="G260" s="16" t="s">
        <v>105</v>
      </c>
      <c r="H260" s="16"/>
      <c r="I260" s="19"/>
      <c r="J260" s="19"/>
      <c r="K260" s="20" t="str">
        <f t="shared" si="37"/>
        <v/>
      </c>
      <c r="L260" s="21" t="str">
        <f t="shared" ca="1" si="38"/>
        <v>1539240430094500001</v>
      </c>
      <c r="M260" s="21" t="str">
        <f t="shared" ca="1" si="39"/>
        <v>1539240430000000001</v>
      </c>
      <c r="N260" s="21">
        <f t="shared" si="40"/>
        <v>0</v>
      </c>
      <c r="O260" s="21"/>
      <c r="P260" s="21" t="str">
        <f t="shared" si="35"/>
        <v/>
      </c>
      <c r="Q260" s="21" t="str">
        <f t="shared" si="36"/>
        <v/>
      </c>
      <c r="R260" s="9" t="str">
        <f t="shared" si="41"/>
        <v/>
      </c>
    </row>
    <row r="261" s="9" customFormat="1">
      <c r="A261" s="15">
        <v>250</v>
      </c>
      <c r="B261" s="16" t="s">
        <v>212</v>
      </c>
      <c r="C261" s="17" t="s">
        <v>213</v>
      </c>
      <c r="D261" s="17" t="s">
        <v>210</v>
      </c>
      <c r="E261" s="17" t="s">
        <v>210</v>
      </c>
      <c r="F261" s="18" t="s">
        <v>72</v>
      </c>
      <c r="G261" s="16" t="s">
        <v>106</v>
      </c>
      <c r="H261" s="16"/>
      <c r="I261" s="19"/>
      <c r="J261" s="19"/>
      <c r="K261" s="20" t="str">
        <f t="shared" si="37"/>
        <v/>
      </c>
      <c r="L261" s="21" t="str">
        <f t="shared" ca="1" si="38"/>
        <v>1540240430094500001</v>
      </c>
      <c r="M261" s="21" t="str">
        <f t="shared" ca="1" si="39"/>
        <v>1540240430000000001</v>
      </c>
      <c r="N261" s="21">
        <f t="shared" si="40"/>
        <v>0</v>
      </c>
      <c r="O261" s="21"/>
      <c r="P261" s="21" t="str">
        <f t="shared" si="35"/>
        <v/>
      </c>
      <c r="Q261" s="21" t="str">
        <f t="shared" si="36"/>
        <v/>
      </c>
      <c r="R261" s="9" t="str">
        <f t="shared" si="41"/>
        <v/>
      </c>
    </row>
    <row r="262" s="9" customFormat="1">
      <c r="A262" s="15">
        <v>251</v>
      </c>
      <c r="B262" s="16" t="s">
        <v>212</v>
      </c>
      <c r="C262" s="17" t="s">
        <v>213</v>
      </c>
      <c r="D262" s="17" t="s">
        <v>211</v>
      </c>
      <c r="E262" s="17" t="s">
        <v>211</v>
      </c>
      <c r="F262" s="18" t="s">
        <v>72</v>
      </c>
      <c r="G262" s="16" t="s">
        <v>109</v>
      </c>
      <c r="H262" s="16"/>
      <c r="I262" s="19"/>
      <c r="J262" s="19"/>
      <c r="K262" s="20" t="str">
        <f t="shared" si="37"/>
        <v/>
      </c>
      <c r="L262" s="21" t="str">
        <f t="shared" ca="1" si="38"/>
        <v>1541240430094500001</v>
      </c>
      <c r="M262" s="21" t="str">
        <f t="shared" ca="1" si="39"/>
        <v>1541240430000000001</v>
      </c>
      <c r="N262" s="21">
        <f t="shared" si="40"/>
        <v>0</v>
      </c>
      <c r="O262" s="21"/>
      <c r="P262" s="21" t="str">
        <f t="shared" si="35"/>
        <v/>
      </c>
      <c r="Q262" s="21" t="str">
        <f t="shared" si="36"/>
        <v/>
      </c>
      <c r="R262" s="9" t="str">
        <f t="shared" si="41"/>
        <v/>
      </c>
    </row>
    <row r="263" s="9" customFormat="1">
      <c r="A263" s="15">
        <v>252</v>
      </c>
      <c r="B263" s="16" t="s">
        <v>212</v>
      </c>
      <c r="C263" s="17" t="s">
        <v>213</v>
      </c>
      <c r="D263" s="17" t="s">
        <v>211</v>
      </c>
      <c r="E263" s="17" t="s">
        <v>211</v>
      </c>
      <c r="F263" s="18" t="s">
        <v>72</v>
      </c>
      <c r="G263" s="16" t="s">
        <v>112</v>
      </c>
      <c r="H263" s="16"/>
      <c r="I263" s="19"/>
      <c r="J263" s="19"/>
      <c r="K263" s="20" t="str">
        <f t="shared" si="37"/>
        <v/>
      </c>
      <c r="L263" s="21" t="str">
        <f t="shared" ca="1" si="38"/>
        <v>1542240430094500001</v>
      </c>
      <c r="M263" s="21" t="str">
        <f t="shared" ca="1" si="39"/>
        <v>1542240430000000001</v>
      </c>
      <c r="N263" s="21">
        <f t="shared" si="40"/>
        <v>0</v>
      </c>
      <c r="O263" s="21"/>
      <c r="P263" s="21" t="str">
        <f t="shared" si="35"/>
        <v/>
      </c>
      <c r="Q263" s="21" t="str">
        <f t="shared" si="36"/>
        <v/>
      </c>
      <c r="R263" s="9" t="str">
        <f t="shared" si="41"/>
        <v/>
      </c>
    </row>
    <row r="264" s="9" customFormat="1">
      <c r="A264" s="15">
        <v>253</v>
      </c>
      <c r="B264" s="16" t="s">
        <v>212</v>
      </c>
      <c r="C264" s="17" t="s">
        <v>213</v>
      </c>
      <c r="D264" s="17" t="s">
        <v>211</v>
      </c>
      <c r="E264" s="17" t="s">
        <v>211</v>
      </c>
      <c r="F264" s="18" t="s">
        <v>72</v>
      </c>
      <c r="G264" s="16" t="s">
        <v>115</v>
      </c>
      <c r="H264" s="16"/>
      <c r="I264" s="19"/>
      <c r="J264" s="19"/>
      <c r="K264" s="20" t="str">
        <f t="shared" si="37"/>
        <v/>
      </c>
      <c r="L264" s="21" t="str">
        <f t="shared" ca="1" si="38"/>
        <v>1543240430094500001</v>
      </c>
      <c r="M264" s="21" t="str">
        <f t="shared" ca="1" si="39"/>
        <v>1543240430000000001</v>
      </c>
      <c r="N264" s="21">
        <f t="shared" si="40"/>
        <v>0</v>
      </c>
      <c r="O264" s="21"/>
      <c r="P264" s="21" t="str">
        <f t="shared" si="35"/>
        <v/>
      </c>
      <c r="Q264" s="21" t="str">
        <f t="shared" si="36"/>
        <v/>
      </c>
      <c r="R264" s="9" t="str">
        <f t="shared" si="41"/>
        <v/>
      </c>
    </row>
    <row r="265" s="9" customFormat="1">
      <c r="A265" s="15">
        <v>254</v>
      </c>
      <c r="B265" s="16" t="s">
        <v>212</v>
      </c>
      <c r="C265" s="17" t="s">
        <v>213</v>
      </c>
      <c r="D265" s="17" t="s">
        <v>211</v>
      </c>
      <c r="E265" s="17" t="s">
        <v>211</v>
      </c>
      <c r="F265" s="18" t="s">
        <v>72</v>
      </c>
      <c r="G265" s="16" t="s">
        <v>119</v>
      </c>
      <c r="H265" s="16"/>
      <c r="I265" s="19"/>
      <c r="J265" s="19"/>
      <c r="K265" s="20" t="str">
        <f t="shared" si="37"/>
        <v/>
      </c>
      <c r="L265" s="21" t="str">
        <f t="shared" ca="1" si="38"/>
        <v>1544240430094500001</v>
      </c>
      <c r="M265" s="21" t="str">
        <f t="shared" ca="1" si="39"/>
        <v>1544240430000000001</v>
      </c>
      <c r="N265" s="21">
        <f t="shared" si="40"/>
        <v>0</v>
      </c>
      <c r="O265" s="21"/>
      <c r="P265" s="21" t="str">
        <f t="shared" si="35"/>
        <v/>
      </c>
      <c r="Q265" s="21" t="str">
        <f t="shared" si="36"/>
        <v/>
      </c>
      <c r="R265" s="9" t="str">
        <f t="shared" si="41"/>
        <v/>
      </c>
    </row>
    <row r="266" s="9" customFormat="1">
      <c r="A266" s="15">
        <v>255</v>
      </c>
      <c r="B266" s="16" t="s">
        <v>212</v>
      </c>
      <c r="C266" s="17" t="s">
        <v>213</v>
      </c>
      <c r="D266" s="17" t="s">
        <v>211</v>
      </c>
      <c r="E266" s="17" t="s">
        <v>211</v>
      </c>
      <c r="F266" s="18" t="s">
        <v>72</v>
      </c>
      <c r="G266" s="16" t="s">
        <v>124</v>
      </c>
      <c r="H266" s="16"/>
      <c r="I266" s="19"/>
      <c r="J266" s="19"/>
      <c r="K266" s="20" t="str">
        <f t="shared" si="37"/>
        <v/>
      </c>
      <c r="L266" s="21" t="str">
        <f t="shared" ca="1" si="38"/>
        <v>1545240430094500001</v>
      </c>
      <c r="M266" s="21" t="str">
        <f t="shared" ca="1" si="39"/>
        <v>1545240430000000001</v>
      </c>
      <c r="N266" s="21">
        <f t="shared" si="40"/>
        <v>0</v>
      </c>
      <c r="O266" s="21"/>
      <c r="P266" s="21" t="str">
        <f t="shared" si="35"/>
        <v/>
      </c>
      <c r="Q266" s="21" t="str">
        <f t="shared" si="36"/>
        <v/>
      </c>
      <c r="R266" s="9" t="str">
        <f t="shared" si="41"/>
        <v/>
      </c>
    </row>
    <row r="267" s="9" customFormat="1">
      <c r="A267" s="15">
        <v>256</v>
      </c>
      <c r="B267" s="16" t="s">
        <v>212</v>
      </c>
      <c r="C267" s="17" t="s">
        <v>213</v>
      </c>
      <c r="D267" s="17" t="s">
        <v>211</v>
      </c>
      <c r="E267" s="17" t="s">
        <v>211</v>
      </c>
      <c r="F267" s="18" t="s">
        <v>72</v>
      </c>
      <c r="G267" s="16" t="s">
        <v>127</v>
      </c>
      <c r="H267" s="16"/>
      <c r="I267" s="19"/>
      <c r="J267" s="19"/>
      <c r="K267" s="20" t="str">
        <f t="shared" si="37"/>
        <v/>
      </c>
      <c r="L267" s="21" t="str">
        <f t="shared" ca="1" si="38"/>
        <v>1546240430094500001</v>
      </c>
      <c r="M267" s="21" t="str">
        <f t="shared" ca="1" si="39"/>
        <v>1546240430000000001</v>
      </c>
      <c r="N267" s="21">
        <f t="shared" si="40"/>
        <v>0</v>
      </c>
      <c r="O267" s="21"/>
      <c r="P267" s="21" t="str">
        <f t="shared" si="35"/>
        <v/>
      </c>
      <c r="Q267" s="21" t="str">
        <f t="shared" si="36"/>
        <v/>
      </c>
      <c r="R267" s="9" t="str">
        <f t="shared" si="41"/>
        <v/>
      </c>
    </row>
    <row r="268" s="9" customFormat="1">
      <c r="A268" s="15">
        <v>257</v>
      </c>
      <c r="B268" s="16" t="s">
        <v>212</v>
      </c>
      <c r="C268" s="17" t="s">
        <v>213</v>
      </c>
      <c r="D268" s="17" t="s">
        <v>211</v>
      </c>
      <c r="E268" s="17" t="s">
        <v>211</v>
      </c>
      <c r="F268" s="18" t="s">
        <v>72</v>
      </c>
      <c r="G268" s="16" t="s">
        <v>128</v>
      </c>
      <c r="H268" s="16"/>
      <c r="I268" s="19"/>
      <c r="J268" s="19"/>
      <c r="K268" s="20" t="str">
        <f t="shared" si="37"/>
        <v/>
      </c>
      <c r="L268" s="21" t="str">
        <f t="shared" ca="1" si="38"/>
        <v>1547240430094500001</v>
      </c>
      <c r="M268" s="21" t="str">
        <f t="shared" ca="1" si="39"/>
        <v>1547240430000000001</v>
      </c>
      <c r="N268" s="21">
        <f t="shared" si="40"/>
        <v>0</v>
      </c>
      <c r="O268" s="21"/>
      <c r="P268" s="21" t="str">
        <f t="shared" si="35"/>
        <v/>
      </c>
      <c r="Q268" s="21" t="str">
        <f t="shared" si="36"/>
        <v/>
      </c>
      <c r="R268" s="9" t="str">
        <f t="shared" si="41"/>
        <v/>
      </c>
    </row>
    <row r="269" s="9" customFormat="1">
      <c r="A269" s="15">
        <v>258</v>
      </c>
      <c r="B269" s="16" t="s">
        <v>212</v>
      </c>
      <c r="C269" s="17" t="s">
        <v>213</v>
      </c>
      <c r="D269" s="17" t="s">
        <v>211</v>
      </c>
      <c r="E269" s="17" t="s">
        <v>211</v>
      </c>
      <c r="F269" s="18" t="s">
        <v>72</v>
      </c>
      <c r="G269" s="16" t="s">
        <v>129</v>
      </c>
      <c r="H269" s="18"/>
      <c r="I269" s="19"/>
      <c r="J269" s="19"/>
      <c r="K269" s="20" t="str">
        <f t="shared" si="37"/>
        <v/>
      </c>
      <c r="L269" s="21" t="str">
        <f t="shared" ca="1" si="38"/>
        <v>1548240430094500001</v>
      </c>
      <c r="M269" s="21" t="str">
        <f t="shared" ca="1" si="39"/>
        <v>1548240430000000001</v>
      </c>
      <c r="N269" s="21">
        <f t="shared" si="40"/>
        <v>0</v>
      </c>
      <c r="O269" s="21"/>
      <c r="P269" s="21" t="str">
        <f t="shared" si="35"/>
        <v/>
      </c>
      <c r="Q269" s="21" t="str">
        <f t="shared" si="36"/>
        <v/>
      </c>
      <c r="R269" s="9" t="str">
        <f t="shared" si="41"/>
        <v/>
      </c>
    </row>
    <row r="270" s="9" customFormat="1">
      <c r="A270" s="15">
        <v>259</v>
      </c>
      <c r="B270" s="16" t="s">
        <v>212</v>
      </c>
      <c r="C270" s="17" t="s">
        <v>213</v>
      </c>
      <c r="D270" s="17" t="s">
        <v>211</v>
      </c>
      <c r="E270" s="17" t="s">
        <v>211</v>
      </c>
      <c r="F270" s="18" t="s">
        <v>72</v>
      </c>
      <c r="G270" s="16" t="s">
        <v>130</v>
      </c>
      <c r="H270" s="18"/>
      <c r="I270" s="19"/>
      <c r="J270" s="19"/>
      <c r="K270" s="20" t="str">
        <f t="shared" si="37"/>
        <v/>
      </c>
      <c r="L270" s="21" t="str">
        <f t="shared" ca="1" si="38"/>
        <v>1549240430094500001</v>
      </c>
      <c r="M270" s="21" t="str">
        <f t="shared" ca="1" si="39"/>
        <v>1549240430000000001</v>
      </c>
      <c r="N270" s="21">
        <f t="shared" si="40"/>
        <v>0</v>
      </c>
      <c r="O270" s="21"/>
      <c r="P270" s="21" t="str">
        <f t="shared" si="35"/>
        <v/>
      </c>
      <c r="Q270" s="21" t="str">
        <f t="shared" si="36"/>
        <v/>
      </c>
      <c r="R270" s="9" t="str">
        <f t="shared" si="41"/>
        <v/>
      </c>
    </row>
    <row r="271" s="9" customFormat="1">
      <c r="A271" s="15">
        <v>260</v>
      </c>
      <c r="B271" s="16" t="s">
        <v>212</v>
      </c>
      <c r="C271" s="17" t="s">
        <v>213</v>
      </c>
      <c r="D271" s="17" t="s">
        <v>211</v>
      </c>
      <c r="E271" s="17" t="s">
        <v>211</v>
      </c>
      <c r="F271" s="18" t="s">
        <v>72</v>
      </c>
      <c r="G271" s="16" t="s">
        <v>131</v>
      </c>
      <c r="H271" s="18"/>
      <c r="I271" s="19"/>
      <c r="J271" s="19"/>
      <c r="K271" s="20" t="str">
        <f t="shared" si="37"/>
        <v/>
      </c>
      <c r="L271" s="21" t="str">
        <f t="shared" ca="1" si="38"/>
        <v>1550240430094500001</v>
      </c>
      <c r="M271" s="21" t="str">
        <f t="shared" ca="1" si="39"/>
        <v>1550240430000000001</v>
      </c>
      <c r="N271" s="21">
        <f t="shared" si="40"/>
        <v>0</v>
      </c>
      <c r="O271" s="21"/>
      <c r="P271" s="21" t="str">
        <f t="shared" si="35"/>
        <v/>
      </c>
      <c r="Q271" s="21" t="str">
        <f t="shared" si="36"/>
        <v/>
      </c>
    </row>
    <row r="272" ht="16.5">
      <c r="K272" s="30" t="s">
        <v>224</v>
      </c>
      <c r="L272" s="31" t="s">
        <v>225</v>
      </c>
      <c r="M272" s="31" t="s">
        <v>226</v>
      </c>
      <c r="Q272" s="9"/>
    </row>
    <row r="273">
      <c r="K273" s="32" t="s">
        <v>227</v>
      </c>
      <c r="L273" s="33">
        <f ca="1">LEN(L2)</f>
        <v>19</v>
      </c>
      <c r="M273" s="33">
        <f ca="1">LEN(M2)</f>
        <v>19</v>
      </c>
      <c r="Q273" s="9"/>
    </row>
    <row r="274" ht="16.5">
      <c r="Q274" s="9"/>
    </row>
    <row r="275" ht="16.5">
      <c r="Q275" s="9"/>
    </row>
    <row r="276" ht="16.5">
      <c r="Q276" s="9"/>
    </row>
    <row r="277" ht="16.5">
      <c r="Q277" s="9"/>
    </row>
    <row r="278" ht="16.5">
      <c r="Q278" s="9"/>
    </row>
    <row r="279" ht="16.5">
      <c r="Q279" s="9"/>
    </row>
    <row r="280" ht="16.5">
      <c r="Q280" s="9"/>
    </row>
    <row r="281" ht="16.5">
      <c r="Q281" s="9"/>
    </row>
    <row r="282">
      <c r="L282" s="9" t="s">
        <v>228</v>
      </c>
      <c r="M282" s="9" t="s">
        <v>229</v>
      </c>
      <c r="N282" s="10" t="s">
        <v>230</v>
      </c>
      <c r="O282" s="9" t="s">
        <v>229</v>
      </c>
      <c r="P282" s="9"/>
      <c r="Q282" s="9"/>
    </row>
    <row r="283">
      <c r="L283" s="9" t="s">
        <v>231</v>
      </c>
      <c r="M283" s="9" t="s">
        <v>232</v>
      </c>
      <c r="N283" s="10" t="s">
        <v>38</v>
      </c>
      <c r="O283" s="9" t="s">
        <v>233</v>
      </c>
      <c r="P283" s="9"/>
      <c r="Q283" s="9"/>
    </row>
    <row r="284">
      <c r="L284" s="10" t="s">
        <v>234</v>
      </c>
      <c r="M284" s="10" t="s">
        <v>235</v>
      </c>
      <c r="N284" s="10" t="s">
        <v>148</v>
      </c>
      <c r="O284" s="9" t="s">
        <v>236</v>
      </c>
      <c r="P284" s="9"/>
      <c r="Q284" s="9"/>
    </row>
    <row r="285">
      <c r="L285" s="10" t="s">
        <v>237</v>
      </c>
      <c r="M285" s="10" t="s">
        <v>238</v>
      </c>
      <c r="N285" s="10" t="s">
        <v>150</v>
      </c>
      <c r="O285" s="9" t="s">
        <v>239</v>
      </c>
      <c r="P285" s="9"/>
      <c r="Q285" s="9"/>
    </row>
    <row r="286" ht="16.5">
      <c r="L286" s="9" t="s">
        <v>240</v>
      </c>
      <c r="N286" s="9" t="s">
        <v>190</v>
      </c>
      <c r="O286" s="9" t="s">
        <v>241</v>
      </c>
      <c r="P286" s="9"/>
      <c r="Q286" s="9"/>
    </row>
    <row r="287" ht="16.5">
      <c r="L287" s="9" t="s">
        <v>242</v>
      </c>
      <c r="N287" s="9" t="s">
        <v>212</v>
      </c>
      <c r="O287" s="9" t="s">
        <v>243</v>
      </c>
    </row>
  </sheetData>
  <sheetProtection autoFilter="0" deleteColumns="1" deleteRows="1" formatCells="0" formatColumns="1" formatRows="1" insertColumns="1" insertHyperlinks="0" insertRows="1" pivotTables="1" selectLockedCells="0" selectUnlockedCells="0" sheet="0" sort="1"/>
  <autoFilter ref="A1:O273"/>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1" id="{008A005D-008D-4777-B701-0078008D00BB}">
            <x14:dxf>
              <font>
                <color rgb="FF9C0006"/>
              </font>
              <fill>
                <patternFill patternType="solid">
                  <fgColor rgb="FFFFC7CE"/>
                  <bgColor rgb="FFFFC7CE"/>
                </patternFill>
              </fill>
            </x14:dxf>
          </x14:cfRule>
          <xm:sqref>P:P</xm:sqref>
        </x14:conditionalFormatting>
        <x14:conditionalFormatting xmlns:xm="http://schemas.microsoft.com/office/excel/2006/main">
          <x14:cfRule type="duplicateValues" priority="1" id="{00A80055-009D-46CF-B3FF-006300FE00FB}">
            <x14:dxf>
              <font>
                <color rgb="FF9C0006"/>
              </font>
              <fill>
                <patternFill patternType="solid">
                  <fgColor rgb="FFFFC7CE"/>
                  <bgColor rgb="FFFFC7CE"/>
                </patternFill>
              </fill>
            </x14:dxf>
          </x14:cfRule>
          <xm:sqref>Q1:Q2 Q272:Q286 Q3 Q4 Q5 Q6 Q7 Q8 Q9 Q10 Q11 Q12 Q13 Q14 Q15 Q16 Q17 Q18 Q19 Q20 Q21 Q22 Q23 Q24 Q25 Q26 Q27 Q28 Q29 Q30 Q31 Q32 Q33 Q34 Q35 Q36 Q37 Q38 Q39 Q40 Q41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Q222 Q223 Q224 Q225 Q226 Q227 Q228 Q229 Q230 Q231 Q232 Q233 Q234 Q235 Q236 Q237 Q238 Q239 Q240 Q241 Q242 Q243 Q244 Q245 Q246 Q247 Q248 Q249 Q250 Q251 Q252 Q253 Q254 Q255 Q256 Q257 Q258 Q259 Q260 Q261 Q262 Q263 Q264 Q265 Q266 Q267 Q268 Q269 Q270 Q271 Q42 Q43</xm:sqref>
        </x14:conditionalFormatting>
        <x14:conditionalFormatting xmlns:xm="http://schemas.microsoft.com/office/excel/2006/main">
          <x14:cfRule type="duplicateValues" priority="1" id="{00B500E5-0038-421C-A8A8-00A7004B009D}">
            <x14:dxf>
              <font>
                <color rgb="FF9C0006"/>
              </font>
              <fill>
                <patternFill patternType="solid">
                  <fgColor rgb="FFFFC7CE"/>
                  <bgColor rgb="FFFFC7CE"/>
                </patternFill>
              </fill>
            </x14:dxf>
          </x14:cfRule>
          <xm:sqref>P172:P221</xm:sqref>
        </x14:conditionalFormatting>
        <x14:conditionalFormatting xmlns:xm="http://schemas.microsoft.com/office/excel/2006/main">
          <x14:cfRule type="duplicateValues" priority="1" id="{00F400D6-00A8-4939-AED2-001D00200022}">
            <x14:dxf>
              <font>
                <color rgb="FF9C0006"/>
              </font>
              <fill>
                <patternFill patternType="solid">
                  <fgColor rgb="FFFFC7CE"/>
                  <bgColor rgb="FFFFC7CE"/>
                </patternFill>
              </fill>
            </x14:dxf>
          </x14:cfRule>
          <xm:sqref>Q172 Q173 Q174 Q175 Q176 Q177 Q178 Q179 Q180 Q181 Q182 Q183 Q184 Q185 Q186 Q187 Q188 Q189 Q190 Q191 Q192 Q193 Q194 Q195 Q196 Q197 Q198 Q199 Q200 Q201 Q202 Q203 Q204 Q205 Q206 Q207 Q208 Q209 Q210 Q211 Q212 Q213 Q214 Q215 Q216 Q217 Q218 Q219 Q220 Q221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1" zoomScale="100" workbookViewId="0">
      <selection activeCell="A1" activeCellId="0" sqref="A1"/>
    </sheetView>
  </sheetViews>
  <sheetFormatPr defaultColWidth="11" defaultRowHeight="16.5"/>
  <cols>
    <col customWidth="1" min="1" max="1" style="35" width="30.375"/>
    <col customWidth="1" min="2" max="2" style="35" width="11.5"/>
    <col customWidth="1" min="3" max="4" style="35" width="6.1666666666666696"/>
    <col customWidth="1" min="5" max="5" style="35" width="8.5"/>
    <col customWidth="1" min="6" max="6" style="35" width="10.4416666666667"/>
    <col customWidth="1" min="7" max="7" style="35" width="56.825000000000003"/>
    <col bestFit="1" customWidth="1" min="8" max="8" style="35" width="6.75390625"/>
    <col customWidth="1" min="9" max="9" style="34" width="59.25"/>
    <col customWidth="1" min="10" max="10" style="34" width="89.650000000000006"/>
    <col customWidth="1" min="11" max="11" style="9" width="35.5"/>
    <col min="12" max="16384" style="34" width="11"/>
  </cols>
  <sheetData>
    <row r="1" ht="13.949999999999999" customHeight="1">
      <c r="A1" s="36" t="s">
        <v>46</v>
      </c>
      <c r="B1" s="37" t="s">
        <v>45</v>
      </c>
      <c r="C1" s="38"/>
      <c r="D1" s="38"/>
      <c r="E1" s="38"/>
      <c r="F1" s="38"/>
      <c r="G1" s="39"/>
      <c r="H1" s="40" t="str">
        <f>IFERROR(MID(B1,FIND("#",SUBSTITUTE(B1,"_","#",1),1)+1,1),"")&amp;IFERROR(MID(B1,FIND("#",SUBSTITUTE(B1,"_","#",2),1)+1,1),"")&amp;IFERROR(MID(B1,FIND("#",SUBSTITUTE(B1,"_","#",3),1)+1,1),"")&amp;IFERROR(MID(B1,FIND("#",SUBSTITUTE(B1,"_","#",4),1)+1,1),"")&amp;IFERROR(MID(B1,FIND("#",SUBSTITUTE(B1,"_","#",5),1)+1,1),"")&amp;IFERROR(MID(B1,FIND("#",SUBSTITUTE(B1,"_","#",6),1)+1,1),"")</f>
        <v>idi</v>
      </c>
      <c r="I1" s="35" t="str">
        <f>"-- DROP TABLE IF EXISTS """&amp;B1&amp;""";"</f>
        <v xml:space="preserve">-- DROP TABLE IF EXISTS "t_igm_device_info";</v>
      </c>
      <c r="J1" s="35" t="str">
        <f>"ALTER TABLE ""public""."""&amp;B1&amp;""" OWNER TO ""ropeok"";"</f>
        <v xml:space="preserve">ALTER TABLE "public"."t_igm_device_info" OWNER TO "ropeok";</v>
      </c>
      <c r="K1" s="27" t="str">
        <f t="shared" ref="K1:K9" si="42">IF(H1="idx","CREATE INDEX idx_"&amp;$H$1&amp;"_"&amp;A1&amp;" ON public."&amp;$B$1&amp;" USING btree ("&amp;A1&amp;");",IF(H1="uk","CREATE UNIQUE INDEX uk_"&amp;$H$1&amp;"_"&amp;A1&amp;" ON public."&amp;$B$1&amp;" USING btree ("&amp;A1&amp;");",""))</f>
        <v/>
      </c>
    </row>
    <row r="2">
      <c r="A2" s="36" t="s">
        <v>244</v>
      </c>
      <c r="B2" s="36" t="s">
        <v>245</v>
      </c>
      <c r="C2" s="36" t="s">
        <v>246</v>
      </c>
      <c r="D2" s="36" t="s">
        <v>247</v>
      </c>
      <c r="E2" s="36" t="s">
        <v>248</v>
      </c>
      <c r="F2" s="36" t="s">
        <v>249</v>
      </c>
      <c r="G2" s="36" t="s">
        <v>250</v>
      </c>
      <c r="H2" s="41" t="s">
        <v>251</v>
      </c>
      <c r="I2" s="35" t="str">
        <f>"CREATE TABLE """&amp;B1&amp;""" ("</f>
        <v xml:space="preserve">CREATE TABLE "t_igm_device_info" (</v>
      </c>
      <c r="J2" s="35" t="str">
        <f>"COMMENT ON TABLE ""public""."""&amp;$B1&amp;""" IS '"&amp;A1&amp;"';"</f>
        <v xml:space="preserve">COMMENT ON TABLE "public"."t_igm_device_info" IS '设备基础信息表';</v>
      </c>
      <c r="K2" s="27" t="str">
        <f t="shared" si="42"/>
        <v/>
      </c>
    </row>
    <row r="3" ht="30.149999999999999" customHeight="1">
      <c r="A3" s="42" t="s">
        <v>252</v>
      </c>
      <c r="B3" s="42" t="s">
        <v>253</v>
      </c>
      <c r="C3" s="42">
        <v>0</v>
      </c>
      <c r="D3" s="42"/>
      <c r="E3" s="42" t="s">
        <v>254</v>
      </c>
      <c r="F3" s="43"/>
      <c r="G3" s="42" t="s">
        <v>255</v>
      </c>
      <c r="H3" s="44" t="s">
        <v>256</v>
      </c>
      <c r="I3" s="35" t="str">
        <f t="shared" ref="I3:I9" si="43">"  """&amp;A3&amp;""" "&amp;B3&amp;IF(AND(C3&gt;0,LEFT(B3,3)&lt;&gt;"int"),"("&amp;C3&amp;IF(D3&lt;&gt;"",", "&amp;D3,"")&amp;")","")&amp;IF(E3="n"," NOT NULL","")&amp;IF(F3&lt;&gt;""," DEFAULT "&amp;F3,"")&amp;" ,"</f>
        <v xml:space="preserve">  "igm_device_info_id" int8 NOT NULL ,</v>
      </c>
      <c r="J3" s="35" t="str">
        <f t="shared" ref="J3:J9" si="44">"COMMENT ON COLUMN ""public""."""&amp;$B$1&amp;"""."""&amp;A3&amp;""" IS '"&amp;G3&amp;"';"</f>
        <v xml:space="preserve">COMMENT ON COLUMN "public"."t_igm_device_info"."igm_device_info_id" IS '设备基础信息表主键';</v>
      </c>
      <c r="K3" s="27" t="str">
        <f t="shared" si="42"/>
        <v/>
      </c>
    </row>
    <row r="4">
      <c r="A4" s="42" t="s">
        <v>257</v>
      </c>
      <c r="B4" s="42" t="s">
        <v>258</v>
      </c>
      <c r="C4" s="42">
        <v>64</v>
      </c>
      <c r="D4" s="42"/>
      <c r="E4" s="42" t="s">
        <v>259</v>
      </c>
      <c r="F4" s="43"/>
      <c r="G4" s="42" t="s">
        <v>260</v>
      </c>
      <c r="H4" s="44" t="s">
        <v>261</v>
      </c>
      <c r="I4" s="35" t="str">
        <f t="shared" si="43"/>
        <v xml:space="preserve">  "gbid" varchar(64) ,</v>
      </c>
      <c r="J4" s="35" t="str">
        <f t="shared" si="44"/>
        <v xml:space="preserve">COMMENT ON COLUMN "public"."t_igm_device_info"."gbid" IS '设备国标ID';</v>
      </c>
      <c r="K4" s="27" t="str">
        <f t="shared" si="42"/>
        <v xml:space="preserve">CREATE INDEX idx_idi_gbid ON public.t_igm_device_info USING btree (gbid);</v>
      </c>
    </row>
    <row r="5">
      <c r="A5" s="42" t="s">
        <v>262</v>
      </c>
      <c r="B5" s="42" t="s">
        <v>258</v>
      </c>
      <c r="C5" s="42">
        <v>64</v>
      </c>
      <c r="D5" s="42"/>
      <c r="E5" s="42" t="s">
        <v>259</v>
      </c>
      <c r="F5" s="43"/>
      <c r="G5" s="42" t="s">
        <v>263</v>
      </c>
      <c r="H5" s="44"/>
      <c r="I5" s="35" t="str">
        <f t="shared" si="43"/>
        <v xml:space="preserve">  "device_name" varchar(64) ,</v>
      </c>
      <c r="J5" s="35" t="str">
        <f t="shared" si="44"/>
        <v xml:space="preserve">COMMENT ON COLUMN "public"."t_igm_device_info"."device_name" IS '设备名称';</v>
      </c>
      <c r="K5" s="27" t="str">
        <f t="shared" si="42"/>
        <v/>
      </c>
    </row>
    <row r="6">
      <c r="A6" s="42" t="s">
        <v>264</v>
      </c>
      <c r="B6" s="42" t="s">
        <v>265</v>
      </c>
      <c r="C6" s="42">
        <v>10</v>
      </c>
      <c r="D6" s="42">
        <v>6</v>
      </c>
      <c r="E6" s="42" t="s">
        <v>259</v>
      </c>
      <c r="F6" s="43"/>
      <c r="G6" s="42" t="s">
        <v>266</v>
      </c>
      <c r="H6" s="44"/>
      <c r="I6" s="35" t="str">
        <f t="shared" si="43"/>
        <v xml:space="preserve">  "device_longitude" decimal(10, 6) ,</v>
      </c>
      <c r="J6" s="35" t="str">
        <f t="shared" si="44"/>
        <v xml:space="preserve">COMMENT ON COLUMN "public"."t_igm_device_info"."device_longitude" IS '设备经度';</v>
      </c>
      <c r="K6" s="27" t="str">
        <f t="shared" si="42"/>
        <v/>
      </c>
    </row>
    <row r="7">
      <c r="A7" s="42" t="s">
        <v>267</v>
      </c>
      <c r="B7" s="42" t="s">
        <v>265</v>
      </c>
      <c r="C7" s="42">
        <v>10</v>
      </c>
      <c r="D7" s="42">
        <v>6</v>
      </c>
      <c r="E7" s="42" t="s">
        <v>259</v>
      </c>
      <c r="F7" s="43"/>
      <c r="G7" s="42" t="s">
        <v>268</v>
      </c>
      <c r="H7" s="44"/>
      <c r="I7" s="35" t="str">
        <f t="shared" si="43"/>
        <v xml:space="preserve">  "device_latitude" decimal(10, 6) ,</v>
      </c>
      <c r="J7" s="35" t="str">
        <f t="shared" si="44"/>
        <v xml:space="preserve">COMMENT ON COLUMN "public"."t_igm_device_info"."device_latitude" IS '设备纬度';</v>
      </c>
      <c r="K7" s="27" t="str">
        <f t="shared" si="42"/>
        <v/>
      </c>
    </row>
    <row r="8">
      <c r="A8" s="42" t="s">
        <v>269</v>
      </c>
      <c r="B8" s="42" t="s">
        <v>258</v>
      </c>
      <c r="C8" s="42">
        <v>16</v>
      </c>
      <c r="D8" s="42"/>
      <c r="E8" s="42" t="s">
        <v>259</v>
      </c>
      <c r="F8" s="43"/>
      <c r="G8" s="42" t="s">
        <v>270</v>
      </c>
      <c r="H8" s="44"/>
      <c r="I8" s="35" t="str">
        <f t="shared" si="43"/>
        <v xml:space="preserve">  "device_town_code" varchar(16) ,</v>
      </c>
      <c r="J8" s="35" t="str">
        <f t="shared" si="44"/>
        <v xml:space="preserve">COMMENT ON COLUMN "public"."t_igm_device_info"."device_town_code" IS '设备镇街编码';</v>
      </c>
      <c r="K8" s="27" t="str">
        <f t="shared" si="42"/>
        <v/>
      </c>
    </row>
    <row r="9">
      <c r="A9" s="42" t="s">
        <v>271</v>
      </c>
      <c r="B9" s="42" t="s">
        <v>258</v>
      </c>
      <c r="C9" s="42">
        <v>64</v>
      </c>
      <c r="D9" s="42"/>
      <c r="E9" s="42" t="s">
        <v>259</v>
      </c>
      <c r="F9" s="43"/>
      <c r="G9" s="42" t="s">
        <v>272</v>
      </c>
      <c r="H9" s="44"/>
      <c r="I9" s="35" t="str">
        <f t="shared" si="43"/>
        <v xml:space="preserve">  "device_town_name" varchar(64) ,</v>
      </c>
      <c r="J9" s="35" t="str">
        <f t="shared" si="44"/>
        <v xml:space="preserve">COMMENT ON COLUMN "public"."t_igm_device_info"."device_town_name" IS '设备镇街名称';</v>
      </c>
      <c r="K9" s="27" t="str">
        <f t="shared" si="42"/>
        <v/>
      </c>
    </row>
    <row r="10">
      <c r="A10" s="42" t="s">
        <v>273</v>
      </c>
      <c r="B10" s="42" t="s">
        <v>258</v>
      </c>
      <c r="C10" s="42">
        <v>32</v>
      </c>
      <c r="D10" s="42"/>
      <c r="E10" s="42" t="s">
        <v>259</v>
      </c>
      <c r="F10" s="43"/>
      <c r="G10" s="42" t="s">
        <v>274</v>
      </c>
      <c r="H10" s="44"/>
      <c r="I10" s="35" t="str">
        <f t="shared" ref="I10:I26" si="45">"  """&amp;A10&amp;""" "&amp;B10&amp;IF(AND(C10&gt;0,LEFT(B10,3)&lt;&gt;"int"),"("&amp;C10&amp;IF(D10&lt;&gt;"",", "&amp;D10,"")&amp;")","")&amp;IF(E10="n"," NOT NULL","")&amp;IF(F10&lt;&gt;""," DEFAULT "&amp;F10,"")&amp;" ,"</f>
        <v xml:space="preserve">  "device_type" varchar(32) ,</v>
      </c>
      <c r="J10" s="35" t="str">
        <f t="shared" ref="J10:J26" si="46">"COMMENT ON COLUMN ""public""."""&amp;$B$1&amp;"""."""&amp;A10&amp;""" IS '"&amp;G10&amp;"';"</f>
        <v xml:space="preserve">COMMENT ON COLUMN "public"."t_igm_device_info"."device_type" IS '设备类型';</v>
      </c>
      <c r="K10" s="27" t="str">
        <f t="shared" ref="K10:K26" si="47">IF(H10="idx","CREATE INDEX idx_"&amp;$H$1&amp;"_"&amp;A10&amp;" ON public."&amp;$B$1&amp;" USING btree ("&amp;A10&amp;");",IF(H10="uk","CREATE UNIQUE INDEX uk_"&amp;$H$1&amp;"_"&amp;A10&amp;" ON public."&amp;$B$1&amp;" USING btree ("&amp;A10&amp;");",""))</f>
        <v/>
      </c>
    </row>
    <row r="11" ht="27">
      <c r="A11" s="42" t="s">
        <v>275</v>
      </c>
      <c r="B11" s="42" t="s">
        <v>258</v>
      </c>
      <c r="C11" s="42">
        <v>64</v>
      </c>
      <c r="D11" s="42"/>
      <c r="E11" s="42" t="s">
        <v>259</v>
      </c>
      <c r="F11" s="43"/>
      <c r="G11" s="42" t="s">
        <v>276</v>
      </c>
      <c r="H11" s="44"/>
      <c r="I11" s="35" t="str">
        <f t="shared" si="45"/>
        <v xml:space="preserve">  "device_ip" varchar(64) ,</v>
      </c>
      <c r="J11" s="35" t="str">
        <f t="shared" si="46"/>
        <v xml:space="preserve">COMMENT ON COLUMN "public"."t_igm_device_info"."device_ip" IS '设备IP';</v>
      </c>
      <c r="K11" s="27" t="str">
        <f t="shared" si="47"/>
        <v/>
      </c>
    </row>
    <row r="12" ht="27">
      <c r="A12" s="42" t="s">
        <v>277</v>
      </c>
      <c r="B12" s="42" t="s">
        <v>258</v>
      </c>
      <c r="C12" s="42">
        <v>32</v>
      </c>
      <c r="D12" s="42"/>
      <c r="E12" s="42" t="s">
        <v>259</v>
      </c>
      <c r="F12" s="43"/>
      <c r="G12" s="42" t="s">
        <v>278</v>
      </c>
      <c r="H12" s="44"/>
      <c r="I12" s="35" t="str">
        <f t="shared" si="45"/>
        <v xml:space="preserve">  "device_channel" varchar(32) ,</v>
      </c>
      <c r="J12" s="35" t="str">
        <f t="shared" si="46"/>
        <v xml:space="preserve">COMMENT ON COLUMN "public"."t_igm_device_info"."device_channel" IS '设备通道号';</v>
      </c>
      <c r="K12" s="27" t="str">
        <f t="shared" si="47"/>
        <v/>
      </c>
    </row>
    <row r="13">
      <c r="A13" s="42" t="s">
        <v>279</v>
      </c>
      <c r="B13" s="42" t="s">
        <v>280</v>
      </c>
      <c r="C13" s="42">
        <v>0</v>
      </c>
      <c r="D13" s="42"/>
      <c r="E13" s="42" t="s">
        <v>259</v>
      </c>
      <c r="F13" s="43" t="b">
        <v>1</v>
      </c>
      <c r="G13" s="42" t="s">
        <v>281</v>
      </c>
      <c r="H13" s="44"/>
      <c r="I13" s="35" t="str">
        <f t="shared" si="45"/>
        <v xml:space="preserve">  "is_enable" bool DEFAULT TRUE ,</v>
      </c>
      <c r="J13" s="35" t="str">
        <f t="shared" si="46"/>
        <v xml:space="preserve">COMMENT ON COLUMN "public"."t_igm_device_info"."is_enable" IS '是否启用（true-启用、false-停用）';</v>
      </c>
      <c r="K13" s="27" t="str">
        <f t="shared" si="47"/>
        <v/>
      </c>
    </row>
    <row r="14" ht="27">
      <c r="A14" s="42" t="s">
        <v>282</v>
      </c>
      <c r="B14" s="42" t="s">
        <v>280</v>
      </c>
      <c r="C14" s="42">
        <v>0</v>
      </c>
      <c r="D14" s="42"/>
      <c r="E14" s="42" t="s">
        <v>259</v>
      </c>
      <c r="F14" s="43" t="b">
        <v>0</v>
      </c>
      <c r="G14" s="42" t="s">
        <v>283</v>
      </c>
      <c r="H14" s="44"/>
      <c r="I14" s="35" t="str">
        <f t="shared" si="45"/>
        <v xml:space="preserve">  "is_online" bool DEFAULT FALSE ,</v>
      </c>
      <c r="J14" s="35" t="str">
        <f t="shared" si="46"/>
        <v xml:space="preserve">COMMENT ON COLUMN "public"."t_igm_device_info"."is_online" IS '是否在线（true-是、false-否）';</v>
      </c>
      <c r="K14" s="27" t="str">
        <f t="shared" si="47"/>
        <v/>
      </c>
    </row>
    <row r="15" ht="27">
      <c r="A15" s="42" t="s">
        <v>284</v>
      </c>
      <c r="B15" s="42" t="s">
        <v>253</v>
      </c>
      <c r="C15" s="42">
        <v>0</v>
      </c>
      <c r="D15" s="42"/>
      <c r="E15" s="42" t="s">
        <v>259</v>
      </c>
      <c r="F15" s="43"/>
      <c r="G15" s="42" t="s">
        <v>285</v>
      </c>
      <c r="H15" s="44"/>
      <c r="I15" s="35" t="str">
        <f t="shared" si="45"/>
        <v xml:space="preserve">  "device_attribute_id" int8 ,</v>
      </c>
      <c r="J15" s="35" t="str">
        <f t="shared" si="46"/>
        <v xml:space="preserve">COMMENT ON COLUMN "public"."t_igm_device_info"."device_attribute_id" IS '设备节点ID（预留设计）';</v>
      </c>
      <c r="K15" s="27" t="str">
        <f t="shared" si="47"/>
        <v/>
      </c>
    </row>
    <row r="16" ht="22.949999999999999" customHeight="1">
      <c r="A16" s="42" t="s">
        <v>286</v>
      </c>
      <c r="B16" s="42" t="s">
        <v>258</v>
      </c>
      <c r="C16" s="42">
        <v>512</v>
      </c>
      <c r="D16" s="42"/>
      <c r="E16" s="42" t="s">
        <v>259</v>
      </c>
      <c r="F16" s="43"/>
      <c r="G16" s="45" t="s">
        <v>287</v>
      </c>
      <c r="H16" s="44"/>
      <c r="I16" s="35" t="str">
        <f t="shared" si="45"/>
        <v xml:space="preserve">  "remark" varchar(512) ,</v>
      </c>
      <c r="J16" s="35" t="str">
        <f t="shared" si="46"/>
        <v xml:space="preserve">COMMENT ON COLUMN "public"."t_igm_device_info"."remark" IS '备注（说明）';</v>
      </c>
      <c r="K16" s="27" t="str">
        <f t="shared" si="47"/>
        <v/>
      </c>
    </row>
    <row r="17" ht="22.949999999999999" customHeight="1">
      <c r="A17" s="46" t="s">
        <v>288</v>
      </c>
      <c r="B17" s="46" t="s">
        <v>280</v>
      </c>
      <c r="C17" s="46">
        <v>0</v>
      </c>
      <c r="D17" s="46"/>
      <c r="E17" s="46" t="s">
        <v>259</v>
      </c>
      <c r="F17" s="47" t="b">
        <v>0</v>
      </c>
      <c r="G17" s="48" t="s">
        <v>289</v>
      </c>
      <c r="H17" s="44"/>
      <c r="I17" s="35" t="str">
        <f t="shared" si="45"/>
        <v xml:space="preserve">  "is_delete" bool DEFAULT FALSE ,</v>
      </c>
      <c r="J17" s="35" t="str">
        <f t="shared" si="46"/>
        <v xml:space="preserve">COMMENT ON COLUMN "public"."t_igm_device_info"."is_delete" IS '是否删除（true-是、false-否）';</v>
      </c>
      <c r="K17" s="27" t="str">
        <f t="shared" si="47"/>
        <v/>
      </c>
    </row>
    <row r="18" ht="22.949999999999999" customHeight="1">
      <c r="A18" s="46" t="s">
        <v>290</v>
      </c>
      <c r="B18" s="46" t="s">
        <v>258</v>
      </c>
      <c r="C18" s="46">
        <v>32</v>
      </c>
      <c r="D18" s="46"/>
      <c r="E18" s="46" t="s">
        <v>259</v>
      </c>
      <c r="F18" s="47"/>
      <c r="G18" s="48" t="s">
        <v>291</v>
      </c>
      <c r="H18" s="44"/>
      <c r="I18" s="35" t="str">
        <f t="shared" si="45"/>
        <v xml:space="preserve">  "create_user" varchar(32) ,</v>
      </c>
      <c r="J18" s="35" t="str">
        <f t="shared" si="46"/>
        <v xml:space="preserve">COMMENT ON COLUMN "public"."t_igm_device_info"."create_user" IS '创建用户';</v>
      </c>
      <c r="K18" s="27" t="str">
        <f t="shared" si="47"/>
        <v/>
      </c>
    </row>
    <row r="19" ht="22.949999999999999" customHeight="1">
      <c r="A19" s="46" t="s">
        <v>292</v>
      </c>
      <c r="B19" s="46" t="s">
        <v>258</v>
      </c>
      <c r="C19" s="46">
        <v>32</v>
      </c>
      <c r="D19" s="46"/>
      <c r="E19" s="46" t="s">
        <v>259</v>
      </c>
      <c r="F19" s="47"/>
      <c r="G19" s="48" t="s">
        <v>293</v>
      </c>
      <c r="H19" s="44"/>
      <c r="I19" s="35" t="str">
        <f t="shared" si="45"/>
        <v xml:space="preserve">  "create_department" varchar(32) ,</v>
      </c>
      <c r="J19" s="35" t="str">
        <f t="shared" si="46"/>
        <v xml:space="preserve">COMMENT ON COLUMN "public"."t_igm_device_info"."create_department" IS '创建部门';</v>
      </c>
      <c r="K19" s="27" t="str">
        <f t="shared" si="47"/>
        <v/>
      </c>
    </row>
    <row r="20" ht="22.949999999999999" customHeight="1">
      <c r="A20" s="46" t="s">
        <v>294</v>
      </c>
      <c r="B20" s="46" t="s">
        <v>258</v>
      </c>
      <c r="C20" s="46">
        <v>32</v>
      </c>
      <c r="D20" s="46"/>
      <c r="E20" s="46" t="s">
        <v>259</v>
      </c>
      <c r="F20" s="47"/>
      <c r="G20" s="48" t="s">
        <v>295</v>
      </c>
      <c r="H20" s="44"/>
      <c r="I20" s="35" t="str">
        <f t="shared" si="45"/>
        <v xml:space="preserve">  "create_host" varchar(32) ,</v>
      </c>
      <c r="J20" s="35" t="str">
        <f t="shared" si="46"/>
        <v xml:space="preserve">COMMENT ON COLUMN "public"."t_igm_device_info"."create_host" IS '创建服务IP';</v>
      </c>
      <c r="K20" s="27" t="str">
        <f t="shared" si="47"/>
        <v/>
      </c>
    </row>
    <row r="21" ht="25.5">
      <c r="A21" s="46" t="s">
        <v>296</v>
      </c>
      <c r="B21" s="46" t="s">
        <v>297</v>
      </c>
      <c r="C21" s="46">
        <v>0</v>
      </c>
      <c r="D21" s="46"/>
      <c r="E21" s="46" t="s">
        <v>259</v>
      </c>
      <c r="F21" s="47" t="s">
        <v>298</v>
      </c>
      <c r="G21" s="48" t="s">
        <v>299</v>
      </c>
      <c r="H21" s="44"/>
      <c r="I21" s="35" t="str">
        <f t="shared" si="45"/>
        <v xml:space="preserve">  "create_time" timestamp DEFAULT CURRENT_TIMESTAMP ,</v>
      </c>
      <c r="J21" s="35" t="str">
        <f t="shared" si="46"/>
        <v xml:space="preserve">COMMENT ON COLUMN "public"."t_igm_device_info"."create_time" IS '创建时间';</v>
      </c>
      <c r="K21" s="27" t="str">
        <f t="shared" si="47"/>
        <v/>
      </c>
    </row>
    <row r="22" ht="22.949999999999999" customHeight="1">
      <c r="A22" s="46" t="s">
        <v>300</v>
      </c>
      <c r="B22" s="46" t="s">
        <v>258</v>
      </c>
      <c r="C22" s="46">
        <v>32</v>
      </c>
      <c r="D22" s="46"/>
      <c r="E22" s="46" t="s">
        <v>259</v>
      </c>
      <c r="F22" s="47"/>
      <c r="G22" s="48" t="s">
        <v>301</v>
      </c>
      <c r="H22" s="44"/>
      <c r="I22" s="35" t="str">
        <f t="shared" si="45"/>
        <v xml:space="preserve">  "update_user" varchar(32) ,</v>
      </c>
      <c r="J22" s="35" t="str">
        <f t="shared" si="46"/>
        <v xml:space="preserve">COMMENT ON COLUMN "public"."t_igm_device_info"."update_user" IS '修改用户';</v>
      </c>
      <c r="K22" s="27" t="str">
        <f t="shared" si="47"/>
        <v/>
      </c>
    </row>
    <row r="23" ht="22.949999999999999" customHeight="1">
      <c r="A23" s="46" t="s">
        <v>302</v>
      </c>
      <c r="B23" s="46" t="s">
        <v>258</v>
      </c>
      <c r="C23" s="46">
        <v>32</v>
      </c>
      <c r="D23" s="46"/>
      <c r="E23" s="46" t="s">
        <v>259</v>
      </c>
      <c r="F23" s="47"/>
      <c r="G23" s="48" t="s">
        <v>303</v>
      </c>
      <c r="H23" s="44"/>
      <c r="I23" s="35" t="str">
        <f t="shared" si="45"/>
        <v xml:space="preserve">  "update_department" varchar(32) ,</v>
      </c>
      <c r="J23" s="35" t="str">
        <f t="shared" si="46"/>
        <v xml:space="preserve">COMMENT ON COLUMN "public"."t_igm_device_info"."update_department" IS '修改部门';</v>
      </c>
      <c r="K23" s="27" t="str">
        <f t="shared" si="47"/>
        <v/>
      </c>
    </row>
    <row r="24" ht="22.949999999999999" customHeight="1">
      <c r="A24" s="46" t="s">
        <v>304</v>
      </c>
      <c r="B24" s="46" t="s">
        <v>258</v>
      </c>
      <c r="C24" s="46">
        <v>32</v>
      </c>
      <c r="D24" s="46"/>
      <c r="E24" s="46" t="s">
        <v>259</v>
      </c>
      <c r="F24" s="47"/>
      <c r="G24" s="48" t="s">
        <v>305</v>
      </c>
      <c r="H24" s="44"/>
      <c r="I24" s="35" t="str">
        <f t="shared" si="45"/>
        <v xml:space="preserve">  "update_host" varchar(32) ,</v>
      </c>
      <c r="J24" s="35" t="str">
        <f t="shared" si="46"/>
        <v xml:space="preserve">COMMENT ON COLUMN "public"."t_igm_device_info"."update_host" IS '修改服务IP';</v>
      </c>
      <c r="K24" s="27" t="str">
        <f t="shared" si="47"/>
        <v/>
      </c>
    </row>
    <row r="25" ht="25.5">
      <c r="A25" s="46" t="s">
        <v>306</v>
      </c>
      <c r="B25" s="46" t="s">
        <v>297</v>
      </c>
      <c r="C25" s="46">
        <v>0</v>
      </c>
      <c r="D25" s="46"/>
      <c r="E25" s="46" t="s">
        <v>259</v>
      </c>
      <c r="F25" s="47" t="s">
        <v>298</v>
      </c>
      <c r="G25" s="48" t="s">
        <v>307</v>
      </c>
      <c r="H25" s="44"/>
      <c r="I25" s="35" t="str">
        <f t="shared" si="45"/>
        <v xml:space="preserve">  "update_time" timestamp DEFAULT CURRENT_TIMESTAMP ,</v>
      </c>
      <c r="J25" s="35" t="str">
        <f t="shared" si="46"/>
        <v xml:space="preserve">COMMENT ON COLUMN "public"."t_igm_device_info"."update_time" IS '修改时间';</v>
      </c>
      <c r="K25" s="27" t="str">
        <f t="shared" si="47"/>
        <v/>
      </c>
    </row>
    <row r="26" ht="22.949999999999999" customHeight="1">
      <c r="A26" s="46" t="s">
        <v>308</v>
      </c>
      <c r="B26" s="46" t="s">
        <v>309</v>
      </c>
      <c r="C26" s="46">
        <v>0</v>
      </c>
      <c r="D26" s="46"/>
      <c r="E26" s="46" t="s">
        <v>259</v>
      </c>
      <c r="F26" s="47">
        <v>0</v>
      </c>
      <c r="G26" s="48" t="s">
        <v>310</v>
      </c>
      <c r="H26" s="44"/>
      <c r="I26" s="35" t="str">
        <f t="shared" si="45"/>
        <v xml:space="preserve">  "record_version" int4 DEFAULT 0 ,</v>
      </c>
      <c r="J26" s="35" t="str">
        <f t="shared" si="46"/>
        <v xml:space="preserve">COMMENT ON COLUMN "public"."t_igm_device_info"."record_version" IS '记录版本号';</v>
      </c>
      <c r="K26" s="27" t="str">
        <f t="shared" si="47"/>
        <v/>
      </c>
    </row>
    <row r="27" ht="25.5">
      <c r="A27" s="35"/>
      <c r="B27" s="35"/>
      <c r="C27" s="35"/>
      <c r="D27" s="35"/>
      <c r="E27" s="35"/>
      <c r="F27" s="35"/>
      <c r="G27" s="35"/>
      <c r="H27" s="35"/>
      <c r="I27" s="35" t="str">
        <f>"CONSTRAINT """&amp;B1&amp;"_pk"" PRIMARY KEY ("""&amp;A3&amp;"""));"</f>
        <v xml:space="preserve">CONSTRAINT "t_igm_device_info_pk" PRIMARY KEY ("igm_device_info_id"));</v>
      </c>
    </row>
    <row r="28">
      <c r="A28" s="36" t="s">
        <v>59</v>
      </c>
      <c r="B28" s="37" t="s">
        <v>58</v>
      </c>
      <c r="C28" s="38"/>
      <c r="D28" s="38"/>
      <c r="E28" s="38"/>
      <c r="F28" s="38"/>
      <c r="G28" s="39"/>
      <c r="H28" s="40" t="str">
        <f>IFERROR(MID(B28,FIND("#",SUBSTITUTE(B28,"_","#",1),1)+1,1),"")&amp;IFERROR(MID(B28,FIND("#",SUBSTITUTE(B28,"_","#",2),1)+1,1),"")&amp;IFERROR(MID(B28,FIND("#",SUBSTITUTE(B28,"_","#",3),1)+1,1),"")&amp;IFERROR(MID(B28,FIND("#",SUBSTITUTE(B28,"_","#",4),1)+1,1),"")&amp;IFERROR(MID(B28,FIND("#",SUBSTITUTE(B28,"_","#",5),1)+1,1),"")&amp;IFERROR(MID(B28,FIND("#",SUBSTITUTE(B28,"_","#",6),1)+1,1),"")</f>
        <v>ipi</v>
      </c>
      <c r="I28" s="35" t="str">
        <f>"-- DROP TABLE IF EXISTS """&amp;B28&amp;""";"</f>
        <v xml:space="preserve">-- DROP TABLE IF EXISTS "t_igm_person_info";</v>
      </c>
      <c r="J28" s="35" t="str">
        <f>"ALTER TABLE ""public""."""&amp;B28&amp;""" OWNER TO ""ropeok"";"</f>
        <v xml:space="preserve">ALTER TABLE "public"."t_igm_person_info" OWNER TO "ropeok";</v>
      </c>
      <c r="K28" s="27" t="str">
        <f t="shared" ref="K28:K57" si="48">IF(H28="idx","CREATE INDEX idx_"&amp;$H$28&amp;"_"&amp;A28&amp;" ON public."&amp;$B$28&amp;" USING btree ("&amp;A28&amp;");",IF(H28="uk","CREATE UNIQUE INDEX uk_"&amp;$H$28&amp;"_"&amp;A28&amp;" ON public."&amp;$B$28&amp;" USING btree ("&amp;A28&amp;");",""))</f>
        <v/>
      </c>
    </row>
    <row r="29">
      <c r="A29" s="36" t="s">
        <v>244</v>
      </c>
      <c r="B29" s="36" t="s">
        <v>245</v>
      </c>
      <c r="C29" s="36" t="s">
        <v>246</v>
      </c>
      <c r="D29" s="36" t="s">
        <v>247</v>
      </c>
      <c r="E29" s="36" t="s">
        <v>248</v>
      </c>
      <c r="F29" s="36" t="s">
        <v>249</v>
      </c>
      <c r="G29" s="36" t="s">
        <v>250</v>
      </c>
      <c r="H29" s="41" t="s">
        <v>251</v>
      </c>
      <c r="I29" s="35" t="str">
        <f>"CREATE TABLE """&amp;B28&amp;""" ("</f>
        <v xml:space="preserve">CREATE TABLE "t_igm_person_info" (</v>
      </c>
      <c r="J29" s="35" t="str">
        <f>"COMMENT ON TABLE ""public""."""&amp;$B28&amp;""" IS '"&amp;A28&amp;"';"</f>
        <v xml:space="preserve">COMMENT ON TABLE "public"."t_igm_person_info" IS '关注人员信息表';</v>
      </c>
      <c r="K29" s="27" t="str">
        <f t="shared" si="48"/>
        <v/>
      </c>
    </row>
    <row r="30" ht="34.950000000000003" customHeight="1">
      <c r="A30" s="42" t="s">
        <v>311</v>
      </c>
      <c r="B30" s="42" t="s">
        <v>253</v>
      </c>
      <c r="C30" s="42">
        <v>0</v>
      </c>
      <c r="D30" s="42"/>
      <c r="E30" s="42" t="s">
        <v>254</v>
      </c>
      <c r="F30" s="43"/>
      <c r="G30" s="42" t="s">
        <v>312</v>
      </c>
      <c r="H30" s="44" t="s">
        <v>256</v>
      </c>
      <c r="I30" s="35" t="str">
        <f t="shared" ref="I30:I57" si="49">"  """&amp;A30&amp;""" "&amp;B30&amp;IF(AND(C30&gt;0,LEFT(B30,3)&lt;&gt;"int"),"("&amp;C30&amp;IF(D30&lt;&gt;"",", "&amp;D30,"")&amp;")","")&amp;IF(E30="n"," NOT NULL","")&amp;IF(F30&lt;&gt;""," DEFAULT "&amp;F30,"")&amp;" ,"</f>
        <v xml:space="preserve">  "igm_person_info_id" int8 NOT NULL ,</v>
      </c>
      <c r="J30" s="35" t="str">
        <f t="shared" ref="J30:J57" si="50">"COMMENT ON COLUMN ""public""."""&amp;$B$28&amp;"""."""&amp;A30&amp;""" IS '"&amp;G30&amp;"';"</f>
        <v xml:space="preserve">COMMENT ON COLUMN "public"."t_igm_person_info"."igm_person_info_id" IS '关注人员信息表主键';</v>
      </c>
      <c r="K30" s="27" t="str">
        <f t="shared" si="48"/>
        <v/>
      </c>
    </row>
    <row r="31">
      <c r="A31" s="42" t="s">
        <v>313</v>
      </c>
      <c r="B31" s="42" t="s">
        <v>258</v>
      </c>
      <c r="C31" s="42">
        <v>64</v>
      </c>
      <c r="D31" s="42"/>
      <c r="E31" s="42" t="s">
        <v>254</v>
      </c>
      <c r="F31" s="43"/>
      <c r="G31" s="42" t="s">
        <v>314</v>
      </c>
      <c r="H31" s="44" t="s">
        <v>315</v>
      </c>
      <c r="I31" s="35" t="str">
        <f t="shared" si="49"/>
        <v xml:space="preserve">  "idcard" varchar(64) NOT NULL ,</v>
      </c>
      <c r="J31" s="35" t="str">
        <f t="shared" si="50"/>
        <v xml:space="preserve">COMMENT ON COLUMN "public"."t_igm_person_info"."idcard" IS '身份证';</v>
      </c>
      <c r="K31" s="27" t="str">
        <f t="shared" si="48"/>
        <v xml:space="preserve">CREATE UNIQUE INDEX uk_ipi_idcard ON public.t_igm_person_info USING btree (idcard);</v>
      </c>
    </row>
    <row r="32">
      <c r="A32" s="42" t="s">
        <v>316</v>
      </c>
      <c r="B32" s="42" t="s">
        <v>258</v>
      </c>
      <c r="C32" s="42">
        <v>64</v>
      </c>
      <c r="D32" s="42"/>
      <c r="E32" s="42" t="s">
        <v>259</v>
      </c>
      <c r="F32" s="43"/>
      <c r="G32" s="42" t="s">
        <v>317</v>
      </c>
      <c r="H32" s="44"/>
      <c r="I32" s="35" t="str">
        <f t="shared" si="49"/>
        <v xml:space="preserve">  "name" varchar(64) ,</v>
      </c>
      <c r="J32" s="35" t="str">
        <f t="shared" si="50"/>
        <v xml:space="preserve">COMMENT ON COLUMN "public"."t_igm_person_info"."name" IS '姓名';</v>
      </c>
      <c r="K32" s="27" t="str">
        <f t="shared" si="48"/>
        <v/>
      </c>
    </row>
    <row r="33" ht="25.5">
      <c r="A33" s="42" t="s">
        <v>318</v>
      </c>
      <c r="B33" s="42" t="s">
        <v>319</v>
      </c>
      <c r="C33" s="42">
        <v>1</v>
      </c>
      <c r="D33" s="42"/>
      <c r="E33" s="42" t="s">
        <v>259</v>
      </c>
      <c r="F33" s="43"/>
      <c r="G33" s="42" t="s">
        <v>320</v>
      </c>
      <c r="H33" s="44"/>
      <c r="I33" s="35" t="str">
        <f t="shared" si="49"/>
        <v xml:space="preserve">  "gender" char(1) ,</v>
      </c>
      <c r="J33" s="35" t="str">
        <f t="shared" si="50"/>
        <v xml:space="preserve">COMMENT ON COLUMN "public"."t_igm_person_info"."gender" IS '性别（0-未知、1-男性、2-女性、9-未说明，GB/T2261.1）';</v>
      </c>
      <c r="K33" s="27" t="str">
        <f t="shared" si="48"/>
        <v/>
      </c>
    </row>
    <row r="34">
      <c r="A34" s="42" t="s">
        <v>321</v>
      </c>
      <c r="B34" s="42" t="s">
        <v>258</v>
      </c>
      <c r="C34" s="42">
        <v>32</v>
      </c>
      <c r="D34" s="42"/>
      <c r="E34" s="42" t="s">
        <v>259</v>
      </c>
      <c r="F34" s="43"/>
      <c r="G34" s="42" t="s">
        <v>322</v>
      </c>
      <c r="H34" s="44"/>
      <c r="I34" s="35" t="str">
        <f t="shared" si="49"/>
        <v xml:space="preserve">  "phone_no" varchar(32) ,</v>
      </c>
      <c r="J34" s="35" t="str">
        <f t="shared" si="50"/>
        <v xml:space="preserve">COMMENT ON COLUMN "public"."t_igm_person_info"."phone_no" IS '手机号码';</v>
      </c>
      <c r="K34" s="27" t="str">
        <f t="shared" si="48"/>
        <v/>
      </c>
    </row>
    <row r="35">
      <c r="A35" s="42" t="s">
        <v>323</v>
      </c>
      <c r="B35" s="42" t="s">
        <v>258</v>
      </c>
      <c r="C35" s="42">
        <v>512</v>
      </c>
      <c r="D35" s="42"/>
      <c r="E35" s="42" t="s">
        <v>259</v>
      </c>
      <c r="F35" s="43"/>
      <c r="G35" s="42" t="s">
        <v>324</v>
      </c>
      <c r="H35" s="44"/>
      <c r="I35" s="35" t="str">
        <f t="shared" si="49"/>
        <v xml:space="preserve">  "photo_path" varchar(512) ,</v>
      </c>
      <c r="J35" s="35" t="str">
        <f t="shared" si="50"/>
        <v xml:space="preserve">COMMENT ON COLUMN "public"."t_igm_person_info"."photo_path" IS '证件照路径（一般存储一张主图）';</v>
      </c>
      <c r="K35" s="27" t="str">
        <f t="shared" si="48"/>
        <v/>
      </c>
    </row>
    <row r="36" ht="25.5">
      <c r="A36" s="42" t="s">
        <v>325</v>
      </c>
      <c r="B36" s="42" t="s">
        <v>258</v>
      </c>
      <c r="C36" s="42">
        <v>32</v>
      </c>
      <c r="D36" s="42"/>
      <c r="E36" s="42" t="s">
        <v>259</v>
      </c>
      <c r="F36" s="43"/>
      <c r="G36" s="42" t="s">
        <v>326</v>
      </c>
      <c r="H36" s="44"/>
      <c r="I36" s="35" t="str">
        <f t="shared" si="49"/>
        <v xml:space="preserve">  "person_type" varchar(32) ,</v>
      </c>
      <c r="J36" s="35" t="str">
        <f t="shared" si="50"/>
        <v xml:space="preserve">COMMENT ON COLUMN "public"."t_igm_person_info"."person_type" IS '人员类型（存储编码，名称通过基础数据关联，包括：快递员、外卖员、学生、燃气、企事业单位人员等）';</v>
      </c>
      <c r="K36" s="27" t="str">
        <f t="shared" si="48"/>
        <v/>
      </c>
    </row>
    <row r="37" ht="25.5">
      <c r="A37" s="42" t="s">
        <v>327</v>
      </c>
      <c r="B37" s="42" t="s">
        <v>258</v>
      </c>
      <c r="C37" s="42">
        <v>32</v>
      </c>
      <c r="D37" s="42"/>
      <c r="E37" s="42" t="s">
        <v>259</v>
      </c>
      <c r="F37" s="43"/>
      <c r="G37" s="42" t="s">
        <v>328</v>
      </c>
      <c r="H37" s="44"/>
      <c r="I37" s="35" t="str">
        <f t="shared" si="49"/>
        <v xml:space="preserve">  "unit" varchar(32) ,</v>
      </c>
      <c r="J37" s="35" t="str">
        <f t="shared" si="50"/>
        <v xml:space="preserve">COMMENT ON COLUMN "public"."t_igm_person_info"."unit" IS '单位（存储编码，名称通过基础数据关联，包括：美团、饿了么、京东、顺丰等）';</v>
      </c>
      <c r="K37" s="27" t="str">
        <f t="shared" si="48"/>
        <v/>
      </c>
    </row>
    <row r="38">
      <c r="A38" s="42" t="s">
        <v>329</v>
      </c>
      <c r="B38" s="42" t="s">
        <v>258</v>
      </c>
      <c r="C38" s="42">
        <v>16</v>
      </c>
      <c r="D38" s="42"/>
      <c r="E38" s="42" t="s">
        <v>259</v>
      </c>
      <c r="F38" s="43"/>
      <c r="G38" s="42" t="s">
        <v>330</v>
      </c>
      <c r="H38" s="44"/>
      <c r="I38" s="35" t="str">
        <f t="shared" si="49"/>
        <v xml:space="preserve">  "registration_town_code" varchar(16) ,</v>
      </c>
      <c r="J38" s="35" t="str">
        <f t="shared" si="50"/>
        <v xml:space="preserve">COMMENT ON COLUMN "public"."t_igm_person_info"."registration_town_code" IS '户籍镇街编码';</v>
      </c>
      <c r="K38" s="27" t="str">
        <f t="shared" si="48"/>
        <v/>
      </c>
    </row>
    <row r="39" ht="27">
      <c r="A39" s="42" t="s">
        <v>331</v>
      </c>
      <c r="B39" s="42" t="s">
        <v>258</v>
      </c>
      <c r="C39" s="42">
        <v>64</v>
      </c>
      <c r="D39" s="42"/>
      <c r="E39" s="42" t="s">
        <v>259</v>
      </c>
      <c r="F39" s="43"/>
      <c r="G39" s="42" t="s">
        <v>332</v>
      </c>
      <c r="H39" s="44"/>
      <c r="I39" s="35" t="str">
        <f t="shared" si="49"/>
        <v xml:space="preserve">  "registration_town_name" varchar(64) ,</v>
      </c>
      <c r="J39" s="35" t="str">
        <f t="shared" si="50"/>
        <v xml:space="preserve">COMMENT ON COLUMN "public"."t_igm_person_info"."registration_town_name" IS '户籍镇街名称';</v>
      </c>
      <c r="K39" s="27" t="str">
        <f t="shared" si="48"/>
        <v/>
      </c>
    </row>
    <row r="40" s="34" customFormat="1" ht="27">
      <c r="A40" s="42" t="s">
        <v>333</v>
      </c>
      <c r="B40" s="42" t="s">
        <v>258</v>
      </c>
      <c r="C40" s="42">
        <v>64</v>
      </c>
      <c r="D40" s="42"/>
      <c r="E40" s="42" t="s">
        <v>259</v>
      </c>
      <c r="F40" s="43"/>
      <c r="G40" s="42" t="s">
        <v>334</v>
      </c>
      <c r="H40" s="44"/>
      <c r="I40" s="35" t="str">
        <f t="shared" si="49"/>
        <v xml:space="preserve">  "registration_address" varchar(64) ,</v>
      </c>
      <c r="J40" s="35" t="str">
        <f t="shared" si="50"/>
        <v xml:space="preserve">COMMENT ON COLUMN "public"."t_igm_person_info"."registration_address" IS '户籍地址';</v>
      </c>
      <c r="K40" s="27" t="str">
        <f t="shared" si="48"/>
        <v/>
      </c>
    </row>
    <row r="41">
      <c r="A41" s="42" t="s">
        <v>335</v>
      </c>
      <c r="B41" s="42" t="s">
        <v>258</v>
      </c>
      <c r="C41" s="42">
        <v>16</v>
      </c>
      <c r="D41" s="42"/>
      <c r="E41" s="42" t="s">
        <v>259</v>
      </c>
      <c r="F41" s="43"/>
      <c r="G41" s="42" t="s">
        <v>336</v>
      </c>
      <c r="H41" s="44"/>
      <c r="I41" s="35" t="str">
        <f t="shared" si="49"/>
        <v xml:space="preserve">  "residence_town_code" varchar(16) ,</v>
      </c>
      <c r="J41" s="35" t="str">
        <f t="shared" si="50"/>
        <v xml:space="preserve">COMMENT ON COLUMN "public"."t_igm_person_info"."residence_town_code" IS '居住地镇街编码';</v>
      </c>
      <c r="K41" s="27" t="str">
        <f t="shared" si="48"/>
        <v/>
      </c>
    </row>
    <row r="42">
      <c r="A42" s="42" t="s">
        <v>337</v>
      </c>
      <c r="B42" s="42" t="s">
        <v>258</v>
      </c>
      <c r="C42" s="42">
        <v>64</v>
      </c>
      <c r="D42" s="42"/>
      <c r="E42" s="42" t="s">
        <v>259</v>
      </c>
      <c r="F42" s="43"/>
      <c r="G42" s="42" t="s">
        <v>338</v>
      </c>
      <c r="H42" s="44"/>
      <c r="I42" s="35" t="str">
        <f t="shared" si="49"/>
        <v xml:space="preserve">  "residence_town_name" varchar(64) ,</v>
      </c>
      <c r="J42" s="35" t="str">
        <f t="shared" si="50"/>
        <v xml:space="preserve">COMMENT ON COLUMN "public"."t_igm_person_info"."residence_town_name" IS '居住地镇街名称';</v>
      </c>
      <c r="K42" s="27" t="str">
        <f t="shared" si="48"/>
        <v/>
      </c>
    </row>
    <row r="43">
      <c r="A43" s="42" t="s">
        <v>339</v>
      </c>
      <c r="B43" s="42" t="s">
        <v>258</v>
      </c>
      <c r="C43" s="42">
        <v>64</v>
      </c>
      <c r="D43" s="42"/>
      <c r="E43" s="42" t="s">
        <v>259</v>
      </c>
      <c r="F43" s="43"/>
      <c r="G43" s="42" t="s">
        <v>340</v>
      </c>
      <c r="H43" s="44"/>
      <c r="I43" s="35" t="str">
        <f t="shared" si="49"/>
        <v xml:space="preserve">  "residence_address" varchar(64) ,</v>
      </c>
      <c r="J43" s="35" t="str">
        <f t="shared" si="50"/>
        <v xml:space="preserve">COMMENT ON COLUMN "public"."t_igm_person_info"."residence_address" IS '居住地址';</v>
      </c>
      <c r="K43" s="27" t="str">
        <f t="shared" si="48"/>
        <v/>
      </c>
    </row>
    <row r="44" ht="25.5">
      <c r="A44" s="42" t="s">
        <v>341</v>
      </c>
      <c r="B44" s="42" t="s">
        <v>280</v>
      </c>
      <c r="C44" s="42">
        <v>0</v>
      </c>
      <c r="D44" s="42"/>
      <c r="E44" s="42" t="s">
        <v>259</v>
      </c>
      <c r="F44" s="43" t="b">
        <v>0</v>
      </c>
      <c r="G44" s="45" t="s">
        <v>342</v>
      </c>
      <c r="H44" s="44"/>
      <c r="I44" s="35" t="str">
        <f t="shared" si="49"/>
        <v xml:space="preserve">  "is_repetition_illegal" bool DEFAULT FALSE ,</v>
      </c>
      <c r="J44" s="35" t="str">
        <f t="shared" si="50"/>
        <v xml:space="preserve">COMMENT ON COLUMN "public"."t_igm_person_info"."is_repetition_illegal" IS '是否多次违法（标签信息，目前规则为大于等于3次短信发送记录）';</v>
      </c>
      <c r="K44" s="27" t="str">
        <f t="shared" si="48"/>
        <v/>
      </c>
    </row>
    <row r="45" ht="25.5">
      <c r="A45" s="42" t="s">
        <v>343</v>
      </c>
      <c r="B45" s="42" t="s">
        <v>309</v>
      </c>
      <c r="C45" s="42">
        <v>0</v>
      </c>
      <c r="D45" s="42"/>
      <c r="E45" s="42" t="s">
        <v>259</v>
      </c>
      <c r="F45" s="43"/>
      <c r="G45" s="45" t="s">
        <v>344</v>
      </c>
      <c r="H45" s="44"/>
      <c r="I45" s="35" t="str">
        <f t="shared" si="49"/>
        <v xml:space="preserve">  "total_msg_number" int4 ,</v>
      </c>
      <c r="J45" s="35" t="str">
        <f t="shared" si="50"/>
        <v xml:space="preserve">COMMENT ON COLUMN "public"."t_igm_person_info"."total_msg_number" IS '发送短信总数量（更新统计逻辑：历史数量+当天数量）';</v>
      </c>
      <c r="K45" s="27" t="str">
        <f t="shared" si="48"/>
        <v/>
      </c>
    </row>
    <row r="46" ht="25.5">
      <c r="A46" s="42" t="s">
        <v>345</v>
      </c>
      <c r="B46" s="42" t="s">
        <v>309</v>
      </c>
      <c r="C46" s="42">
        <v>0</v>
      </c>
      <c r="D46" s="42"/>
      <c r="E46" s="42" t="s">
        <v>259</v>
      </c>
      <c r="F46" s="43"/>
      <c r="G46" s="45" t="s">
        <v>346</v>
      </c>
      <c r="H46" s="44"/>
      <c r="I46" s="35" t="str">
        <f t="shared" si="49"/>
        <v xml:space="preserve">  "history_msg_number" int4 ,</v>
      </c>
      <c r="J46" s="35" t="str">
        <f t="shared" si="50"/>
        <v xml:space="preserve">COMMENT ON COLUMN "public"."t_igm_person_info"."history_msg_number" IS '发送短信历史数量（昨天之前）';</v>
      </c>
      <c r="K46" s="27" t="str">
        <f t="shared" si="48"/>
        <v/>
      </c>
    </row>
    <row r="47">
      <c r="A47" s="42" t="s">
        <v>286</v>
      </c>
      <c r="B47" s="42" t="s">
        <v>258</v>
      </c>
      <c r="C47" s="42">
        <v>512</v>
      </c>
      <c r="D47" s="42"/>
      <c r="E47" s="42" t="s">
        <v>259</v>
      </c>
      <c r="F47" s="43"/>
      <c r="G47" s="45" t="s">
        <v>287</v>
      </c>
      <c r="H47" s="44"/>
      <c r="I47" s="35" t="str">
        <f t="shared" si="49"/>
        <v xml:space="preserve">  "remark" varchar(512) ,</v>
      </c>
      <c r="J47" s="35" t="str">
        <f t="shared" si="50"/>
        <v xml:space="preserve">COMMENT ON COLUMN "public"."t_igm_person_info"."remark" IS '备注（说明）';</v>
      </c>
      <c r="K47" s="27" t="str">
        <f t="shared" si="48"/>
        <v/>
      </c>
    </row>
    <row r="48" ht="27">
      <c r="A48" s="46" t="s">
        <v>288</v>
      </c>
      <c r="B48" s="46" t="s">
        <v>280</v>
      </c>
      <c r="C48" s="46">
        <v>0</v>
      </c>
      <c r="D48" s="46"/>
      <c r="E48" s="46" t="s">
        <v>259</v>
      </c>
      <c r="F48" s="47" t="b">
        <v>0</v>
      </c>
      <c r="G48" s="48" t="s">
        <v>289</v>
      </c>
      <c r="H48" s="44"/>
      <c r="I48" s="35" t="str">
        <f t="shared" si="49"/>
        <v xml:space="preserve">  "is_delete" bool DEFAULT FALSE ,</v>
      </c>
      <c r="J48" s="35" t="str">
        <f t="shared" si="50"/>
        <v xml:space="preserve">COMMENT ON COLUMN "public"."t_igm_person_info"."is_delete" IS '是否删除（true-是、false-否）';</v>
      </c>
      <c r="K48" s="27" t="str">
        <f t="shared" si="48"/>
        <v/>
      </c>
    </row>
    <row r="49">
      <c r="A49" s="46" t="s">
        <v>290</v>
      </c>
      <c r="B49" s="46" t="s">
        <v>258</v>
      </c>
      <c r="C49" s="46">
        <v>32</v>
      </c>
      <c r="D49" s="46"/>
      <c r="E49" s="46" t="s">
        <v>259</v>
      </c>
      <c r="F49" s="47"/>
      <c r="G49" s="48" t="s">
        <v>291</v>
      </c>
      <c r="H49" s="44"/>
      <c r="I49" s="35" t="str">
        <f t="shared" si="49"/>
        <v xml:space="preserve">  "create_user" varchar(32) ,</v>
      </c>
      <c r="J49" s="35" t="str">
        <f t="shared" si="50"/>
        <v xml:space="preserve">COMMENT ON COLUMN "public"."t_igm_person_info"."create_user" IS '创建用户';</v>
      </c>
      <c r="K49" s="27" t="str">
        <f t="shared" si="48"/>
        <v/>
      </c>
    </row>
    <row r="50">
      <c r="A50" s="46" t="s">
        <v>292</v>
      </c>
      <c r="B50" s="46" t="s">
        <v>258</v>
      </c>
      <c r="C50" s="46">
        <v>32</v>
      </c>
      <c r="D50" s="46"/>
      <c r="E50" s="46" t="s">
        <v>259</v>
      </c>
      <c r="F50" s="47"/>
      <c r="G50" s="48" t="s">
        <v>293</v>
      </c>
      <c r="H50" s="44"/>
      <c r="I50" s="35" t="str">
        <f t="shared" si="49"/>
        <v xml:space="preserve">  "create_department" varchar(32) ,</v>
      </c>
      <c r="J50" s="35" t="str">
        <f t="shared" si="50"/>
        <v xml:space="preserve">COMMENT ON COLUMN "public"."t_igm_person_info"."create_department" IS '创建部门';</v>
      </c>
      <c r="K50" s="27" t="str">
        <f t="shared" si="48"/>
        <v/>
      </c>
    </row>
    <row r="51">
      <c r="A51" s="46" t="s">
        <v>294</v>
      </c>
      <c r="B51" s="46" t="s">
        <v>258</v>
      </c>
      <c r="C51" s="46">
        <v>32</v>
      </c>
      <c r="D51" s="46"/>
      <c r="E51" s="46" t="s">
        <v>259</v>
      </c>
      <c r="F51" s="47"/>
      <c r="G51" s="48" t="s">
        <v>295</v>
      </c>
      <c r="H51" s="44"/>
      <c r="I51" s="35" t="str">
        <f t="shared" si="49"/>
        <v xml:space="preserve">  "create_host" varchar(32) ,</v>
      </c>
      <c r="J51" s="35" t="str">
        <f t="shared" si="50"/>
        <v xml:space="preserve">COMMENT ON COLUMN "public"."t_igm_person_info"."create_host" IS '创建服务IP';</v>
      </c>
      <c r="K51" s="27" t="str">
        <f t="shared" si="48"/>
        <v/>
      </c>
    </row>
    <row r="52" ht="25.5">
      <c r="A52" s="46" t="s">
        <v>296</v>
      </c>
      <c r="B52" s="46" t="s">
        <v>297</v>
      </c>
      <c r="C52" s="46">
        <v>0</v>
      </c>
      <c r="D52" s="46"/>
      <c r="E52" s="46" t="s">
        <v>259</v>
      </c>
      <c r="F52" s="47" t="s">
        <v>298</v>
      </c>
      <c r="G52" s="48" t="s">
        <v>299</v>
      </c>
      <c r="H52" s="44"/>
      <c r="I52" s="35" t="str">
        <f t="shared" si="49"/>
        <v xml:space="preserve">  "create_time" timestamp DEFAULT CURRENT_TIMESTAMP ,</v>
      </c>
      <c r="J52" s="35" t="str">
        <f t="shared" si="50"/>
        <v xml:space="preserve">COMMENT ON COLUMN "public"."t_igm_person_info"."create_time" IS '创建时间';</v>
      </c>
      <c r="K52" s="27" t="str">
        <f t="shared" si="48"/>
        <v/>
      </c>
    </row>
    <row r="53">
      <c r="A53" s="46" t="s">
        <v>300</v>
      </c>
      <c r="B53" s="46" t="s">
        <v>258</v>
      </c>
      <c r="C53" s="46">
        <v>32</v>
      </c>
      <c r="D53" s="46"/>
      <c r="E53" s="46" t="s">
        <v>259</v>
      </c>
      <c r="F53" s="47"/>
      <c r="G53" s="48" t="s">
        <v>301</v>
      </c>
      <c r="H53" s="44"/>
      <c r="I53" s="35" t="str">
        <f t="shared" si="49"/>
        <v xml:space="preserve">  "update_user" varchar(32) ,</v>
      </c>
      <c r="J53" s="35" t="str">
        <f t="shared" si="50"/>
        <v xml:space="preserve">COMMENT ON COLUMN "public"."t_igm_person_info"."update_user" IS '修改用户';</v>
      </c>
      <c r="K53" s="27" t="str">
        <f t="shared" si="48"/>
        <v/>
      </c>
    </row>
    <row r="54" ht="27">
      <c r="A54" s="46" t="s">
        <v>302</v>
      </c>
      <c r="B54" s="46" t="s">
        <v>258</v>
      </c>
      <c r="C54" s="46">
        <v>32</v>
      </c>
      <c r="D54" s="46"/>
      <c r="E54" s="46" t="s">
        <v>259</v>
      </c>
      <c r="F54" s="47"/>
      <c r="G54" s="48" t="s">
        <v>303</v>
      </c>
      <c r="H54" s="44"/>
      <c r="I54" s="35" t="str">
        <f t="shared" si="49"/>
        <v xml:space="preserve">  "update_department" varchar(32) ,</v>
      </c>
      <c r="J54" s="35" t="str">
        <f t="shared" si="50"/>
        <v xml:space="preserve">COMMENT ON COLUMN "public"."t_igm_person_info"."update_department" IS '修改部门';</v>
      </c>
      <c r="K54" s="27" t="str">
        <f t="shared" si="48"/>
        <v/>
      </c>
    </row>
    <row r="55" ht="27">
      <c r="A55" s="46" t="s">
        <v>304</v>
      </c>
      <c r="B55" s="46" t="s">
        <v>258</v>
      </c>
      <c r="C55" s="46">
        <v>32</v>
      </c>
      <c r="D55" s="46"/>
      <c r="E55" s="46" t="s">
        <v>259</v>
      </c>
      <c r="F55" s="47"/>
      <c r="G55" s="48" t="s">
        <v>305</v>
      </c>
      <c r="H55" s="44"/>
      <c r="I55" s="35" t="str">
        <f t="shared" si="49"/>
        <v xml:space="preserve">  "update_host" varchar(32) ,</v>
      </c>
      <c r="J55" s="35" t="str">
        <f t="shared" si="50"/>
        <v xml:space="preserve">COMMENT ON COLUMN "public"."t_igm_person_info"."update_host" IS '修改服务IP';</v>
      </c>
      <c r="K55" s="27" t="str">
        <f t="shared" si="48"/>
        <v/>
      </c>
    </row>
    <row r="56" ht="25.5">
      <c r="A56" s="46" t="s">
        <v>306</v>
      </c>
      <c r="B56" s="46" t="s">
        <v>297</v>
      </c>
      <c r="C56" s="46">
        <v>0</v>
      </c>
      <c r="D56" s="46"/>
      <c r="E56" s="46" t="s">
        <v>259</v>
      </c>
      <c r="F56" s="47" t="s">
        <v>298</v>
      </c>
      <c r="G56" s="48" t="s">
        <v>307</v>
      </c>
      <c r="H56" s="44"/>
      <c r="I56" s="35" t="str">
        <f t="shared" si="49"/>
        <v xml:space="preserve">  "update_time" timestamp DEFAULT CURRENT_TIMESTAMP ,</v>
      </c>
      <c r="J56" s="35" t="str">
        <f t="shared" si="50"/>
        <v xml:space="preserve">COMMENT ON COLUMN "public"."t_igm_person_info"."update_time" IS '修改时间';</v>
      </c>
      <c r="K56" s="27" t="str">
        <f t="shared" si="48"/>
        <v/>
      </c>
    </row>
    <row r="57">
      <c r="A57" s="46" t="s">
        <v>308</v>
      </c>
      <c r="B57" s="46" t="s">
        <v>309</v>
      </c>
      <c r="C57" s="46">
        <v>0</v>
      </c>
      <c r="D57" s="46"/>
      <c r="E57" s="46" t="s">
        <v>259</v>
      </c>
      <c r="F57" s="47">
        <v>0</v>
      </c>
      <c r="G57" s="48" t="s">
        <v>310</v>
      </c>
      <c r="H57" s="44"/>
      <c r="I57" s="35" t="str">
        <f t="shared" si="49"/>
        <v xml:space="preserve">  "record_version" int4 DEFAULT 0 ,</v>
      </c>
      <c r="J57" s="35" t="str">
        <f t="shared" si="50"/>
        <v xml:space="preserve">COMMENT ON COLUMN "public"."t_igm_person_info"."record_version" IS '记录版本号';</v>
      </c>
      <c r="K57" s="27" t="str">
        <f t="shared" si="48"/>
        <v/>
      </c>
    </row>
    <row r="58" ht="25.5">
      <c r="A58" s="35"/>
      <c r="B58" s="35"/>
      <c r="C58" s="35"/>
      <c r="D58" s="35"/>
      <c r="E58" s="35"/>
      <c r="F58" s="35"/>
      <c r="G58" s="35"/>
      <c r="H58" s="35"/>
      <c r="I58" s="35" t="str">
        <f>"CONSTRAINT """&amp;B28&amp;"_pk"" PRIMARY KEY ("""&amp;A30&amp;"""));"</f>
        <v xml:space="preserve">CONSTRAINT "t_igm_person_info_pk" PRIMARY KEY ("igm_person_info_id"));</v>
      </c>
    </row>
    <row r="59">
      <c r="A59" s="36" t="s">
        <v>63</v>
      </c>
      <c r="B59" s="49" t="s">
        <v>62</v>
      </c>
      <c r="C59" s="49"/>
      <c r="D59" s="49"/>
      <c r="E59" s="49"/>
      <c r="F59" s="49"/>
      <c r="G59" s="49"/>
      <c r="H59" s="40" t="str">
        <f>IFERROR(MID(B59,FIND("#",SUBSTITUTE(B59,"_","#",1),1)+1,1),"")&amp;IFERROR(MID(B59,FIND("#",SUBSTITUTE(B59,"_","#",2),1)+1,1),"")&amp;IFERROR(MID(B59,FIND("#",SUBSTITUTE(B59,"_","#",3),1)+1,1),"")&amp;IFERROR(MID(B59,FIND("#",SUBSTITUTE(B59,"_","#",4),1)+1,1),"")&amp;IFERROR(MID(B59,FIND("#",SUBSTITUTE(B59,"_","#",5),1)+1,1),"")&amp;IFERROR(MID(B59,FIND("#",SUBSTITUTE(B59,"_","#",6),1)+1,1),"")</f>
        <v>ipt</v>
      </c>
      <c r="I59" s="35" t="str">
        <f>"-- DROP TABLE IF EXISTS """&amp;B59&amp;""";"</f>
        <v xml:space="preserve">-- DROP TABLE IF EXISTS "t_igm_person_type";</v>
      </c>
      <c r="J59" s="35" t="str">
        <f>"ALTER TABLE ""public""."""&amp;B59&amp;""" OWNER TO ""ropeok"";"</f>
        <v xml:space="preserve">ALTER TABLE "public"."t_igm_person_type" OWNER TO "ropeok";</v>
      </c>
      <c r="K59" s="27" t="str">
        <f t="shared" ref="K59:K76" si="51">IF(H59="idx","CREATE INDEX idx_"&amp;$H$59&amp;"_"&amp;A59&amp;" ON public."&amp;$B$5&amp;" USING btree ("&amp;A59&amp;");",IF(H59="uk","CREATE UNIQUE INDEX uk_"&amp;$H$59&amp;"_"&amp;A59&amp;" ON public."&amp;$B$59&amp;" USING btree ("&amp;A59&amp;");",""))</f>
        <v/>
      </c>
    </row>
    <row r="60">
      <c r="A60" s="36" t="s">
        <v>244</v>
      </c>
      <c r="B60" s="36" t="s">
        <v>245</v>
      </c>
      <c r="C60" s="36" t="s">
        <v>246</v>
      </c>
      <c r="D60" s="36" t="s">
        <v>247</v>
      </c>
      <c r="E60" s="36" t="s">
        <v>248</v>
      </c>
      <c r="F60" s="36" t="s">
        <v>249</v>
      </c>
      <c r="G60" s="36" t="s">
        <v>250</v>
      </c>
      <c r="H60" s="50" t="s">
        <v>251</v>
      </c>
      <c r="I60" s="35" t="str">
        <f>"CREATE TABLE """&amp;B59&amp;""" ("</f>
        <v xml:space="preserve">CREATE TABLE "t_igm_person_type" (</v>
      </c>
      <c r="J60" s="35" t="str">
        <f>"COMMENT ON TABLE ""public""."""&amp;$B59&amp;""" IS '"&amp;A59&amp;"';"</f>
        <v xml:space="preserve">COMMENT ON TABLE "public"."t_igm_person_type" IS '人员类型信息表';</v>
      </c>
      <c r="K60" s="27" t="str">
        <f t="shared" si="51"/>
        <v/>
      </c>
    </row>
    <row r="61" ht="31.5" customHeight="1">
      <c r="A61" s="42" t="s">
        <v>347</v>
      </c>
      <c r="B61" s="42" t="s">
        <v>253</v>
      </c>
      <c r="C61" s="42">
        <v>0</v>
      </c>
      <c r="D61" s="42"/>
      <c r="E61" s="42" t="s">
        <v>254</v>
      </c>
      <c r="F61" s="43"/>
      <c r="G61" s="42" t="s">
        <v>348</v>
      </c>
      <c r="H61" s="51" t="s">
        <v>256</v>
      </c>
      <c r="I61" s="35" t="str">
        <f t="shared" ref="I61:I76" si="52">"  """&amp;A61&amp;""" "&amp;B61&amp;IF(AND(C61&gt;0,LEFT(B61,3)&lt;&gt;"int"),"("&amp;C61&amp;IF(D61&lt;&gt;"",", "&amp;D61,"")&amp;")","")&amp;IF(E61="n"," NOT NULL","")&amp;IF(F61&lt;&gt;""," DEFAULT "&amp;F61,"")&amp;" ,"</f>
        <v xml:space="preserve">  "igm_person_type_id" int8 NOT NULL ,</v>
      </c>
      <c r="J61" s="35" t="str">
        <f t="shared" ref="J61:J76" si="53">"COMMENT ON COLUMN ""public""."""&amp;$B$59&amp;"""."""&amp;A61&amp;""" IS '"&amp;G61&amp;"';"</f>
        <v xml:space="preserve">COMMENT ON COLUMN "public"."t_igm_person_type"."igm_person_type_id" IS '人员类型信息表主键';</v>
      </c>
      <c r="K61" s="27" t="str">
        <f t="shared" si="51"/>
        <v/>
      </c>
    </row>
    <row r="62" ht="31.5" customHeight="1">
      <c r="A62" s="42" t="s">
        <v>349</v>
      </c>
      <c r="B62" s="42" t="s">
        <v>258</v>
      </c>
      <c r="C62" s="42">
        <v>32</v>
      </c>
      <c r="D62" s="42"/>
      <c r="E62" s="42" t="s">
        <v>259</v>
      </c>
      <c r="F62" s="43"/>
      <c r="G62" s="42" t="s">
        <v>350</v>
      </c>
      <c r="H62" s="51" t="s">
        <v>315</v>
      </c>
      <c r="I62" s="35" t="str">
        <f t="shared" si="52"/>
        <v xml:space="preserve">  "person_type_code" varchar(32) ,</v>
      </c>
      <c r="J62" s="35" t="str">
        <f t="shared" si="53"/>
        <v xml:space="preserve">COMMENT ON COLUMN "public"."t_igm_person_type"."person_type_code" IS '人员类型编码';</v>
      </c>
      <c r="K62" s="27" t="str">
        <f t="shared" si="51"/>
        <v xml:space="preserve">CREATE UNIQUE INDEX uk_ipt_person_type_code ON public.t_igm_person_type USING btree (person_type_code);</v>
      </c>
    </row>
    <row r="63" ht="31.5" customHeight="1">
      <c r="A63" s="42" t="s">
        <v>351</v>
      </c>
      <c r="B63" s="42" t="s">
        <v>258</v>
      </c>
      <c r="C63" s="42">
        <v>64</v>
      </c>
      <c r="D63" s="42"/>
      <c r="E63" s="42" t="s">
        <v>259</v>
      </c>
      <c r="F63" s="43"/>
      <c r="G63" s="42" t="s">
        <v>352</v>
      </c>
      <c r="H63" s="51"/>
      <c r="I63" s="35" t="str">
        <f t="shared" si="52"/>
        <v xml:space="preserve">  "person_type_name" varchar(64) ,</v>
      </c>
      <c r="J63" s="35" t="str">
        <f t="shared" si="53"/>
        <v xml:space="preserve">COMMENT ON COLUMN "public"."t_igm_person_type"."person_type_name" IS '人员类型名称';</v>
      </c>
      <c r="K63" s="27" t="str">
        <f t="shared" si="51"/>
        <v/>
      </c>
    </row>
    <row r="64" ht="21" customHeight="1">
      <c r="A64" s="42" t="s">
        <v>353</v>
      </c>
      <c r="B64" s="42" t="s">
        <v>253</v>
      </c>
      <c r="C64" s="42">
        <v>0</v>
      </c>
      <c r="D64" s="42"/>
      <c r="E64" s="42" t="s">
        <v>259</v>
      </c>
      <c r="F64" s="43"/>
      <c r="G64" s="44" t="s">
        <v>354</v>
      </c>
      <c r="H64" s="51"/>
      <c r="I64" s="35" t="str">
        <f t="shared" si="52"/>
        <v xml:space="preserve">  "parent_person_type_id" int8 ,</v>
      </c>
      <c r="J64" s="35" t="str">
        <f t="shared" si="53"/>
        <v xml:space="preserve">COMMENT ON COLUMN "public"."t_igm_person_type"."parent_person_type_id" IS '上级人员类型ID（预留设计，兼容层级结构）';</v>
      </c>
      <c r="K64" s="27" t="str">
        <f t="shared" si="51"/>
        <v/>
      </c>
    </row>
    <row r="65" ht="39" customHeight="1">
      <c r="A65" s="42" t="s">
        <v>355</v>
      </c>
      <c r="B65" s="42" t="s">
        <v>258</v>
      </c>
      <c r="C65" s="42">
        <v>32</v>
      </c>
      <c r="D65" s="42"/>
      <c r="E65" s="42" t="s">
        <v>259</v>
      </c>
      <c r="F65" s="43"/>
      <c r="G65" s="44" t="s">
        <v>356</v>
      </c>
      <c r="H65" s="51"/>
      <c r="I65" s="35" t="str">
        <f t="shared" si="52"/>
        <v xml:space="preserve">  "parent_person_type_code" varchar(32) ,</v>
      </c>
      <c r="J65" s="35" t="str">
        <f t="shared" si="53"/>
        <v xml:space="preserve">COMMENT ON COLUMN "public"."t_igm_person_type"."parent_person_type_code" IS '上级人员类型编码（预留设计，兼容层级结构）';</v>
      </c>
      <c r="K65" s="27" t="str">
        <f t="shared" si="51"/>
        <v/>
      </c>
    </row>
    <row r="66" ht="19.5" customHeight="1">
      <c r="A66" s="42" t="s">
        <v>286</v>
      </c>
      <c r="B66" s="42" t="s">
        <v>258</v>
      </c>
      <c r="C66" s="42">
        <v>512</v>
      </c>
      <c r="D66" s="42"/>
      <c r="E66" s="42" t="s">
        <v>259</v>
      </c>
      <c r="F66" s="43"/>
      <c r="G66" s="42" t="s">
        <v>287</v>
      </c>
      <c r="H66" s="51"/>
      <c r="I66" s="35" t="str">
        <f t="shared" si="52"/>
        <v xml:space="preserve">  "remark" varchar(512) ,</v>
      </c>
      <c r="J66" s="35" t="str">
        <f t="shared" si="53"/>
        <v xml:space="preserve">COMMENT ON COLUMN "public"."t_igm_person_type"."remark" IS '备注（说明）';</v>
      </c>
      <c r="K66" s="27" t="str">
        <f t="shared" si="51"/>
        <v/>
      </c>
    </row>
    <row r="67" ht="19.5" customHeight="1">
      <c r="A67" s="52" t="s">
        <v>288</v>
      </c>
      <c r="B67" s="52" t="s">
        <v>280</v>
      </c>
      <c r="C67" s="52">
        <v>0</v>
      </c>
      <c r="D67" s="52"/>
      <c r="E67" s="52" t="s">
        <v>259</v>
      </c>
      <c r="F67" s="53" t="b">
        <v>0</v>
      </c>
      <c r="G67" s="54" t="s">
        <v>289</v>
      </c>
      <c r="H67" s="44"/>
      <c r="I67" s="35" t="str">
        <f t="shared" si="52"/>
        <v xml:space="preserve">  "is_delete" bool DEFAULT FALSE ,</v>
      </c>
      <c r="J67" s="35" t="str">
        <f t="shared" si="53"/>
        <v xml:space="preserve">COMMENT ON COLUMN "public"."t_igm_person_type"."is_delete" IS '是否删除（true-是、false-否）';</v>
      </c>
      <c r="K67" s="27" t="str">
        <f t="shared" si="51"/>
        <v/>
      </c>
    </row>
    <row r="68" ht="19.5" customHeight="1">
      <c r="A68" s="46" t="s">
        <v>290</v>
      </c>
      <c r="B68" s="46" t="s">
        <v>258</v>
      </c>
      <c r="C68" s="46">
        <v>32</v>
      </c>
      <c r="D68" s="46"/>
      <c r="E68" s="46" t="s">
        <v>259</v>
      </c>
      <c r="F68" s="47"/>
      <c r="G68" s="48" t="s">
        <v>291</v>
      </c>
      <c r="H68" s="44"/>
      <c r="I68" s="35" t="str">
        <f t="shared" si="52"/>
        <v xml:space="preserve">  "create_user" varchar(32) ,</v>
      </c>
      <c r="J68" s="35" t="str">
        <f t="shared" si="53"/>
        <v xml:space="preserve">COMMENT ON COLUMN "public"."t_igm_person_type"."create_user" IS '创建用户';</v>
      </c>
      <c r="K68" s="27" t="str">
        <f t="shared" si="51"/>
        <v/>
      </c>
    </row>
    <row r="69" ht="19.5" customHeight="1">
      <c r="A69" s="46" t="s">
        <v>292</v>
      </c>
      <c r="B69" s="46" t="s">
        <v>258</v>
      </c>
      <c r="C69" s="46">
        <v>32</v>
      </c>
      <c r="D69" s="46"/>
      <c r="E69" s="46" t="s">
        <v>259</v>
      </c>
      <c r="F69" s="47"/>
      <c r="G69" s="48" t="s">
        <v>293</v>
      </c>
      <c r="H69" s="44"/>
      <c r="I69" s="35" t="str">
        <f t="shared" si="52"/>
        <v xml:space="preserve">  "create_department" varchar(32) ,</v>
      </c>
      <c r="J69" s="35" t="str">
        <f t="shared" si="53"/>
        <v xml:space="preserve">COMMENT ON COLUMN "public"."t_igm_person_type"."create_department" IS '创建部门';</v>
      </c>
      <c r="K69" s="27" t="str">
        <f t="shared" si="51"/>
        <v/>
      </c>
    </row>
    <row r="70" ht="19.5" customHeight="1">
      <c r="A70" s="46" t="s">
        <v>294</v>
      </c>
      <c r="B70" s="46" t="s">
        <v>258</v>
      </c>
      <c r="C70" s="46">
        <v>32</v>
      </c>
      <c r="D70" s="46"/>
      <c r="E70" s="46" t="s">
        <v>259</v>
      </c>
      <c r="F70" s="47"/>
      <c r="G70" s="48" t="s">
        <v>295</v>
      </c>
      <c r="H70" s="44"/>
      <c r="I70" s="35" t="str">
        <f t="shared" si="52"/>
        <v xml:space="preserve">  "create_host" varchar(32) ,</v>
      </c>
      <c r="J70" s="35" t="str">
        <f t="shared" si="53"/>
        <v xml:space="preserve">COMMENT ON COLUMN "public"."t_igm_person_type"."create_host" IS '创建服务IP';</v>
      </c>
      <c r="K70" s="27" t="str">
        <f t="shared" si="51"/>
        <v/>
      </c>
    </row>
    <row r="71" ht="25.5">
      <c r="A71" s="46" t="s">
        <v>296</v>
      </c>
      <c r="B71" s="46" t="s">
        <v>297</v>
      </c>
      <c r="C71" s="46">
        <v>0</v>
      </c>
      <c r="D71" s="46"/>
      <c r="E71" s="46" t="s">
        <v>259</v>
      </c>
      <c r="F71" s="47" t="s">
        <v>298</v>
      </c>
      <c r="G71" s="48" t="s">
        <v>299</v>
      </c>
      <c r="H71" s="44"/>
      <c r="I71" s="35" t="str">
        <f t="shared" si="52"/>
        <v xml:space="preserve">  "create_time" timestamp DEFAULT CURRENT_TIMESTAMP ,</v>
      </c>
      <c r="J71" s="35" t="str">
        <f t="shared" si="53"/>
        <v xml:space="preserve">COMMENT ON COLUMN "public"."t_igm_person_type"."create_time" IS '创建时间';</v>
      </c>
      <c r="K71" s="27" t="str">
        <f t="shared" si="51"/>
        <v/>
      </c>
    </row>
    <row r="72" ht="19.5" customHeight="1">
      <c r="A72" s="46" t="s">
        <v>300</v>
      </c>
      <c r="B72" s="46" t="s">
        <v>258</v>
      </c>
      <c r="C72" s="46">
        <v>32</v>
      </c>
      <c r="D72" s="46"/>
      <c r="E72" s="46" t="s">
        <v>259</v>
      </c>
      <c r="F72" s="47"/>
      <c r="G72" s="48" t="s">
        <v>301</v>
      </c>
      <c r="H72" s="44"/>
      <c r="I72" s="35" t="str">
        <f t="shared" si="52"/>
        <v xml:space="preserve">  "update_user" varchar(32) ,</v>
      </c>
      <c r="J72" s="35" t="str">
        <f t="shared" si="53"/>
        <v xml:space="preserve">COMMENT ON COLUMN "public"."t_igm_person_type"."update_user" IS '修改用户';</v>
      </c>
      <c r="K72" s="27" t="str">
        <f t="shared" si="51"/>
        <v/>
      </c>
    </row>
    <row r="73" ht="19.5" customHeight="1">
      <c r="A73" s="46" t="s">
        <v>302</v>
      </c>
      <c r="B73" s="46" t="s">
        <v>258</v>
      </c>
      <c r="C73" s="46">
        <v>32</v>
      </c>
      <c r="D73" s="46"/>
      <c r="E73" s="46" t="s">
        <v>259</v>
      </c>
      <c r="F73" s="47"/>
      <c r="G73" s="48" t="s">
        <v>303</v>
      </c>
      <c r="H73" s="44"/>
      <c r="I73" s="35" t="str">
        <f t="shared" si="52"/>
        <v xml:space="preserve">  "update_department" varchar(32) ,</v>
      </c>
      <c r="J73" s="35" t="str">
        <f t="shared" si="53"/>
        <v xml:space="preserve">COMMENT ON COLUMN "public"."t_igm_person_type"."update_department" IS '修改部门';</v>
      </c>
      <c r="K73" s="27" t="str">
        <f t="shared" si="51"/>
        <v/>
      </c>
    </row>
    <row r="74" ht="19.5" customHeight="1">
      <c r="A74" s="46" t="s">
        <v>304</v>
      </c>
      <c r="B74" s="46" t="s">
        <v>258</v>
      </c>
      <c r="C74" s="46">
        <v>32</v>
      </c>
      <c r="D74" s="46"/>
      <c r="E74" s="46" t="s">
        <v>259</v>
      </c>
      <c r="F74" s="47"/>
      <c r="G74" s="48" t="s">
        <v>305</v>
      </c>
      <c r="H74" s="44"/>
      <c r="I74" s="35" t="str">
        <f t="shared" si="52"/>
        <v xml:space="preserve">  "update_host" varchar(32) ,</v>
      </c>
      <c r="J74" s="35" t="str">
        <f t="shared" si="53"/>
        <v xml:space="preserve">COMMENT ON COLUMN "public"."t_igm_person_type"."update_host" IS '修改服务IP';</v>
      </c>
      <c r="K74" s="27" t="str">
        <f t="shared" si="51"/>
        <v/>
      </c>
    </row>
    <row r="75" ht="25.5">
      <c r="A75" s="46" t="s">
        <v>306</v>
      </c>
      <c r="B75" s="46" t="s">
        <v>297</v>
      </c>
      <c r="C75" s="46">
        <v>0</v>
      </c>
      <c r="D75" s="46"/>
      <c r="E75" s="46" t="s">
        <v>259</v>
      </c>
      <c r="F75" s="47" t="s">
        <v>298</v>
      </c>
      <c r="G75" s="48" t="s">
        <v>307</v>
      </c>
      <c r="H75" s="44"/>
      <c r="I75" s="35" t="str">
        <f t="shared" si="52"/>
        <v xml:space="preserve">  "update_time" timestamp DEFAULT CURRENT_TIMESTAMP ,</v>
      </c>
      <c r="J75" s="35" t="str">
        <f t="shared" si="53"/>
        <v xml:space="preserve">COMMENT ON COLUMN "public"."t_igm_person_type"."update_time" IS '修改时间';</v>
      </c>
      <c r="K75" s="27" t="str">
        <f t="shared" si="51"/>
        <v/>
      </c>
    </row>
    <row r="76" ht="19.5" customHeight="1">
      <c r="A76" s="46" t="s">
        <v>308</v>
      </c>
      <c r="B76" s="46" t="s">
        <v>309</v>
      </c>
      <c r="C76" s="46">
        <v>0</v>
      </c>
      <c r="D76" s="46"/>
      <c r="E76" s="46" t="s">
        <v>259</v>
      </c>
      <c r="F76" s="47">
        <v>0</v>
      </c>
      <c r="G76" s="48" t="s">
        <v>310</v>
      </c>
      <c r="H76" s="44"/>
      <c r="I76" s="35" t="str">
        <f t="shared" si="52"/>
        <v xml:space="preserve">  "record_version" int4 DEFAULT 0 ,</v>
      </c>
      <c r="J76" s="35" t="str">
        <f t="shared" si="53"/>
        <v xml:space="preserve">COMMENT ON COLUMN "public"."t_igm_person_type"."record_version" IS '记录版本号';</v>
      </c>
      <c r="K76" s="27" t="str">
        <f t="shared" si="51"/>
        <v/>
      </c>
    </row>
    <row r="77" ht="25.5">
      <c r="A77" s="35"/>
      <c r="B77" s="35"/>
      <c r="C77" s="35"/>
      <c r="D77" s="35"/>
      <c r="E77" s="35"/>
      <c r="F77" s="35"/>
      <c r="G77" s="35"/>
      <c r="H77" s="35"/>
      <c r="I77" s="35" t="str">
        <f>"CONSTRAINT """&amp;B59&amp;"_pk"" PRIMARY KEY ("""&amp;A61&amp;"""));"</f>
        <v xml:space="preserve">CONSTRAINT "t_igm_person_type_pk" PRIMARY KEY ("igm_person_type_id"));</v>
      </c>
      <c r="J77" s="35"/>
    </row>
    <row r="78">
      <c r="A78" s="36" t="s">
        <v>66</v>
      </c>
      <c r="B78" s="36" t="s">
        <v>65</v>
      </c>
      <c r="C78" s="36"/>
      <c r="D78" s="36"/>
      <c r="E78" s="36"/>
      <c r="F78" s="36"/>
      <c r="G78" s="36"/>
      <c r="H78" s="40" t="str">
        <f>IFERROR(MID(B78,FIND("#",SUBSTITUTE(B78,"_","#",1),1)+1,1),"")&amp;IFERROR(MID(B78,FIND("#",SUBSTITUTE(B78,"_","#",2),1)+1,1),"")&amp;IFERROR(MID(B78,FIND("#",SUBSTITUTE(B78,"_","#",3),1)+1,1),"")&amp;IFERROR(MID(B78,FIND("#",SUBSTITUTE(B78,"_","#",4),1)+1,1),"")&amp;IFERROR(MID(B78,FIND("#",SUBSTITUTE(B78,"_","#",5),1)+1,1),"")&amp;IFERROR(MID(B78,FIND("#",SUBSTITUTE(B78,"_","#",6),1)+1,1),"")</f>
        <v>iui</v>
      </c>
      <c r="I78" s="35" t="str">
        <f>"-- DROP TABLE IF EXISTS """&amp;B78&amp;""";"</f>
        <v xml:space="preserve">-- DROP TABLE IF EXISTS "t_igm_unit_info";</v>
      </c>
      <c r="J78" s="35" t="str">
        <f>"ALTER TABLE ""public""."""&amp;B78&amp;""" OWNER TO ""ropeok"";"</f>
        <v xml:space="preserve">ALTER TABLE "public"."t_igm_unit_info" OWNER TO "ropeok";</v>
      </c>
      <c r="K78" s="9" t="str">
        <f t="shared" ref="K78:K96" si="54">IF(H78="idx","CREATE INDEX idx_"&amp;$H$78&amp;"_"&amp;A78&amp;" ON public."&amp;$B$78&amp;" USING btree ("&amp;A78&amp;");",IF(H78="uk","CREATE UNIQUE INDEX uk_"&amp;$H$78&amp;"_"&amp;A78&amp;" ON public."&amp;$B$78&amp;" USING btree ("&amp;A78&amp;");",""))</f>
        <v/>
      </c>
    </row>
    <row r="79">
      <c r="A79" s="36" t="s">
        <v>244</v>
      </c>
      <c r="B79" s="36" t="s">
        <v>245</v>
      </c>
      <c r="C79" s="36" t="s">
        <v>246</v>
      </c>
      <c r="D79" s="36" t="s">
        <v>247</v>
      </c>
      <c r="E79" s="36" t="s">
        <v>248</v>
      </c>
      <c r="F79" s="36" t="s">
        <v>249</v>
      </c>
      <c r="G79" s="36" t="s">
        <v>250</v>
      </c>
      <c r="H79" s="50" t="s">
        <v>251</v>
      </c>
      <c r="I79" s="35" t="str">
        <f>"CREATE TABLE """&amp;B78&amp;""" ("</f>
        <v xml:space="preserve">CREATE TABLE "t_igm_unit_info" (</v>
      </c>
      <c r="J79" s="35" t="str">
        <f>"COMMENT ON TABLE ""public""."""&amp;$B78&amp;""" IS '"&amp;A78&amp;"';"</f>
        <v xml:space="preserve">COMMENT ON TABLE "public"."t_igm_unit_info" IS '单位信息表';</v>
      </c>
      <c r="K79" s="9" t="str">
        <f t="shared" si="54"/>
        <v/>
      </c>
    </row>
    <row r="80">
      <c r="A80" s="44" t="s">
        <v>357</v>
      </c>
      <c r="B80" s="44" t="s">
        <v>253</v>
      </c>
      <c r="C80" s="44">
        <v>64</v>
      </c>
      <c r="D80" s="44"/>
      <c r="E80" s="44" t="s">
        <v>254</v>
      </c>
      <c r="F80" s="44"/>
      <c r="G80" s="44" t="s">
        <v>358</v>
      </c>
      <c r="H80" s="51" t="s">
        <v>256</v>
      </c>
      <c r="I80" s="35" t="str">
        <f t="shared" ref="I80:I96" si="55">"  """&amp;A80&amp;""" "&amp;B80&amp;IF(AND(C80&gt;0,LEFT(B80,3)&lt;&gt;"int"),"("&amp;C80&amp;IF(D80&lt;&gt;"",", "&amp;D80,"")&amp;")","")&amp;IF(E80="n"," NOT NULL","")&amp;IF(F80&lt;&gt;""," DEFAULT "&amp;F80,"")&amp;" ,"</f>
        <v xml:space="preserve">  "igm_unit_info_id" int8 NOT NULL ,</v>
      </c>
      <c r="J80" s="35" t="str">
        <f t="shared" ref="J80:J96" si="56">"COMMENT ON COLUMN ""public""."""&amp;$B$78&amp;"""."""&amp;A80&amp;""" IS '"&amp;G80&amp;"';"</f>
        <v xml:space="preserve">COMMENT ON COLUMN "public"."t_igm_unit_info"."igm_unit_info_id" IS '单位信息表主键';</v>
      </c>
      <c r="K80" s="9" t="str">
        <f t="shared" si="54"/>
        <v/>
      </c>
    </row>
    <row r="81">
      <c r="A81" s="42" t="s">
        <v>359</v>
      </c>
      <c r="B81" s="42" t="s">
        <v>258</v>
      </c>
      <c r="C81" s="42">
        <v>32</v>
      </c>
      <c r="D81" s="42"/>
      <c r="E81" s="42" t="s">
        <v>259</v>
      </c>
      <c r="F81" s="43"/>
      <c r="G81" s="42" t="s">
        <v>360</v>
      </c>
      <c r="H81" s="51" t="s">
        <v>315</v>
      </c>
      <c r="I81" s="35" t="str">
        <f t="shared" si="55"/>
        <v xml:space="preserve">  "unit_code" varchar(32) ,</v>
      </c>
      <c r="J81" s="35" t="str">
        <f t="shared" si="56"/>
        <v xml:space="preserve">COMMENT ON COLUMN "public"."t_igm_unit_info"."unit_code" IS '单位编码';</v>
      </c>
      <c r="K81" s="9" t="str">
        <f t="shared" si="54"/>
        <v xml:space="preserve">CREATE UNIQUE INDEX uk_iui_unit_code ON public.t_igm_unit_info USING btree (unit_code);</v>
      </c>
    </row>
    <row r="82">
      <c r="A82" s="42" t="s">
        <v>361</v>
      </c>
      <c r="B82" s="42" t="s">
        <v>258</v>
      </c>
      <c r="C82" s="42">
        <v>64</v>
      </c>
      <c r="D82" s="42"/>
      <c r="E82" s="42" t="s">
        <v>259</v>
      </c>
      <c r="F82" s="43"/>
      <c r="G82" s="42" t="s">
        <v>362</v>
      </c>
      <c r="H82" s="51"/>
      <c r="I82" s="35" t="str">
        <f t="shared" si="55"/>
        <v xml:space="preserve">  "unit_name" varchar(64) ,</v>
      </c>
      <c r="J82" s="35" t="str">
        <f t="shared" si="56"/>
        <v xml:space="preserve">COMMENT ON COLUMN "public"."t_igm_unit_info"."unit_name" IS '单位名称';</v>
      </c>
      <c r="K82" s="9" t="str">
        <f t="shared" si="54"/>
        <v/>
      </c>
    </row>
    <row r="83" s="35" customFormat="1">
      <c r="A83" s="42" t="s">
        <v>363</v>
      </c>
      <c r="B83" s="42" t="s">
        <v>258</v>
      </c>
      <c r="C83" s="42">
        <v>32</v>
      </c>
      <c r="D83" s="42"/>
      <c r="E83" s="42" t="s">
        <v>259</v>
      </c>
      <c r="F83" s="44"/>
      <c r="G83" s="44" t="s">
        <v>364</v>
      </c>
      <c r="H83" s="51"/>
      <c r="I83" s="35" t="str">
        <f t="shared" si="55"/>
        <v xml:space="preserve">  "unit_type" varchar(32) ,</v>
      </c>
      <c r="J83" s="35" t="str">
        <f t="shared" si="56"/>
        <v xml:space="preserve">COMMENT ON COLUMN "public"."t_igm_unit_info"."unit_type" IS '单位类型（预留设计）';</v>
      </c>
      <c r="K83" s="10"/>
    </row>
    <row r="84" s="35" customFormat="1" ht="25.5">
      <c r="A84" s="42" t="s">
        <v>365</v>
      </c>
      <c r="B84" s="42" t="s">
        <v>253</v>
      </c>
      <c r="C84" s="42">
        <v>0</v>
      </c>
      <c r="D84" s="42"/>
      <c r="E84" s="42" t="s">
        <v>259</v>
      </c>
      <c r="F84" s="44"/>
      <c r="G84" s="44" t="s">
        <v>366</v>
      </c>
      <c r="H84" s="51"/>
      <c r="I84" s="35" t="str">
        <f t="shared" si="55"/>
        <v xml:space="preserve">  "parent_unit_info_id" int8 ,</v>
      </c>
      <c r="J84" s="35" t="str">
        <f t="shared" si="56"/>
        <v xml:space="preserve">COMMENT ON COLUMN "public"."t_igm_unit_info"."parent_unit_info_id" IS '上级单位ID（预留设计，兼容层级结构）';</v>
      </c>
      <c r="K84" s="10"/>
    </row>
    <row r="85" s="35" customFormat="1" ht="25.5">
      <c r="A85" s="42" t="s">
        <v>367</v>
      </c>
      <c r="B85" s="42" t="s">
        <v>258</v>
      </c>
      <c r="C85" s="42">
        <v>32</v>
      </c>
      <c r="D85" s="42"/>
      <c r="E85" s="42" t="s">
        <v>259</v>
      </c>
      <c r="F85" s="44"/>
      <c r="G85" s="44" t="s">
        <v>368</v>
      </c>
      <c r="H85" s="51"/>
      <c r="I85" s="35" t="str">
        <f t="shared" si="55"/>
        <v xml:space="preserve">  "parent_unit_code" varchar(32) ,</v>
      </c>
      <c r="J85" s="35" t="str">
        <f t="shared" si="56"/>
        <v xml:space="preserve">COMMENT ON COLUMN "public"."t_igm_unit_info"."parent_unit_code" IS '上级单位编码（预留设计，兼容层级结构）';</v>
      </c>
      <c r="K85" s="10"/>
    </row>
    <row r="86">
      <c r="A86" s="42" t="s">
        <v>286</v>
      </c>
      <c r="B86" s="42" t="s">
        <v>258</v>
      </c>
      <c r="C86" s="42">
        <v>512</v>
      </c>
      <c r="D86" s="42"/>
      <c r="E86" s="42" t="s">
        <v>259</v>
      </c>
      <c r="F86" s="43"/>
      <c r="G86" s="42" t="s">
        <v>287</v>
      </c>
      <c r="H86" s="51"/>
      <c r="I86" s="35" t="str">
        <f t="shared" si="55"/>
        <v xml:space="preserve">  "remark" varchar(512) ,</v>
      </c>
      <c r="J86" s="35" t="str">
        <f t="shared" si="56"/>
        <v xml:space="preserve">COMMENT ON COLUMN "public"."t_igm_unit_info"."remark" IS '备注（说明）';</v>
      </c>
      <c r="K86" s="9" t="str">
        <f t="shared" si="54"/>
        <v/>
      </c>
    </row>
    <row r="87">
      <c r="A87" s="52" t="s">
        <v>288</v>
      </c>
      <c r="B87" s="52" t="s">
        <v>280</v>
      </c>
      <c r="C87" s="52">
        <v>0</v>
      </c>
      <c r="D87" s="52"/>
      <c r="E87" s="52" t="s">
        <v>259</v>
      </c>
      <c r="F87" s="53" t="b">
        <v>0</v>
      </c>
      <c r="G87" s="54" t="s">
        <v>289</v>
      </c>
      <c r="H87" s="44"/>
      <c r="I87" s="35" t="str">
        <f t="shared" si="55"/>
        <v xml:space="preserve">  "is_delete" bool DEFAULT FALSE ,</v>
      </c>
      <c r="J87" s="35" t="str">
        <f t="shared" si="56"/>
        <v xml:space="preserve">COMMENT ON COLUMN "public"."t_igm_unit_info"."is_delete" IS '是否删除（true-是、false-否）';</v>
      </c>
      <c r="K87" s="9" t="str">
        <f t="shared" si="54"/>
        <v/>
      </c>
    </row>
    <row r="88">
      <c r="A88" s="46" t="s">
        <v>290</v>
      </c>
      <c r="B88" s="46" t="s">
        <v>258</v>
      </c>
      <c r="C88" s="46">
        <v>32</v>
      </c>
      <c r="D88" s="46"/>
      <c r="E88" s="46" t="s">
        <v>259</v>
      </c>
      <c r="F88" s="47"/>
      <c r="G88" s="48" t="s">
        <v>291</v>
      </c>
      <c r="H88" s="44"/>
      <c r="I88" s="35" t="str">
        <f t="shared" si="55"/>
        <v xml:space="preserve">  "create_user" varchar(32) ,</v>
      </c>
      <c r="J88" s="35" t="str">
        <f t="shared" si="56"/>
        <v xml:space="preserve">COMMENT ON COLUMN "public"."t_igm_unit_info"."create_user" IS '创建用户';</v>
      </c>
      <c r="K88" s="9" t="str">
        <f t="shared" si="54"/>
        <v/>
      </c>
    </row>
    <row r="89">
      <c r="A89" s="46" t="s">
        <v>292</v>
      </c>
      <c r="B89" s="46" t="s">
        <v>258</v>
      </c>
      <c r="C89" s="46">
        <v>32</v>
      </c>
      <c r="D89" s="46"/>
      <c r="E89" s="46" t="s">
        <v>259</v>
      </c>
      <c r="F89" s="47"/>
      <c r="G89" s="48" t="s">
        <v>293</v>
      </c>
      <c r="H89" s="44"/>
      <c r="I89" s="35" t="str">
        <f t="shared" si="55"/>
        <v xml:space="preserve">  "create_department" varchar(32) ,</v>
      </c>
      <c r="J89" s="35" t="str">
        <f t="shared" si="56"/>
        <v xml:space="preserve">COMMENT ON COLUMN "public"."t_igm_unit_info"."create_department" IS '创建部门';</v>
      </c>
      <c r="K89" s="9" t="str">
        <f t="shared" si="54"/>
        <v/>
      </c>
    </row>
    <row r="90">
      <c r="A90" s="46" t="s">
        <v>294</v>
      </c>
      <c r="B90" s="46" t="s">
        <v>258</v>
      </c>
      <c r="C90" s="46">
        <v>32</v>
      </c>
      <c r="D90" s="46"/>
      <c r="E90" s="46" t="s">
        <v>259</v>
      </c>
      <c r="F90" s="47"/>
      <c r="G90" s="48" t="s">
        <v>295</v>
      </c>
      <c r="H90" s="44"/>
      <c r="I90" s="35" t="str">
        <f t="shared" si="55"/>
        <v xml:space="preserve">  "create_host" varchar(32) ,</v>
      </c>
      <c r="J90" s="35" t="str">
        <f t="shared" si="56"/>
        <v xml:space="preserve">COMMENT ON COLUMN "public"."t_igm_unit_info"."create_host" IS '创建服务IP';</v>
      </c>
      <c r="K90" s="9" t="str">
        <f t="shared" si="54"/>
        <v/>
      </c>
    </row>
    <row r="91" ht="25.5">
      <c r="A91" s="46" t="s">
        <v>296</v>
      </c>
      <c r="B91" s="46" t="s">
        <v>297</v>
      </c>
      <c r="C91" s="46">
        <v>0</v>
      </c>
      <c r="D91" s="46"/>
      <c r="E91" s="46" t="s">
        <v>259</v>
      </c>
      <c r="F91" s="47" t="s">
        <v>298</v>
      </c>
      <c r="G91" s="48" t="s">
        <v>299</v>
      </c>
      <c r="H91" s="44"/>
      <c r="I91" s="35" t="str">
        <f t="shared" si="55"/>
        <v xml:space="preserve">  "create_time" timestamp DEFAULT CURRENT_TIMESTAMP ,</v>
      </c>
      <c r="J91" s="35" t="str">
        <f t="shared" si="56"/>
        <v xml:space="preserve">COMMENT ON COLUMN "public"."t_igm_unit_info"."create_time" IS '创建时间';</v>
      </c>
      <c r="K91" s="9" t="str">
        <f t="shared" si="54"/>
        <v/>
      </c>
    </row>
    <row r="92">
      <c r="A92" s="46" t="s">
        <v>300</v>
      </c>
      <c r="B92" s="46" t="s">
        <v>258</v>
      </c>
      <c r="C92" s="46">
        <v>32</v>
      </c>
      <c r="D92" s="46"/>
      <c r="E92" s="46" t="s">
        <v>259</v>
      </c>
      <c r="F92" s="47"/>
      <c r="G92" s="48" t="s">
        <v>301</v>
      </c>
      <c r="H92" s="44"/>
      <c r="I92" s="35" t="str">
        <f t="shared" si="55"/>
        <v xml:space="preserve">  "update_user" varchar(32) ,</v>
      </c>
      <c r="J92" s="35" t="str">
        <f t="shared" si="56"/>
        <v xml:space="preserve">COMMENT ON COLUMN "public"."t_igm_unit_info"."update_user" IS '修改用户';</v>
      </c>
      <c r="K92" s="9" t="str">
        <f t="shared" si="54"/>
        <v/>
      </c>
    </row>
    <row r="93">
      <c r="A93" s="46" t="s">
        <v>302</v>
      </c>
      <c r="B93" s="46" t="s">
        <v>258</v>
      </c>
      <c r="C93" s="46">
        <v>32</v>
      </c>
      <c r="D93" s="46"/>
      <c r="E93" s="46" t="s">
        <v>259</v>
      </c>
      <c r="F93" s="47"/>
      <c r="G93" s="48" t="s">
        <v>303</v>
      </c>
      <c r="H93" s="44"/>
      <c r="I93" s="35" t="str">
        <f t="shared" si="55"/>
        <v xml:space="preserve">  "update_department" varchar(32) ,</v>
      </c>
      <c r="J93" s="35" t="str">
        <f t="shared" si="56"/>
        <v xml:space="preserve">COMMENT ON COLUMN "public"."t_igm_unit_info"."update_department" IS '修改部门';</v>
      </c>
      <c r="K93" s="9" t="str">
        <f t="shared" si="54"/>
        <v/>
      </c>
    </row>
    <row r="94">
      <c r="A94" s="46" t="s">
        <v>304</v>
      </c>
      <c r="B94" s="46" t="s">
        <v>258</v>
      </c>
      <c r="C94" s="46">
        <v>32</v>
      </c>
      <c r="D94" s="46"/>
      <c r="E94" s="46" t="s">
        <v>259</v>
      </c>
      <c r="F94" s="47"/>
      <c r="G94" s="48" t="s">
        <v>305</v>
      </c>
      <c r="H94" s="44"/>
      <c r="I94" s="35" t="str">
        <f t="shared" si="55"/>
        <v xml:space="preserve">  "update_host" varchar(32) ,</v>
      </c>
      <c r="J94" s="35" t="str">
        <f t="shared" si="56"/>
        <v xml:space="preserve">COMMENT ON COLUMN "public"."t_igm_unit_info"."update_host" IS '修改服务IP';</v>
      </c>
      <c r="K94" s="9" t="str">
        <f t="shared" si="54"/>
        <v/>
      </c>
    </row>
    <row r="95" ht="25.5">
      <c r="A95" s="46" t="s">
        <v>306</v>
      </c>
      <c r="B95" s="46" t="s">
        <v>297</v>
      </c>
      <c r="C95" s="46">
        <v>0</v>
      </c>
      <c r="D95" s="46"/>
      <c r="E95" s="46" t="s">
        <v>259</v>
      </c>
      <c r="F95" s="47" t="s">
        <v>298</v>
      </c>
      <c r="G95" s="48" t="s">
        <v>307</v>
      </c>
      <c r="H95" s="44"/>
      <c r="I95" s="35" t="str">
        <f t="shared" si="55"/>
        <v xml:space="preserve">  "update_time" timestamp DEFAULT CURRENT_TIMESTAMP ,</v>
      </c>
      <c r="J95" s="35" t="str">
        <f t="shared" si="56"/>
        <v xml:space="preserve">COMMENT ON COLUMN "public"."t_igm_unit_info"."update_time" IS '修改时间';</v>
      </c>
      <c r="K95" s="9" t="str">
        <f t="shared" si="54"/>
        <v/>
      </c>
    </row>
    <row r="96">
      <c r="A96" s="46" t="s">
        <v>308</v>
      </c>
      <c r="B96" s="46" t="s">
        <v>309</v>
      </c>
      <c r="C96" s="46">
        <v>0</v>
      </c>
      <c r="D96" s="46"/>
      <c r="E96" s="46" t="s">
        <v>259</v>
      </c>
      <c r="F96" s="47">
        <v>0</v>
      </c>
      <c r="G96" s="48" t="s">
        <v>310</v>
      </c>
      <c r="H96" s="44"/>
      <c r="I96" s="35" t="str">
        <f t="shared" si="55"/>
        <v xml:space="preserve">  "record_version" int4 DEFAULT 0 ,</v>
      </c>
      <c r="J96" s="35" t="str">
        <f t="shared" si="56"/>
        <v xml:space="preserve">COMMENT ON COLUMN "public"."t_igm_unit_info"."record_version" IS '记录版本号';</v>
      </c>
      <c r="K96" s="9" t="str">
        <f t="shared" si="54"/>
        <v/>
      </c>
    </row>
    <row r="97" ht="27">
      <c r="A97" s="35"/>
      <c r="B97" s="35"/>
      <c r="C97" s="35"/>
      <c r="D97" s="35"/>
      <c r="E97" s="35"/>
      <c r="F97" s="35"/>
      <c r="G97" s="35"/>
      <c r="H97" s="35"/>
      <c r="I97" s="35" t="str">
        <f>"CONSTRAINT """&amp;B78&amp;"_pk"" PRIMARY KEY ("""&amp;A80&amp;"""));"</f>
        <v xml:space="preserve">CONSTRAINT "t_igm_unit_info_pk" PRIMARY KEY ("igm_unit_info_id"));</v>
      </c>
    </row>
    <row r="98" ht="27">
      <c r="A98" s="36" t="s">
        <v>70</v>
      </c>
      <c r="B98" s="37" t="s">
        <v>69</v>
      </c>
      <c r="C98" s="38"/>
      <c r="D98" s="38"/>
      <c r="E98" s="38"/>
      <c r="F98" s="38"/>
      <c r="G98" s="39"/>
      <c r="H98" s="55" t="str">
        <f>IFERROR(MID(B98,FIND("#",SUBSTITUTE(B98,"_","#",1),1)+1,1),"")&amp;IFERROR(MID(B98,FIND("#",SUBSTITUTE(B98,"_","#",2),1)+1,1),"")&amp;IFERROR(MID(B98,FIND("#",SUBSTITUTE(B98,"_","#",3),1)+1,1),"")&amp;IFERROR(MID(B98,FIND("#",SUBSTITUTE(B98,"_","#",4),1)+1,1),"")&amp;IFERROR(MID(B98,FIND("#",SUBSTITUTE(B98,"_","#",5),1)+1,1),"")&amp;IFERROR(MID(B98,FIND("#",SUBSTITUTE(B98,"_","#",6),1)+1,1),"")</f>
        <v>ibp</v>
      </c>
      <c r="I98" s="35" t="str">
        <f>"-- DROP TABLE IF EXISTS """&amp;B98&amp;""";"</f>
        <v xml:space="preserve">-- DROP TABLE IF EXISTS "t_igm_bas_person";</v>
      </c>
      <c r="J98" s="35" t="str">
        <f>"ALTER TABLE ""public""."""&amp;B98&amp;""" OWNER TO ""ropeok"";"</f>
        <v xml:space="preserve">ALTER TABLE "public"."t_igm_bas_person" OWNER TO "ropeok";</v>
      </c>
      <c r="K98" s="27" t="str">
        <f t="shared" ref="K98:K99" si="57">IF(H98="idx","CREATE INDEX idx_"&amp;$H$98&amp;"_"&amp;A98&amp;" ON public."&amp;$B$98&amp;" USING btree ("&amp;A98&amp;");",IF(H98="uk","CREATE UNIQUE INDEX uk_"&amp;$H$98&amp;"_"&amp;A98&amp;" ON public."&amp;$B$98&amp;" USING btree ("&amp;A98&amp;");",""))</f>
        <v/>
      </c>
    </row>
    <row r="99" ht="27">
      <c r="A99" s="36" t="s">
        <v>244</v>
      </c>
      <c r="B99" s="36" t="s">
        <v>245</v>
      </c>
      <c r="C99" s="36" t="s">
        <v>246</v>
      </c>
      <c r="D99" s="36" t="s">
        <v>247</v>
      </c>
      <c r="E99" s="36" t="s">
        <v>248</v>
      </c>
      <c r="F99" s="36" t="s">
        <v>249</v>
      </c>
      <c r="G99" s="36" t="s">
        <v>250</v>
      </c>
      <c r="H99" s="36" t="s">
        <v>251</v>
      </c>
      <c r="I99" s="35" t="str">
        <f>"CREATE TABLE """&amp;B98&amp;""" ("</f>
        <v xml:space="preserve">CREATE TABLE "t_igm_bas_person" (</v>
      </c>
      <c r="J99" s="35" t="str">
        <f>"COMMENT ON TABLE ""public""."""&amp;$B98&amp;""" IS '"&amp;A98&amp;"';"</f>
        <v xml:space="preserve">COMMENT ON TABLE "public"."t_igm_bas_person" IS '人员底库信息表';</v>
      </c>
      <c r="K99" s="27" t="str">
        <f t="shared" si="57"/>
        <v/>
      </c>
    </row>
    <row r="100" ht="27">
      <c r="A100" s="42" t="s">
        <v>369</v>
      </c>
      <c r="B100" s="42" t="s">
        <v>253</v>
      </c>
      <c r="C100" s="42">
        <v>0</v>
      </c>
      <c r="D100" s="42"/>
      <c r="E100" s="42" t="s">
        <v>254</v>
      </c>
      <c r="F100" s="43"/>
      <c r="G100" s="45" t="s">
        <v>370</v>
      </c>
      <c r="H100" s="44" t="s">
        <v>256</v>
      </c>
      <c r="I100" s="35" t="str">
        <f t="shared" ref="I100:I126" si="58">"  """&amp;A100&amp;""" "&amp;B100&amp;IF(AND(C100&gt;0,LEFT(B100,3)&lt;&gt;"int"),"("&amp;C100&amp;IF(D100&lt;&gt;"",", "&amp;D100,"")&amp;")","")&amp;IF(E100="n"," NOT NULL","")&amp;IF(F100&lt;&gt;""," DEFAULT "&amp;F100,"")&amp;" ,"</f>
        <v xml:space="preserve">  "igm_bas_person_id" int8 NOT NULL ,</v>
      </c>
      <c r="J100" s="35" t="str">
        <f t="shared" ref="J100:J126" si="59">"COMMENT ON COLUMN ""public""."""&amp;$B$98&amp;"""."""&amp;A100&amp;""" IS '"&amp;G100&amp;"';"</f>
        <v xml:space="preserve">COMMENT ON COLUMN "public"."t_igm_bas_person"."igm_bas_person_id" IS '人员底库信息表主键';</v>
      </c>
      <c r="K100" s="27" t="str">
        <f t="shared" ref="K100:K126" si="60">IF(H100="idx","CREATE INDEX idx_"&amp;$H$98&amp;"_"&amp;A100&amp;" ON public."&amp;$B$98&amp;" USING btree ("&amp;A100&amp;");",IF(H100="uk","CREATE UNIQUE INDEX uk_"&amp;$H$98&amp;"_"&amp;A100&amp;" ON public."&amp;$B$98&amp;" USING btree ("&amp;A100&amp;");",""))</f>
        <v/>
      </c>
    </row>
    <row r="101" ht="27">
      <c r="A101" s="42" t="s">
        <v>313</v>
      </c>
      <c r="B101" s="42" t="s">
        <v>258</v>
      </c>
      <c r="C101" s="42">
        <v>64</v>
      </c>
      <c r="D101" s="42"/>
      <c r="E101" s="42" t="s">
        <v>254</v>
      </c>
      <c r="F101" s="43"/>
      <c r="G101" s="45" t="s">
        <v>314</v>
      </c>
      <c r="H101" s="44" t="s">
        <v>315</v>
      </c>
      <c r="I101" s="35" t="str">
        <f t="shared" si="58"/>
        <v xml:space="preserve">  "idcard" varchar(64) NOT NULL ,</v>
      </c>
      <c r="J101" s="35" t="str">
        <f t="shared" si="59"/>
        <v xml:space="preserve">COMMENT ON COLUMN "public"."t_igm_bas_person"."idcard" IS '身份证';</v>
      </c>
      <c r="K101" s="27" t="str">
        <f t="shared" si="60"/>
        <v xml:space="preserve">CREATE UNIQUE INDEX uk_ibp_idcard ON public.t_igm_bas_person USING btree (idcard);</v>
      </c>
    </row>
    <row r="102" ht="27">
      <c r="A102" s="42" t="s">
        <v>316</v>
      </c>
      <c r="B102" s="42" t="s">
        <v>258</v>
      </c>
      <c r="C102" s="42">
        <v>64</v>
      </c>
      <c r="D102" s="42"/>
      <c r="E102" s="42" t="s">
        <v>259</v>
      </c>
      <c r="F102" s="43"/>
      <c r="G102" s="45" t="s">
        <v>317</v>
      </c>
      <c r="H102" s="44"/>
      <c r="I102" s="35" t="str">
        <f t="shared" si="58"/>
        <v xml:space="preserve">  "name" varchar(64) ,</v>
      </c>
      <c r="J102" s="35" t="str">
        <f t="shared" si="59"/>
        <v xml:space="preserve">COMMENT ON COLUMN "public"."t_igm_bas_person"."name" IS '姓名';</v>
      </c>
      <c r="K102" s="27" t="str">
        <f t="shared" si="60"/>
        <v/>
      </c>
    </row>
    <row r="103" ht="25.5">
      <c r="A103" s="42" t="s">
        <v>318</v>
      </c>
      <c r="B103" s="42" t="s">
        <v>319</v>
      </c>
      <c r="C103" s="42">
        <v>1</v>
      </c>
      <c r="D103" s="42"/>
      <c r="E103" s="42" t="s">
        <v>259</v>
      </c>
      <c r="F103" s="43"/>
      <c r="G103" s="45" t="s">
        <v>320</v>
      </c>
      <c r="H103" s="44"/>
      <c r="I103" s="35" t="str">
        <f t="shared" si="58"/>
        <v xml:space="preserve">  "gender" char(1) ,</v>
      </c>
      <c r="J103" s="35" t="str">
        <f t="shared" si="59"/>
        <v xml:space="preserve">COMMENT ON COLUMN "public"."t_igm_bas_person"."gender" IS '性别（0-未知、1-男性、2-女性、9-未说明，GB/T2261.1）';</v>
      </c>
      <c r="K103" s="27" t="str">
        <f t="shared" si="60"/>
        <v/>
      </c>
    </row>
    <row r="104" ht="27">
      <c r="A104" s="42" t="s">
        <v>321</v>
      </c>
      <c r="B104" s="42" t="s">
        <v>258</v>
      </c>
      <c r="C104" s="42">
        <v>32</v>
      </c>
      <c r="D104" s="42"/>
      <c r="E104" s="42" t="s">
        <v>259</v>
      </c>
      <c r="F104" s="43"/>
      <c r="G104" s="45" t="s">
        <v>322</v>
      </c>
      <c r="H104" s="44"/>
      <c r="I104" s="35" t="str">
        <f t="shared" si="58"/>
        <v xml:space="preserve">  "phone_no" varchar(32) ,</v>
      </c>
      <c r="J104" s="35" t="str">
        <f t="shared" si="59"/>
        <v xml:space="preserve">COMMENT ON COLUMN "public"."t_igm_bas_person"."phone_no" IS '手机号码';</v>
      </c>
      <c r="K104" s="27" t="str">
        <f t="shared" si="60"/>
        <v/>
      </c>
    </row>
    <row r="105" ht="27">
      <c r="A105" s="42" t="s">
        <v>323</v>
      </c>
      <c r="B105" s="42" t="s">
        <v>258</v>
      </c>
      <c r="C105" s="42">
        <v>512</v>
      </c>
      <c r="D105" s="42"/>
      <c r="E105" s="42" t="s">
        <v>259</v>
      </c>
      <c r="F105" s="43"/>
      <c r="G105" s="45" t="s">
        <v>324</v>
      </c>
      <c r="H105" s="44"/>
      <c r="I105" s="35" t="str">
        <f t="shared" si="58"/>
        <v xml:space="preserve">  "photo_path" varchar(512) ,</v>
      </c>
      <c r="J105" s="35" t="str">
        <f t="shared" si="59"/>
        <v xml:space="preserve">COMMENT ON COLUMN "public"."t_igm_bas_person"."photo_path" IS '证件照路径（一般存储一张主图）';</v>
      </c>
      <c r="K105" s="27" t="str">
        <f t="shared" si="60"/>
        <v/>
      </c>
    </row>
    <row r="106" ht="27">
      <c r="A106" s="42" t="s">
        <v>329</v>
      </c>
      <c r="B106" s="42" t="s">
        <v>258</v>
      </c>
      <c r="C106" s="42">
        <v>16</v>
      </c>
      <c r="D106" s="42"/>
      <c r="E106" s="42" t="s">
        <v>259</v>
      </c>
      <c r="F106" s="43"/>
      <c r="G106" s="45" t="s">
        <v>330</v>
      </c>
      <c r="H106" s="44"/>
      <c r="I106" s="35" t="str">
        <f t="shared" si="58"/>
        <v xml:space="preserve">  "registration_town_code" varchar(16) ,</v>
      </c>
      <c r="J106" s="35" t="str">
        <f t="shared" si="59"/>
        <v xml:space="preserve">COMMENT ON COLUMN "public"."t_igm_bas_person"."registration_town_code" IS '户籍镇街编码';</v>
      </c>
      <c r="K106" s="27" t="str">
        <f t="shared" si="60"/>
        <v/>
      </c>
    </row>
    <row r="107" ht="27">
      <c r="A107" s="42" t="s">
        <v>331</v>
      </c>
      <c r="B107" s="42" t="s">
        <v>258</v>
      </c>
      <c r="C107" s="42">
        <v>64</v>
      </c>
      <c r="D107" s="42"/>
      <c r="E107" s="42" t="s">
        <v>259</v>
      </c>
      <c r="F107" s="43"/>
      <c r="G107" s="45" t="s">
        <v>332</v>
      </c>
      <c r="H107" s="44"/>
      <c r="I107" s="35" t="str">
        <f t="shared" si="58"/>
        <v xml:space="preserve">  "registration_town_name" varchar(64) ,</v>
      </c>
      <c r="J107" s="35" t="str">
        <f t="shared" si="59"/>
        <v xml:space="preserve">COMMENT ON COLUMN "public"."t_igm_bas_person"."registration_town_name" IS '户籍镇街名称';</v>
      </c>
      <c r="K107" s="27" t="str">
        <f t="shared" si="60"/>
        <v/>
      </c>
    </row>
    <row r="108" ht="27">
      <c r="A108" s="42" t="s">
        <v>333</v>
      </c>
      <c r="B108" s="42" t="s">
        <v>258</v>
      </c>
      <c r="C108" s="42">
        <v>64</v>
      </c>
      <c r="D108" s="42"/>
      <c r="E108" s="42" t="s">
        <v>259</v>
      </c>
      <c r="F108" s="43"/>
      <c r="G108" s="45" t="s">
        <v>334</v>
      </c>
      <c r="H108" s="44"/>
      <c r="I108" s="35" t="str">
        <f t="shared" si="58"/>
        <v xml:space="preserve">  "registration_address" varchar(64) ,</v>
      </c>
      <c r="J108" s="35" t="str">
        <f t="shared" si="59"/>
        <v xml:space="preserve">COMMENT ON COLUMN "public"."t_igm_bas_person"."registration_address" IS '户籍地址';</v>
      </c>
      <c r="K108" s="27" t="str">
        <f t="shared" si="60"/>
        <v/>
      </c>
    </row>
    <row r="109" ht="27">
      <c r="A109" s="42" t="s">
        <v>335</v>
      </c>
      <c r="B109" s="42" t="s">
        <v>258</v>
      </c>
      <c r="C109" s="42">
        <v>16</v>
      </c>
      <c r="D109" s="42"/>
      <c r="E109" s="42" t="s">
        <v>259</v>
      </c>
      <c r="F109" s="43"/>
      <c r="G109" s="45" t="s">
        <v>336</v>
      </c>
      <c r="H109" s="44"/>
      <c r="I109" s="35" t="str">
        <f t="shared" si="58"/>
        <v xml:space="preserve">  "residence_town_code" varchar(16) ,</v>
      </c>
      <c r="J109" s="35" t="str">
        <f t="shared" si="59"/>
        <v xml:space="preserve">COMMENT ON COLUMN "public"."t_igm_bas_person"."residence_town_code" IS '居住地镇街编码';</v>
      </c>
      <c r="K109" s="27" t="str">
        <f t="shared" si="60"/>
        <v/>
      </c>
    </row>
    <row r="110" ht="27">
      <c r="A110" s="42" t="s">
        <v>337</v>
      </c>
      <c r="B110" s="42" t="s">
        <v>258</v>
      </c>
      <c r="C110" s="42">
        <v>64</v>
      </c>
      <c r="D110" s="42"/>
      <c r="E110" s="42" t="s">
        <v>259</v>
      </c>
      <c r="F110" s="43"/>
      <c r="G110" s="45" t="s">
        <v>338</v>
      </c>
      <c r="H110" s="44"/>
      <c r="I110" s="35" t="str">
        <f t="shared" si="58"/>
        <v xml:space="preserve">  "residence_town_name" varchar(64) ,</v>
      </c>
      <c r="J110" s="35" t="str">
        <f t="shared" si="59"/>
        <v xml:space="preserve">COMMENT ON COLUMN "public"."t_igm_bas_person"."residence_town_name" IS '居住地镇街名称';</v>
      </c>
      <c r="K110" s="27" t="str">
        <f t="shared" si="60"/>
        <v/>
      </c>
    </row>
    <row r="111" ht="27">
      <c r="A111" s="42" t="s">
        <v>339</v>
      </c>
      <c r="B111" s="42" t="s">
        <v>258</v>
      </c>
      <c r="C111" s="42">
        <v>64</v>
      </c>
      <c r="D111" s="42"/>
      <c r="E111" s="42" t="s">
        <v>259</v>
      </c>
      <c r="F111" s="43"/>
      <c r="G111" s="45" t="s">
        <v>371</v>
      </c>
      <c r="H111" s="44"/>
      <c r="I111" s="35" t="str">
        <f t="shared" si="58"/>
        <v xml:space="preserve">  "residence_address" varchar(64) ,</v>
      </c>
      <c r="J111" s="35" t="str">
        <f t="shared" si="59"/>
        <v xml:space="preserve">COMMENT ON COLUMN "public"."t_igm_bas_person"."residence_address" IS '居住地地址';</v>
      </c>
      <c r="K111" s="27" t="str">
        <f t="shared" si="60"/>
        <v/>
      </c>
    </row>
    <row r="112" ht="38.25">
      <c r="A112" s="42" t="s">
        <v>372</v>
      </c>
      <c r="B112" s="42" t="s">
        <v>258</v>
      </c>
      <c r="C112" s="42">
        <v>64</v>
      </c>
      <c r="D112" s="42"/>
      <c r="E112" s="42" t="s">
        <v>259</v>
      </c>
      <c r="F112" s="43"/>
      <c r="G112" s="45" t="s">
        <v>373</v>
      </c>
      <c r="H112" s="44"/>
      <c r="I112" s="35" t="str">
        <f t="shared" si="58"/>
        <v xml:space="preserve">  "data_source" varchar(64) ,</v>
      </c>
      <c r="J112" s="35" t="str">
        <f t="shared" si="59"/>
        <v xml:space="preserve">COMMENT ON COLUMN "public"."t_igm_bas_person"."data_source" IS '数据来源（首次新增时的数据来源；alarm_event：预警事件，holographic_system：全息系统，actual_personnel：实有人口库接口）';</v>
      </c>
      <c r="K112" s="27" t="str">
        <f t="shared" si="60"/>
        <v/>
      </c>
    </row>
    <row r="113" ht="25.5">
      <c r="A113" s="42" t="s">
        <v>341</v>
      </c>
      <c r="B113" s="42" t="s">
        <v>280</v>
      </c>
      <c r="C113" s="42">
        <v>0</v>
      </c>
      <c r="D113" s="42"/>
      <c r="E113" s="42" t="s">
        <v>259</v>
      </c>
      <c r="F113" s="43" t="b">
        <v>0</v>
      </c>
      <c r="G113" s="45" t="s">
        <v>342</v>
      </c>
      <c r="H113" s="44"/>
      <c r="I113" s="35" t="str">
        <f t="shared" si="58"/>
        <v xml:space="preserve">  "is_repetition_illegal" bool DEFAULT FALSE ,</v>
      </c>
      <c r="J113" s="35" t="str">
        <f t="shared" si="59"/>
        <v xml:space="preserve">COMMENT ON COLUMN "public"."t_igm_bas_person"."is_repetition_illegal" IS '是否多次违法（标签信息，目前规则为大于等于3次短信发送记录）';</v>
      </c>
      <c r="K113" s="27" t="str">
        <f t="shared" si="60"/>
        <v/>
      </c>
    </row>
    <row r="114" ht="25.5">
      <c r="A114" s="42" t="s">
        <v>343</v>
      </c>
      <c r="B114" s="42" t="s">
        <v>309</v>
      </c>
      <c r="C114" s="42">
        <v>0</v>
      </c>
      <c r="D114" s="42"/>
      <c r="E114" s="42" t="s">
        <v>259</v>
      </c>
      <c r="F114" s="43"/>
      <c r="G114" s="45" t="s">
        <v>344</v>
      </c>
      <c r="H114" s="44"/>
      <c r="I114" s="35" t="str">
        <f t="shared" si="58"/>
        <v xml:space="preserve">  "total_msg_number" int4 ,</v>
      </c>
      <c r="J114" s="35" t="str">
        <f t="shared" si="59"/>
        <v xml:space="preserve">COMMENT ON COLUMN "public"."t_igm_bas_person"."total_msg_number" IS '发送短信总数量（更新统计逻辑：历史数量+当天数量）';</v>
      </c>
      <c r="K114" s="27" t="str">
        <f t="shared" si="60"/>
        <v/>
      </c>
    </row>
    <row r="115" ht="25.5">
      <c r="A115" s="42" t="s">
        <v>345</v>
      </c>
      <c r="B115" s="42" t="s">
        <v>309</v>
      </c>
      <c r="C115" s="42">
        <v>0</v>
      </c>
      <c r="D115" s="42"/>
      <c r="E115" s="42" t="s">
        <v>259</v>
      </c>
      <c r="F115" s="43"/>
      <c r="G115" s="45" t="s">
        <v>346</v>
      </c>
      <c r="H115" s="44"/>
      <c r="I115" s="35" t="str">
        <f t="shared" si="58"/>
        <v xml:space="preserve">  "history_msg_number" int4 ,</v>
      </c>
      <c r="J115" s="35" t="str">
        <f t="shared" si="59"/>
        <v xml:space="preserve">COMMENT ON COLUMN "public"."t_igm_bas_person"."history_msg_number" IS '发送短信历史数量（昨天之前）';</v>
      </c>
      <c r="K115" s="27" t="str">
        <f t="shared" si="60"/>
        <v/>
      </c>
    </row>
    <row r="116" ht="27">
      <c r="A116" s="42" t="s">
        <v>286</v>
      </c>
      <c r="B116" s="42" t="s">
        <v>258</v>
      </c>
      <c r="C116" s="42">
        <v>512</v>
      </c>
      <c r="D116" s="42"/>
      <c r="E116" s="42" t="s">
        <v>259</v>
      </c>
      <c r="F116" s="43"/>
      <c r="G116" s="42" t="s">
        <v>287</v>
      </c>
      <c r="H116" s="44"/>
      <c r="I116" s="35" t="str">
        <f t="shared" si="58"/>
        <v xml:space="preserve">  "remark" varchar(512) ,</v>
      </c>
      <c r="J116" s="35" t="str">
        <f t="shared" si="59"/>
        <v xml:space="preserve">COMMENT ON COLUMN "public"."t_igm_bas_person"."remark" IS '备注（说明）';</v>
      </c>
      <c r="K116" s="27" t="str">
        <f t="shared" si="60"/>
        <v/>
      </c>
    </row>
    <row r="117" ht="27">
      <c r="A117" s="46" t="s">
        <v>288</v>
      </c>
      <c r="B117" s="46" t="s">
        <v>280</v>
      </c>
      <c r="C117" s="46">
        <v>0</v>
      </c>
      <c r="D117" s="46"/>
      <c r="E117" s="46" t="s">
        <v>259</v>
      </c>
      <c r="F117" s="47" t="b">
        <v>0</v>
      </c>
      <c r="G117" s="46" t="s">
        <v>289</v>
      </c>
      <c r="H117" s="44"/>
      <c r="I117" s="35" t="str">
        <f t="shared" si="58"/>
        <v xml:space="preserve">  "is_delete" bool DEFAULT FALSE ,</v>
      </c>
      <c r="J117" s="35" t="str">
        <f t="shared" si="59"/>
        <v xml:space="preserve">COMMENT ON COLUMN "public"."t_igm_bas_person"."is_delete" IS '是否删除（true-是、false-否）';</v>
      </c>
      <c r="K117" s="27" t="str">
        <f t="shared" si="60"/>
        <v/>
      </c>
    </row>
    <row r="118" ht="27">
      <c r="A118" s="46" t="s">
        <v>290</v>
      </c>
      <c r="B118" s="46" t="s">
        <v>258</v>
      </c>
      <c r="C118" s="46">
        <v>32</v>
      </c>
      <c r="D118" s="46"/>
      <c r="E118" s="46" t="s">
        <v>259</v>
      </c>
      <c r="F118" s="47"/>
      <c r="G118" s="46" t="s">
        <v>291</v>
      </c>
      <c r="H118" s="44"/>
      <c r="I118" s="35" t="str">
        <f t="shared" si="58"/>
        <v xml:space="preserve">  "create_user" varchar(32) ,</v>
      </c>
      <c r="J118" s="35" t="str">
        <f t="shared" si="59"/>
        <v xml:space="preserve">COMMENT ON COLUMN "public"."t_igm_bas_person"."create_user" IS '创建用户';</v>
      </c>
      <c r="K118" s="27" t="str">
        <f t="shared" si="60"/>
        <v/>
      </c>
    </row>
    <row r="119" ht="27">
      <c r="A119" s="46" t="s">
        <v>292</v>
      </c>
      <c r="B119" s="46" t="s">
        <v>258</v>
      </c>
      <c r="C119" s="46">
        <v>32</v>
      </c>
      <c r="D119" s="46"/>
      <c r="E119" s="46" t="s">
        <v>259</v>
      </c>
      <c r="F119" s="47"/>
      <c r="G119" s="46" t="s">
        <v>293</v>
      </c>
      <c r="H119" s="44"/>
      <c r="I119" s="35" t="str">
        <f t="shared" si="58"/>
        <v xml:space="preserve">  "create_department" varchar(32) ,</v>
      </c>
      <c r="J119" s="35" t="str">
        <f t="shared" si="59"/>
        <v xml:space="preserve">COMMENT ON COLUMN "public"."t_igm_bas_person"."create_department" IS '创建部门';</v>
      </c>
      <c r="K119" s="27" t="str">
        <f t="shared" si="60"/>
        <v/>
      </c>
    </row>
    <row r="120" ht="27">
      <c r="A120" s="46" t="s">
        <v>294</v>
      </c>
      <c r="B120" s="46" t="s">
        <v>258</v>
      </c>
      <c r="C120" s="46">
        <v>32</v>
      </c>
      <c r="D120" s="46"/>
      <c r="E120" s="46" t="s">
        <v>259</v>
      </c>
      <c r="F120" s="47"/>
      <c r="G120" s="46" t="s">
        <v>295</v>
      </c>
      <c r="H120" s="44"/>
      <c r="I120" s="35" t="str">
        <f t="shared" si="58"/>
        <v xml:space="preserve">  "create_host" varchar(32) ,</v>
      </c>
      <c r="J120" s="35" t="str">
        <f t="shared" si="59"/>
        <v xml:space="preserve">COMMENT ON COLUMN "public"."t_igm_bas_person"."create_host" IS '创建服务IP';</v>
      </c>
      <c r="K120" s="27" t="str">
        <f t="shared" si="60"/>
        <v/>
      </c>
    </row>
    <row r="121" ht="25.5">
      <c r="A121" s="46" t="s">
        <v>296</v>
      </c>
      <c r="B121" s="46" t="s">
        <v>297</v>
      </c>
      <c r="C121" s="46">
        <v>0</v>
      </c>
      <c r="D121" s="46"/>
      <c r="E121" s="46" t="s">
        <v>259</v>
      </c>
      <c r="F121" s="47" t="s">
        <v>298</v>
      </c>
      <c r="G121" s="46" t="s">
        <v>299</v>
      </c>
      <c r="H121" s="44"/>
      <c r="I121" s="35" t="str">
        <f t="shared" si="58"/>
        <v xml:space="preserve">  "create_time" timestamp DEFAULT CURRENT_TIMESTAMP ,</v>
      </c>
      <c r="J121" s="35" t="str">
        <f t="shared" si="59"/>
        <v xml:space="preserve">COMMENT ON COLUMN "public"."t_igm_bas_person"."create_time" IS '创建时间';</v>
      </c>
      <c r="K121" s="27" t="str">
        <f t="shared" si="60"/>
        <v/>
      </c>
    </row>
    <row r="122" ht="27">
      <c r="A122" s="46" t="s">
        <v>300</v>
      </c>
      <c r="B122" s="46" t="s">
        <v>258</v>
      </c>
      <c r="C122" s="46">
        <v>32</v>
      </c>
      <c r="D122" s="46"/>
      <c r="E122" s="46" t="s">
        <v>259</v>
      </c>
      <c r="F122" s="47"/>
      <c r="G122" s="46" t="s">
        <v>301</v>
      </c>
      <c r="H122" s="44"/>
      <c r="I122" s="35" t="str">
        <f t="shared" si="58"/>
        <v xml:space="preserve">  "update_user" varchar(32) ,</v>
      </c>
      <c r="J122" s="35" t="str">
        <f t="shared" si="59"/>
        <v xml:space="preserve">COMMENT ON COLUMN "public"."t_igm_bas_person"."update_user" IS '修改用户';</v>
      </c>
      <c r="K122" s="27" t="str">
        <f t="shared" si="60"/>
        <v/>
      </c>
    </row>
    <row r="123" ht="27">
      <c r="A123" s="46" t="s">
        <v>302</v>
      </c>
      <c r="B123" s="46" t="s">
        <v>258</v>
      </c>
      <c r="C123" s="46">
        <v>32</v>
      </c>
      <c r="D123" s="46"/>
      <c r="E123" s="46" t="s">
        <v>259</v>
      </c>
      <c r="F123" s="47"/>
      <c r="G123" s="46" t="s">
        <v>303</v>
      </c>
      <c r="H123" s="44"/>
      <c r="I123" s="35" t="str">
        <f t="shared" si="58"/>
        <v xml:space="preserve">  "update_department" varchar(32) ,</v>
      </c>
      <c r="J123" s="35" t="str">
        <f t="shared" si="59"/>
        <v xml:space="preserve">COMMENT ON COLUMN "public"."t_igm_bas_person"."update_department" IS '修改部门';</v>
      </c>
      <c r="K123" s="27" t="str">
        <f t="shared" si="60"/>
        <v/>
      </c>
    </row>
    <row r="124" ht="27">
      <c r="A124" s="46" t="s">
        <v>304</v>
      </c>
      <c r="B124" s="46" t="s">
        <v>258</v>
      </c>
      <c r="C124" s="46">
        <v>32</v>
      </c>
      <c r="D124" s="46"/>
      <c r="E124" s="46" t="s">
        <v>259</v>
      </c>
      <c r="F124" s="47"/>
      <c r="G124" s="46" t="s">
        <v>305</v>
      </c>
      <c r="H124" s="44"/>
      <c r="I124" s="35" t="str">
        <f t="shared" si="58"/>
        <v xml:space="preserve">  "update_host" varchar(32) ,</v>
      </c>
      <c r="J124" s="35" t="str">
        <f t="shared" si="59"/>
        <v xml:space="preserve">COMMENT ON COLUMN "public"."t_igm_bas_person"."update_host" IS '修改服务IP';</v>
      </c>
      <c r="K124" s="27" t="str">
        <f t="shared" si="60"/>
        <v/>
      </c>
    </row>
    <row r="125" ht="25.5">
      <c r="A125" s="46" t="s">
        <v>306</v>
      </c>
      <c r="B125" s="46" t="s">
        <v>297</v>
      </c>
      <c r="C125" s="46">
        <v>0</v>
      </c>
      <c r="D125" s="46"/>
      <c r="E125" s="46" t="s">
        <v>259</v>
      </c>
      <c r="F125" s="47" t="s">
        <v>298</v>
      </c>
      <c r="G125" s="46" t="s">
        <v>307</v>
      </c>
      <c r="H125" s="44"/>
      <c r="I125" s="35" t="str">
        <f t="shared" si="58"/>
        <v xml:space="preserve">  "update_time" timestamp DEFAULT CURRENT_TIMESTAMP ,</v>
      </c>
      <c r="J125" s="35" t="str">
        <f t="shared" si="59"/>
        <v xml:space="preserve">COMMENT ON COLUMN "public"."t_igm_bas_person"."update_time" IS '修改时间';</v>
      </c>
      <c r="K125" s="27" t="str">
        <f t="shared" si="60"/>
        <v/>
      </c>
    </row>
    <row r="126" ht="27">
      <c r="A126" s="46" t="s">
        <v>308</v>
      </c>
      <c r="B126" s="46" t="s">
        <v>309</v>
      </c>
      <c r="C126" s="46">
        <v>0</v>
      </c>
      <c r="D126" s="46"/>
      <c r="E126" s="46" t="s">
        <v>259</v>
      </c>
      <c r="F126" s="47">
        <v>0</v>
      </c>
      <c r="G126" s="46" t="s">
        <v>310</v>
      </c>
      <c r="H126" s="44"/>
      <c r="I126" s="35" t="str">
        <f t="shared" si="58"/>
        <v xml:space="preserve">  "record_version" int4 DEFAULT 0 ,</v>
      </c>
      <c r="J126" s="35" t="str">
        <f t="shared" si="59"/>
        <v xml:space="preserve">COMMENT ON COLUMN "public"."t_igm_bas_person"."record_version" IS '记录版本号';</v>
      </c>
      <c r="K126" s="27" t="str">
        <f t="shared" si="60"/>
        <v/>
      </c>
    </row>
    <row r="127" ht="25.5">
      <c r="A127" s="56"/>
      <c r="B127" s="56"/>
      <c r="C127" s="56"/>
      <c r="D127" s="56"/>
      <c r="E127" s="56"/>
      <c r="F127" s="56"/>
      <c r="G127" s="56"/>
      <c r="H127" s="35"/>
      <c r="I127" s="35" t="str">
        <f>"CONSTRAINT """&amp;B98&amp;"_pk"" PRIMARY KEY ("""&amp;A100&amp;"""));"</f>
        <v xml:space="preserve">CONSTRAINT "t_igm_bas_person_pk" PRIMARY KEY ("igm_bas_person_id"));</v>
      </c>
      <c r="J127" s="57"/>
    </row>
    <row r="128">
      <c r="A128" s="36" t="s">
        <v>82</v>
      </c>
      <c r="B128" s="36" t="s">
        <v>81</v>
      </c>
      <c r="C128" s="36"/>
      <c r="D128" s="36"/>
      <c r="E128" s="36"/>
      <c r="F128" s="36"/>
      <c r="G128" s="36"/>
      <c r="H128" s="40" t="str">
        <f>IFERROR(MID(B128,FIND("#",SUBSTITUTE(B128,"_","#",1),1)+1,1),"")&amp;IFERROR(MID(B128,FIND("#",SUBSTITUTE(B128,"_","#",2),1)+1,1),"")&amp;IFERROR(MID(B128,FIND("#",SUBSTITUTE(B128,"_","#",3),1)+1,1),"")&amp;IFERROR(MID(B128,FIND("#",SUBSTITUTE(B128,"_","#",4),1)+1,1),"")&amp;IFERROR(MID(B128,FIND("#",SUBSTITUTE(B128,"_","#",5),1)+1,1),"")&amp;IFERROR(MID(B128,FIND("#",SUBSTITUTE(B128,"_","#",6),1)+1,1),"")</f>
        <v>iaie</v>
      </c>
      <c r="I128" s="35" t="str">
        <f>"-- DROP TABLE IF EXISTS """&amp;B128&amp;""";"</f>
        <v xml:space="preserve">-- DROP TABLE IF EXISTS "t_igm_alarm_illegal_event";</v>
      </c>
      <c r="J128" s="35" t="str">
        <f>"ALTER TABLE ""public""."""&amp;B128&amp;""" OWNER TO ""ropeok"";"</f>
        <v xml:space="preserve">ALTER TABLE "public"."t_igm_alarm_illegal_event" OWNER TO "ropeok";</v>
      </c>
      <c r="K128" s="9" t="str">
        <f t="shared" ref="K128:K191" si="61">IF(H128="idx","CREATE INDEX idx_"&amp;$H$128&amp;"_"&amp;A128&amp;" ON public."&amp;$B$128&amp;" USING btree ("&amp;A128&amp;");",IF(H128="uk","CREATE UNIQUE INDEX uk_"&amp;$H$128&amp;"_"&amp;A128&amp;" ON public."&amp;$B$128&amp;" USING btree ("&amp;A128&amp;");",""))</f>
        <v/>
      </c>
    </row>
    <row r="129">
      <c r="A129" s="36" t="s">
        <v>244</v>
      </c>
      <c r="B129" s="36" t="s">
        <v>245</v>
      </c>
      <c r="C129" s="36" t="s">
        <v>246</v>
      </c>
      <c r="D129" s="36" t="s">
        <v>247</v>
      </c>
      <c r="E129" s="36" t="s">
        <v>248</v>
      </c>
      <c r="F129" s="36" t="s">
        <v>249</v>
      </c>
      <c r="G129" s="36" t="s">
        <v>250</v>
      </c>
      <c r="H129" s="50" t="s">
        <v>251</v>
      </c>
      <c r="I129" s="35" t="str">
        <f>"CREATE TABLE """&amp;B128&amp;""" ("</f>
        <v xml:space="preserve">CREATE TABLE "t_igm_alarm_illegal_event" (</v>
      </c>
      <c r="J129" s="35" t="str">
        <f>"COMMENT ON TABLE ""public""."""&amp;$B128&amp;""" IS '"&amp;A128&amp;"';"</f>
        <v xml:space="preserve">COMMENT ON TABLE "public"."t_igm_alarm_illegal_event" IS '预警违法事件表';</v>
      </c>
      <c r="K129" s="9" t="str">
        <f t="shared" si="61"/>
        <v/>
      </c>
    </row>
    <row r="130" ht="25.5">
      <c r="A130" s="44" t="s">
        <v>374</v>
      </c>
      <c r="B130" s="44" t="s">
        <v>253</v>
      </c>
      <c r="C130" s="44">
        <v>0</v>
      </c>
      <c r="D130" s="44"/>
      <c r="E130" s="44" t="s">
        <v>254</v>
      </c>
      <c r="F130" s="44"/>
      <c r="G130" s="44" t="s">
        <v>375</v>
      </c>
      <c r="H130" s="51" t="s">
        <v>256</v>
      </c>
      <c r="I130" s="35" t="str">
        <f t="shared" ref="I130:I193" si="62">"  """&amp;A130&amp;""" "&amp;B130&amp;IF(AND(C130&gt;0,LEFT(B130,3)&lt;&gt;"int"),"("&amp;C130&amp;IF(D130&lt;&gt;"",", "&amp;D130,"")&amp;")","")&amp;IF(E130="n"," NOT NULL","")&amp;IF(F130&lt;&gt;""," DEFAULT "&amp;F130,"")&amp;" ,"</f>
        <v xml:space="preserve">  "igm_alarm_illegal_event_id" int8 NOT NULL ,</v>
      </c>
      <c r="J130" s="35" t="str">
        <f t="shared" ref="J130:J193" si="63">"COMMENT ON COLUMN ""public""."""&amp;$B$128&amp;"""."""&amp;A130&amp;""" IS '"&amp;G130&amp;"';"</f>
        <v xml:space="preserve">COMMENT ON COLUMN "public"."t_igm_alarm_illegal_event"."igm_alarm_illegal_event_id" IS '预警违法事件表主键';</v>
      </c>
      <c r="K130" s="9" t="str">
        <f t="shared" si="61"/>
        <v/>
      </c>
    </row>
    <row r="131">
      <c r="A131" s="42" t="s">
        <v>376</v>
      </c>
      <c r="B131" s="42" t="s">
        <v>258</v>
      </c>
      <c r="C131" s="42">
        <v>64</v>
      </c>
      <c r="D131" s="42"/>
      <c r="E131" s="42" t="s">
        <v>254</v>
      </c>
      <c r="F131" s="43"/>
      <c r="G131" s="42" t="s">
        <v>377</v>
      </c>
      <c r="H131" s="51" t="s">
        <v>315</v>
      </c>
      <c r="I131" s="35" t="str">
        <f t="shared" si="62"/>
        <v xml:space="preserve">  "capture_id" varchar(64) NOT NULL ,</v>
      </c>
      <c r="J131" s="35" t="str">
        <f t="shared" si="63"/>
        <v xml:space="preserve">COMMENT ON COLUMN "public"."t_igm_alarm_illegal_event"."capture_id" IS '抓拍ID（事件编号）';</v>
      </c>
      <c r="K131" s="9" t="str">
        <f t="shared" si="61"/>
        <v xml:space="preserve">CREATE UNIQUE INDEX uk_iaie_capture_id ON public.t_igm_alarm_illegal_event USING btree (capture_id);</v>
      </c>
    </row>
    <row r="132">
      <c r="A132" s="42" t="s">
        <v>378</v>
      </c>
      <c r="B132" s="42" t="s">
        <v>297</v>
      </c>
      <c r="C132" s="42"/>
      <c r="D132" s="42"/>
      <c r="E132" s="42" t="s">
        <v>259</v>
      </c>
      <c r="F132" s="43"/>
      <c r="G132" s="42" t="s">
        <v>379</v>
      </c>
      <c r="H132" s="51" t="s">
        <v>261</v>
      </c>
      <c r="I132" s="35" t="str">
        <f t="shared" si="62"/>
        <v xml:space="preserve">  "capture_time" timestamp ,</v>
      </c>
      <c r="J132" s="35" t="str">
        <f t="shared" si="63"/>
        <v xml:space="preserve">COMMENT ON COLUMN "public"."t_igm_alarm_illegal_event"."capture_time" IS '抓拍时间';</v>
      </c>
      <c r="K132" s="9" t="str">
        <f t="shared" si="61"/>
        <v xml:space="preserve">CREATE INDEX idx_iaie_capture_time ON public.t_igm_alarm_illegal_event USING btree (capture_time);</v>
      </c>
    </row>
    <row r="133">
      <c r="A133" s="42" t="s">
        <v>257</v>
      </c>
      <c r="B133" s="42" t="s">
        <v>258</v>
      </c>
      <c r="C133" s="42">
        <v>32</v>
      </c>
      <c r="D133" s="42"/>
      <c r="E133" s="42" t="s">
        <v>259</v>
      </c>
      <c r="F133" s="43"/>
      <c r="G133" s="42" t="s">
        <v>260</v>
      </c>
      <c r="H133" s="51" t="s">
        <v>261</v>
      </c>
      <c r="I133" s="35" t="str">
        <f t="shared" si="62"/>
        <v xml:space="preserve">  "gbid" varchar(32) ,</v>
      </c>
      <c r="J133" s="35" t="str">
        <f t="shared" si="63"/>
        <v xml:space="preserve">COMMENT ON COLUMN "public"."t_igm_alarm_illegal_event"."gbid" IS '设备国标ID';</v>
      </c>
      <c r="K133" s="9" t="str">
        <f t="shared" si="61"/>
        <v xml:space="preserve">CREATE INDEX idx_iaie_gbid ON public.t_igm_alarm_illegal_event USING btree (gbid);</v>
      </c>
    </row>
    <row r="134">
      <c r="A134" s="42" t="s">
        <v>262</v>
      </c>
      <c r="B134" s="42" t="s">
        <v>258</v>
      </c>
      <c r="C134" s="42">
        <v>64</v>
      </c>
      <c r="D134" s="42"/>
      <c r="E134" s="42" t="s">
        <v>259</v>
      </c>
      <c r="F134" s="43"/>
      <c r="G134" s="42" t="s">
        <v>263</v>
      </c>
      <c r="H134" s="51"/>
      <c r="I134" s="35" t="str">
        <f t="shared" si="62"/>
        <v xml:space="preserve">  "device_name" varchar(64) ,</v>
      </c>
      <c r="J134" s="35" t="str">
        <f t="shared" si="63"/>
        <v xml:space="preserve">COMMENT ON COLUMN "public"."t_igm_alarm_illegal_event"."device_name" IS '设备名称';</v>
      </c>
      <c r="K134" s="9" t="str">
        <f t="shared" si="61"/>
        <v/>
      </c>
    </row>
    <row r="135">
      <c r="A135" s="42" t="s">
        <v>264</v>
      </c>
      <c r="B135" s="42" t="s">
        <v>265</v>
      </c>
      <c r="C135" s="42">
        <v>10</v>
      </c>
      <c r="D135" s="42">
        <v>6</v>
      </c>
      <c r="E135" s="42" t="s">
        <v>259</v>
      </c>
      <c r="F135" s="43"/>
      <c r="G135" s="42" t="s">
        <v>266</v>
      </c>
      <c r="H135" s="51"/>
      <c r="I135" s="35" t="str">
        <f t="shared" si="62"/>
        <v xml:space="preserve">  "device_longitude" decimal(10, 6) ,</v>
      </c>
      <c r="J135" s="35" t="str">
        <f t="shared" si="63"/>
        <v xml:space="preserve">COMMENT ON COLUMN "public"."t_igm_alarm_illegal_event"."device_longitude" IS '设备经度';</v>
      </c>
      <c r="K135" s="9" t="str">
        <f t="shared" si="61"/>
        <v/>
      </c>
    </row>
    <row r="136">
      <c r="A136" s="42" t="s">
        <v>267</v>
      </c>
      <c r="B136" s="42" t="s">
        <v>265</v>
      </c>
      <c r="C136" s="42">
        <v>10</v>
      </c>
      <c r="D136" s="42">
        <v>6</v>
      </c>
      <c r="E136" s="42" t="s">
        <v>259</v>
      </c>
      <c r="F136" s="43"/>
      <c r="G136" s="42" t="s">
        <v>268</v>
      </c>
      <c r="H136" s="51"/>
      <c r="I136" s="35" t="str">
        <f t="shared" si="62"/>
        <v xml:space="preserve">  "device_latitude" decimal(10, 6) ,</v>
      </c>
      <c r="J136" s="35" t="str">
        <f t="shared" si="63"/>
        <v xml:space="preserve">COMMENT ON COLUMN "public"."t_igm_alarm_illegal_event"."device_latitude" IS '设备纬度';</v>
      </c>
      <c r="K136" s="9" t="str">
        <f t="shared" si="61"/>
        <v/>
      </c>
    </row>
    <row r="137" ht="25.5">
      <c r="A137" s="42" t="s">
        <v>380</v>
      </c>
      <c r="B137" s="42" t="s">
        <v>258</v>
      </c>
      <c r="C137" s="42">
        <v>512</v>
      </c>
      <c r="D137" s="42"/>
      <c r="E137" s="42" t="s">
        <v>259</v>
      </c>
      <c r="F137" s="43"/>
      <c r="G137" s="42" t="s">
        <v>381</v>
      </c>
      <c r="H137" s="44"/>
      <c r="I137" s="35" t="str">
        <f t="shared" si="62"/>
        <v xml:space="preserve">  "identify_image_path" varchar(512) ,</v>
      </c>
      <c r="J137" s="35" t="str">
        <f t="shared" si="63"/>
        <v xml:space="preserve">COMMENT ON COLUMN "public"."t_igm_alarm_illegal_event"."identify_image_path" IS '识别图路径（一般为证件照）';</v>
      </c>
      <c r="K137" s="27" t="str">
        <f t="shared" si="61"/>
        <v/>
      </c>
    </row>
    <row r="138">
      <c r="A138" s="42" t="s">
        <v>382</v>
      </c>
      <c r="B138" s="42" t="s">
        <v>258</v>
      </c>
      <c r="C138" s="42">
        <v>512</v>
      </c>
      <c r="D138" s="42"/>
      <c r="E138" s="42" t="s">
        <v>259</v>
      </c>
      <c r="F138" s="43"/>
      <c r="G138" s="42" t="s">
        <v>383</v>
      </c>
      <c r="H138" s="51"/>
      <c r="I138" s="35" t="str">
        <f t="shared" si="62"/>
        <v xml:space="preserve">  "face_image_path" varchar(512) ,</v>
      </c>
      <c r="J138" s="35" t="str">
        <f t="shared" si="63"/>
        <v xml:space="preserve">COMMENT ON COLUMN "public"."t_igm_alarm_illegal_event"."face_image_path" IS '人脸图路径';</v>
      </c>
      <c r="K138" s="9" t="str">
        <f t="shared" si="61"/>
        <v/>
      </c>
    </row>
    <row r="139">
      <c r="A139" s="42" t="s">
        <v>384</v>
      </c>
      <c r="B139" s="42" t="s">
        <v>258</v>
      </c>
      <c r="C139" s="42">
        <v>512</v>
      </c>
      <c r="D139" s="42"/>
      <c r="E139" s="42" t="s">
        <v>259</v>
      </c>
      <c r="F139" s="43"/>
      <c r="G139" s="42" t="s">
        <v>385</v>
      </c>
      <c r="H139" s="51"/>
      <c r="I139" s="35" t="str">
        <f t="shared" si="62"/>
        <v xml:space="preserve">  "sence_image_path" varchar(512) ,</v>
      </c>
      <c r="J139" s="35" t="str">
        <f t="shared" si="63"/>
        <v xml:space="preserve">COMMENT ON COLUMN "public"."t_igm_alarm_illegal_event"."sence_image_path" IS '场景图路径';</v>
      </c>
      <c r="K139" s="9" t="str">
        <f t="shared" si="61"/>
        <v/>
      </c>
    </row>
    <row r="140" ht="27">
      <c r="A140" s="42" t="s">
        <v>386</v>
      </c>
      <c r="B140" s="42" t="s">
        <v>258</v>
      </c>
      <c r="C140" s="42">
        <v>512</v>
      </c>
      <c r="D140" s="42"/>
      <c r="E140" s="42" t="s">
        <v>259</v>
      </c>
      <c r="F140" s="43"/>
      <c r="G140" s="42" t="s">
        <v>387</v>
      </c>
      <c r="H140" s="51"/>
      <c r="I140" s="35" t="str">
        <f t="shared" si="62"/>
        <v xml:space="preserve">  "composite_image_path" varchar(512) ,</v>
      </c>
      <c r="J140" s="35" t="str">
        <f t="shared" si="63"/>
        <v xml:space="preserve">COMMENT ON COLUMN "public"."t_igm_alarm_illegal_event"."composite_image_path" IS '违章合成图路径';</v>
      </c>
      <c r="K140" s="9" t="str">
        <f t="shared" si="61"/>
        <v/>
      </c>
    </row>
    <row r="141" ht="28.5">
      <c r="A141" s="42" t="s">
        <v>388</v>
      </c>
      <c r="B141" s="42" t="s">
        <v>258</v>
      </c>
      <c r="C141" s="42">
        <v>32</v>
      </c>
      <c r="D141" s="42"/>
      <c r="E141" s="42" t="s">
        <v>259</v>
      </c>
      <c r="F141" s="43"/>
      <c r="G141" s="42" t="s">
        <v>389</v>
      </c>
      <c r="H141" s="51"/>
      <c r="I141" s="35" t="str">
        <f t="shared" si="62"/>
        <v xml:space="preserve">  "vehicle_type" varchar(32) ,</v>
      </c>
      <c r="J141" s="35" t="str">
        <f t="shared" si="63"/>
        <v xml:space="preserve">COMMENT ON COLUMN "public"."t_igm_alarm_illegal_event"."vehicle_type" IS '车辆类型（存储编码，名称通过字典关联，包括：电瓶车、自行车、三轮车、摩托车等）';</v>
      </c>
      <c r="K141" s="9" t="str">
        <f t="shared" si="61"/>
        <v/>
      </c>
    </row>
    <row r="142" ht="42.75">
      <c r="A142" s="42" t="s">
        <v>390</v>
      </c>
      <c r="B142" s="42" t="s">
        <v>258</v>
      </c>
      <c r="C142" s="42">
        <v>32</v>
      </c>
      <c r="D142" s="42"/>
      <c r="E142" s="42" t="s">
        <v>259</v>
      </c>
      <c r="F142" s="43"/>
      <c r="G142" s="42" t="s">
        <v>391</v>
      </c>
      <c r="H142" s="51"/>
      <c r="I142" s="35" t="str">
        <f t="shared" si="62"/>
        <v xml:space="preserve">  "illegal_type" varchar(32) ,</v>
      </c>
      <c r="J142" s="35" t="str">
        <f t="shared" si="63"/>
        <v xml:space="preserve">COMMENT ON COLUMN "public"."t_igm_alarm_illegal_event"."illegal_type" IS '违法类型（存储编码，名称通过字典关联，包括：非机动车不戴头盔、非机动车占用机动车道、非机动车逆向行驶、非机动车越线停车等）';</v>
      </c>
      <c r="K142" s="9" t="str">
        <f t="shared" si="61"/>
        <v/>
      </c>
    </row>
    <row r="143">
      <c r="A143" s="42" t="s">
        <v>392</v>
      </c>
      <c r="B143" s="42" t="s">
        <v>280</v>
      </c>
      <c r="C143" s="42">
        <v>0</v>
      </c>
      <c r="D143" s="42"/>
      <c r="E143" s="42" t="s">
        <v>259</v>
      </c>
      <c r="F143" s="43" t="b">
        <v>0</v>
      </c>
      <c r="G143" s="42" t="s">
        <v>393</v>
      </c>
      <c r="H143" s="51"/>
      <c r="I143" s="35" t="str">
        <f t="shared" si="62"/>
        <v xml:space="preserve">  "is_identified" bool DEFAULT FALSE ,</v>
      </c>
      <c r="J143" s="35" t="str">
        <f t="shared" si="63"/>
        <v xml:space="preserve">COMMENT ON COLUMN "public"."t_igm_alarm_illegal_event"."is_identified" IS '是否识别';</v>
      </c>
      <c r="K143" s="9" t="str">
        <f t="shared" si="61"/>
        <v/>
      </c>
    </row>
    <row r="144" ht="28.5">
      <c r="A144" s="42" t="s">
        <v>394</v>
      </c>
      <c r="B144" s="42" t="s">
        <v>280</v>
      </c>
      <c r="C144" s="42">
        <v>0</v>
      </c>
      <c r="D144" s="42"/>
      <c r="E144" s="42" t="s">
        <v>259</v>
      </c>
      <c r="F144" s="43" t="b">
        <v>0</v>
      </c>
      <c r="G144" s="42" t="s">
        <v>395</v>
      </c>
      <c r="H144" s="51"/>
      <c r="I144" s="35" t="str">
        <f t="shared" si="62"/>
        <v xml:space="preserve">  "is_today_repetition" bool DEFAULT FALSE ,</v>
      </c>
      <c r="J144" s="35" t="str">
        <f t="shared" si="63"/>
        <v xml:space="preserve">COMMENT ON COLUMN "public"."t_igm_alarm_illegal_event"."is_today_repetition" IS '是否当天重复预警（暂定规则为相同驾驶人且抓拍时间间隔在24小时内事件）';</v>
      </c>
      <c r="K144" s="9" t="str">
        <f t="shared" si="61"/>
        <v/>
      </c>
    </row>
    <row r="145" ht="28.5">
      <c r="A145" s="42" t="s">
        <v>396</v>
      </c>
      <c r="B145" s="42" t="s">
        <v>280</v>
      </c>
      <c r="C145" s="42">
        <v>0</v>
      </c>
      <c r="D145" s="42"/>
      <c r="E145" s="42" t="s">
        <v>259</v>
      </c>
      <c r="F145" s="43" t="b">
        <v>0</v>
      </c>
      <c r="G145" s="42" t="s">
        <v>397</v>
      </c>
      <c r="H145" s="51"/>
      <c r="I145" s="35" t="str">
        <f t="shared" si="62"/>
        <v xml:space="preserve">  "is_notoday_repetition" bool DEFAULT FALSE ,</v>
      </c>
      <c r="J145" s="35" t="str">
        <f t="shared" si="63"/>
        <v xml:space="preserve">COMMENT ON COLUMN "public"."t_igm_alarm_illegal_event"."is_notoday_repetition" IS '是否非当天重复预警（暂定规则为相同驾驶人且抓拍时间间隔超过24小时事件）';</v>
      </c>
      <c r="K145" s="9" t="str">
        <f t="shared" si="61"/>
        <v/>
      </c>
    </row>
    <row r="146">
      <c r="A146" s="42" t="s">
        <v>313</v>
      </c>
      <c r="B146" s="42" t="s">
        <v>258</v>
      </c>
      <c r="C146" s="42">
        <v>64</v>
      </c>
      <c r="D146" s="42"/>
      <c r="E146" s="42" t="s">
        <v>259</v>
      </c>
      <c r="F146" s="43"/>
      <c r="G146" s="42" t="s">
        <v>398</v>
      </c>
      <c r="H146" s="51" t="s">
        <v>261</v>
      </c>
      <c r="I146" s="35" t="str">
        <f t="shared" si="62"/>
        <v xml:space="preserve">  "idcard" varchar(64) ,</v>
      </c>
      <c r="J146" s="35" t="str">
        <f t="shared" si="63"/>
        <v xml:space="preserve">COMMENT ON COLUMN "public"."t_igm_alarm_illegal_event"."idcard" IS '身份证（驾驶人）';</v>
      </c>
      <c r="K146" s="9" t="str">
        <f t="shared" si="61"/>
        <v xml:space="preserve">CREATE INDEX idx_iaie_idcard ON public.t_igm_alarm_illegal_event USING btree (idcard);</v>
      </c>
    </row>
    <row r="147">
      <c r="A147" s="42" t="s">
        <v>316</v>
      </c>
      <c r="B147" s="42" t="s">
        <v>258</v>
      </c>
      <c r="C147" s="42">
        <v>64</v>
      </c>
      <c r="D147" s="42"/>
      <c r="E147" s="42" t="s">
        <v>259</v>
      </c>
      <c r="F147" s="43"/>
      <c r="G147" s="42" t="s">
        <v>399</v>
      </c>
      <c r="H147" s="51"/>
      <c r="I147" s="35" t="str">
        <f t="shared" si="62"/>
        <v xml:space="preserve">  "name" varchar(64) ,</v>
      </c>
      <c r="J147" s="35" t="str">
        <f t="shared" si="63"/>
        <v xml:space="preserve">COMMENT ON COLUMN "public"."t_igm_alarm_illegal_event"."name" IS '姓名（驾驶人）';</v>
      </c>
      <c r="K147" s="9" t="str">
        <f t="shared" si="61"/>
        <v/>
      </c>
    </row>
    <row r="148" ht="25.5">
      <c r="A148" s="42" t="s">
        <v>318</v>
      </c>
      <c r="B148" s="42" t="s">
        <v>319</v>
      </c>
      <c r="C148" s="42">
        <v>1</v>
      </c>
      <c r="D148" s="42"/>
      <c r="E148" s="42" t="s">
        <v>259</v>
      </c>
      <c r="F148" s="43"/>
      <c r="G148" s="42" t="s">
        <v>400</v>
      </c>
      <c r="H148" s="51"/>
      <c r="I148" s="35" t="str">
        <f t="shared" si="62"/>
        <v xml:space="preserve">  "gender" char(1) ,</v>
      </c>
      <c r="J148" s="35" t="str">
        <f t="shared" si="63"/>
        <v xml:space="preserve">COMMENT ON COLUMN "public"."t_igm_alarm_illegal_event"."gender" IS '性别（驾驶人；0-未知、1-男性、2-女性、9-未说明，GB/T2261.1）';</v>
      </c>
      <c r="K148" s="9" t="str">
        <f t="shared" si="61"/>
        <v/>
      </c>
    </row>
    <row r="149">
      <c r="A149" s="42" t="s">
        <v>401</v>
      </c>
      <c r="B149" s="42" t="s">
        <v>265</v>
      </c>
      <c r="C149" s="42">
        <v>7</v>
      </c>
      <c r="D149" s="42">
        <v>4</v>
      </c>
      <c r="E149" s="42" t="s">
        <v>259</v>
      </c>
      <c r="F149" s="43"/>
      <c r="G149" s="42" t="s">
        <v>402</v>
      </c>
      <c r="H149" s="51"/>
      <c r="I149" s="35" t="str">
        <f t="shared" si="62"/>
        <v xml:space="preserve">  "similarity" decimal(7, 4) ,</v>
      </c>
      <c r="J149" s="35" t="str">
        <f t="shared" si="63"/>
        <v xml:space="preserve">COMMENT ON COLUMN "public"."t_igm_alarm_illegal_event"."similarity" IS '相似度（驾驶人）';</v>
      </c>
      <c r="K149" s="9" t="str">
        <f t="shared" si="61"/>
        <v/>
      </c>
    </row>
    <row r="150">
      <c r="A150" s="42" t="s">
        <v>321</v>
      </c>
      <c r="B150" s="42" t="s">
        <v>258</v>
      </c>
      <c r="C150" s="42">
        <v>32</v>
      </c>
      <c r="D150" s="42"/>
      <c r="E150" s="42" t="s">
        <v>259</v>
      </c>
      <c r="F150" s="43"/>
      <c r="G150" s="42" t="s">
        <v>403</v>
      </c>
      <c r="H150" s="51" t="s">
        <v>261</v>
      </c>
      <c r="I150" s="35" t="str">
        <f t="shared" si="62"/>
        <v xml:space="preserve">  "phone_no" varchar(32) ,</v>
      </c>
      <c r="J150" s="35" t="str">
        <f t="shared" si="63"/>
        <v xml:space="preserve">COMMENT ON COLUMN "public"."t_igm_alarm_illegal_event"."phone_no" IS '手机号码（驾驶人）';</v>
      </c>
      <c r="K150" s="9" t="str">
        <f t="shared" si="61"/>
        <v xml:space="preserve">CREATE INDEX idx_iaie_phone_no ON public.t_igm_alarm_illegal_event USING btree (phone_no);</v>
      </c>
    </row>
    <row r="151" ht="28.5">
      <c r="A151" s="42" t="s">
        <v>325</v>
      </c>
      <c r="B151" s="42" t="s">
        <v>258</v>
      </c>
      <c r="C151" s="42">
        <v>32</v>
      </c>
      <c r="D151" s="42"/>
      <c r="E151" s="42" t="s">
        <v>259</v>
      </c>
      <c r="F151" s="43"/>
      <c r="G151" s="42" t="s">
        <v>404</v>
      </c>
      <c r="H151" s="51"/>
      <c r="I151" s="35" t="str">
        <f t="shared" si="62"/>
        <v xml:space="preserve">  "person_type" varchar(32) ,</v>
      </c>
      <c r="J151" s="35" t="str">
        <f t="shared" si="63"/>
        <v xml:space="preserve">COMMENT ON COLUMN "public"."t_igm_alarm_illegal_event"."person_type" IS '人员类型（驾驶人，存储编码，名称通过基础数据关联，包括：快递员、外卖员、学生、燃气、企事业单位人员等）';</v>
      </c>
      <c r="K151" s="9" t="str">
        <f t="shared" si="61"/>
        <v/>
      </c>
    </row>
    <row r="152" ht="28.5">
      <c r="A152" s="42" t="s">
        <v>327</v>
      </c>
      <c r="B152" s="42" t="s">
        <v>258</v>
      </c>
      <c r="C152" s="42">
        <v>32</v>
      </c>
      <c r="D152" s="42"/>
      <c r="E152" s="42" t="s">
        <v>259</v>
      </c>
      <c r="F152" s="43"/>
      <c r="G152" s="42" t="s">
        <v>405</v>
      </c>
      <c r="H152" s="51"/>
      <c r="I152" s="35" t="str">
        <f t="shared" si="62"/>
        <v xml:space="preserve">  "unit" varchar(32) ,</v>
      </c>
      <c r="J152" s="35" t="str">
        <f t="shared" si="63"/>
        <v xml:space="preserve">COMMENT ON COLUMN "public"."t_igm_alarm_illegal_event"."unit" IS '单位（驾驶人，存储编码，名称通过基础数据关联，包括：美团、饿了么、京东、顺丰等）';</v>
      </c>
      <c r="K152" s="9" t="str">
        <f t="shared" si="61"/>
        <v/>
      </c>
    </row>
    <row r="153" ht="25.5">
      <c r="A153" s="42" t="s">
        <v>329</v>
      </c>
      <c r="B153" s="42" t="s">
        <v>258</v>
      </c>
      <c r="C153" s="42">
        <v>16</v>
      </c>
      <c r="D153" s="42"/>
      <c r="E153" s="42" t="s">
        <v>259</v>
      </c>
      <c r="F153" s="43"/>
      <c r="G153" s="42" t="s">
        <v>406</v>
      </c>
      <c r="H153" s="51"/>
      <c r="I153" s="35" t="str">
        <f t="shared" si="62"/>
        <v xml:space="preserve">  "registration_town_code" varchar(16) ,</v>
      </c>
      <c r="J153" s="35" t="str">
        <f t="shared" si="63"/>
        <v xml:space="preserve">COMMENT ON COLUMN "public"."t_igm_alarm_illegal_event"."registration_town_code" IS '户籍地镇街编码（驾驶人）';</v>
      </c>
      <c r="K153" s="9" t="str">
        <f t="shared" si="61"/>
        <v/>
      </c>
    </row>
    <row r="154" ht="25.5">
      <c r="A154" s="42" t="s">
        <v>331</v>
      </c>
      <c r="B154" s="42" t="s">
        <v>258</v>
      </c>
      <c r="C154" s="42">
        <v>64</v>
      </c>
      <c r="D154" s="42"/>
      <c r="E154" s="42" t="s">
        <v>259</v>
      </c>
      <c r="F154" s="43"/>
      <c r="G154" s="42" t="s">
        <v>407</v>
      </c>
      <c r="H154" s="51"/>
      <c r="I154" s="35" t="str">
        <f t="shared" si="62"/>
        <v xml:space="preserve">  "registration_town_name" varchar(64) ,</v>
      </c>
      <c r="J154" s="35" t="str">
        <f t="shared" si="63"/>
        <v xml:space="preserve">COMMENT ON COLUMN "public"."t_igm_alarm_illegal_event"."registration_town_name" IS '户籍地镇街名称（驾驶人）';</v>
      </c>
      <c r="K154" s="9" t="str">
        <f t="shared" si="61"/>
        <v/>
      </c>
    </row>
    <row r="155" ht="25.5">
      <c r="A155" s="42" t="s">
        <v>335</v>
      </c>
      <c r="B155" s="42" t="s">
        <v>258</v>
      </c>
      <c r="C155" s="42">
        <v>16</v>
      </c>
      <c r="D155" s="42"/>
      <c r="E155" s="42" t="s">
        <v>259</v>
      </c>
      <c r="F155" s="43"/>
      <c r="G155" s="42" t="s">
        <v>408</v>
      </c>
      <c r="H155" s="44"/>
      <c r="I155" s="35" t="str">
        <f t="shared" si="62"/>
        <v xml:space="preserve">  "residence_town_code" varchar(16) ,</v>
      </c>
      <c r="J155" s="35" t="str">
        <f t="shared" si="63"/>
        <v xml:space="preserve">COMMENT ON COLUMN "public"."t_igm_alarm_illegal_event"."residence_town_code" IS '居住地镇街编码（驾驶人）';</v>
      </c>
      <c r="K155" s="27" t="str">
        <f t="shared" si="61"/>
        <v/>
      </c>
    </row>
    <row r="156" ht="25.5">
      <c r="A156" s="42" t="s">
        <v>337</v>
      </c>
      <c r="B156" s="42" t="s">
        <v>258</v>
      </c>
      <c r="C156" s="42">
        <v>64</v>
      </c>
      <c r="D156" s="42"/>
      <c r="E156" s="42" t="s">
        <v>259</v>
      </c>
      <c r="F156" s="43"/>
      <c r="G156" s="42" t="s">
        <v>409</v>
      </c>
      <c r="H156" s="44"/>
      <c r="I156" s="35" t="str">
        <f t="shared" si="62"/>
        <v xml:space="preserve">  "residence_town_name" varchar(64) ,</v>
      </c>
      <c r="J156" s="35" t="str">
        <f t="shared" si="63"/>
        <v xml:space="preserve">COMMENT ON COLUMN "public"."t_igm_alarm_illegal_event"."residence_town_name" IS '居住地镇街名称（驾驶人）';</v>
      </c>
      <c r="K156" s="27" t="str">
        <f t="shared" si="61"/>
        <v/>
      </c>
    </row>
    <row r="157" ht="27">
      <c r="A157" s="42" t="s">
        <v>273</v>
      </c>
      <c r="B157" s="42" t="s">
        <v>258</v>
      </c>
      <c r="C157" s="42">
        <v>32</v>
      </c>
      <c r="D157" s="42"/>
      <c r="E157" s="42" t="s">
        <v>259</v>
      </c>
      <c r="F157" s="43"/>
      <c r="G157" s="42" t="s">
        <v>274</v>
      </c>
      <c r="H157" s="44"/>
      <c r="I157" s="35" t="str">
        <f t="shared" si="62"/>
        <v xml:space="preserve">  "device_type" varchar(32) ,</v>
      </c>
      <c r="J157" s="35" t="str">
        <f t="shared" si="63"/>
        <v xml:space="preserve">COMMENT ON COLUMN "public"."t_igm_alarm_illegal_event"."device_type" IS '设备类型';</v>
      </c>
      <c r="K157" s="27" t="str">
        <f t="shared" si="61"/>
        <v/>
      </c>
    </row>
    <row r="158">
      <c r="A158" s="42" t="s">
        <v>269</v>
      </c>
      <c r="B158" s="42" t="s">
        <v>258</v>
      </c>
      <c r="C158" s="42">
        <v>16</v>
      </c>
      <c r="D158" s="42"/>
      <c r="E158" s="42" t="s">
        <v>259</v>
      </c>
      <c r="F158" s="43"/>
      <c r="G158" s="42" t="s">
        <v>270</v>
      </c>
      <c r="H158" s="51"/>
      <c r="I158" s="35" t="str">
        <f t="shared" si="62"/>
        <v xml:space="preserve">  "device_town_code" varchar(16) ,</v>
      </c>
      <c r="J158" s="35" t="str">
        <f t="shared" si="63"/>
        <v xml:space="preserve">COMMENT ON COLUMN "public"."t_igm_alarm_illegal_event"."device_town_code" IS '设备镇街编码';</v>
      </c>
      <c r="K158" s="9" t="str">
        <f t="shared" si="61"/>
        <v/>
      </c>
    </row>
    <row r="159">
      <c r="A159" s="42" t="s">
        <v>271</v>
      </c>
      <c r="B159" s="42" t="s">
        <v>258</v>
      </c>
      <c r="C159" s="42">
        <v>64</v>
      </c>
      <c r="D159" s="42"/>
      <c r="E159" s="42" t="s">
        <v>259</v>
      </c>
      <c r="F159" s="43"/>
      <c r="G159" s="42" t="s">
        <v>272</v>
      </c>
      <c r="H159" s="51"/>
      <c r="I159" s="35" t="str">
        <f t="shared" si="62"/>
        <v xml:space="preserve">  "device_town_name" varchar(64) ,</v>
      </c>
      <c r="J159" s="35" t="str">
        <f t="shared" si="63"/>
        <v xml:space="preserve">COMMENT ON COLUMN "public"."t_igm_alarm_illegal_event"."device_town_name" IS '设备镇街名称';</v>
      </c>
      <c r="K159" s="9" t="str">
        <f t="shared" si="61"/>
        <v/>
      </c>
    </row>
    <row r="160" ht="25.5">
      <c r="A160" s="42" t="s">
        <v>410</v>
      </c>
      <c r="B160" s="42" t="s">
        <v>258</v>
      </c>
      <c r="C160" s="42">
        <v>64</v>
      </c>
      <c r="D160" s="42"/>
      <c r="E160" s="42" t="s">
        <v>259</v>
      </c>
      <c r="F160" s="43"/>
      <c r="G160" s="42" t="s">
        <v>411</v>
      </c>
      <c r="H160" s="51"/>
      <c r="I160" s="35" t="str">
        <f t="shared" si="62"/>
        <v xml:space="preserve">  "passenger_idcard" varchar(64) ,</v>
      </c>
      <c r="J160" s="35" t="str">
        <f t="shared" si="63"/>
        <v xml:space="preserve">COMMENT ON COLUMN "public"."t_igm_alarm_illegal_event"."passenger_idcard" IS '乘坐人身份证（预留设计）';</v>
      </c>
      <c r="K160" s="9" t="str">
        <f t="shared" si="61"/>
        <v/>
      </c>
    </row>
    <row r="161" ht="27">
      <c r="A161" s="42" t="s">
        <v>412</v>
      </c>
      <c r="B161" s="42" t="s">
        <v>258</v>
      </c>
      <c r="C161" s="42">
        <v>64</v>
      </c>
      <c r="D161" s="42"/>
      <c r="E161" s="42" t="s">
        <v>259</v>
      </c>
      <c r="F161" s="43"/>
      <c r="G161" s="42" t="s">
        <v>413</v>
      </c>
      <c r="H161" s="51"/>
      <c r="I161" s="35" t="str">
        <f t="shared" si="62"/>
        <v xml:space="preserve">  "passenger_name" varchar(64) ,</v>
      </c>
      <c r="J161" s="35" t="str">
        <f t="shared" si="63"/>
        <v xml:space="preserve">COMMENT ON COLUMN "public"."t_igm_alarm_illegal_event"."passenger_name" IS '乘坐人姓名（预留设计）';</v>
      </c>
      <c r="K161" s="9" t="str">
        <f t="shared" si="61"/>
        <v/>
      </c>
    </row>
    <row r="162" ht="28.5">
      <c r="A162" s="42" t="s">
        <v>414</v>
      </c>
      <c r="B162" s="42" t="s">
        <v>319</v>
      </c>
      <c r="C162" s="42">
        <v>1</v>
      </c>
      <c r="D162" s="42"/>
      <c r="E162" s="42" t="s">
        <v>259</v>
      </c>
      <c r="F162" s="43"/>
      <c r="G162" s="42" t="s">
        <v>415</v>
      </c>
      <c r="H162" s="51"/>
      <c r="I162" s="35" t="str">
        <f t="shared" si="62"/>
        <v xml:space="preserve">  "passenger_gender" char(1) ,</v>
      </c>
      <c r="J162" s="35" t="str">
        <f t="shared" si="63"/>
        <v xml:space="preserve">COMMENT ON COLUMN "public"."t_igm_alarm_illegal_event"."passenger_gender" IS '乘坐人性别（预留设计；0-未知、1-男性、2-女性、9-未说明，GB/T2261.1）';</v>
      </c>
      <c r="K162" s="9" t="str">
        <f t="shared" si="61"/>
        <v/>
      </c>
    </row>
    <row r="163" ht="25.5">
      <c r="A163" s="42" t="s">
        <v>416</v>
      </c>
      <c r="B163" s="42" t="s">
        <v>265</v>
      </c>
      <c r="C163" s="42">
        <v>7</v>
      </c>
      <c r="D163" s="42">
        <v>4</v>
      </c>
      <c r="E163" s="42" t="s">
        <v>259</v>
      </c>
      <c r="F163" s="43"/>
      <c r="G163" s="42" t="s">
        <v>417</v>
      </c>
      <c r="H163" s="51"/>
      <c r="I163" s="35" t="str">
        <f t="shared" si="62"/>
        <v xml:space="preserve">  "passenger_similarity" decimal(7, 4) ,</v>
      </c>
      <c r="J163" s="35" t="str">
        <f t="shared" si="63"/>
        <v xml:space="preserve">COMMENT ON COLUMN "public"."t_igm_alarm_illegal_event"."passenger_similarity" IS '乘坐人相似度（预留设计）';</v>
      </c>
      <c r="K163" s="9" t="str">
        <f t="shared" si="61"/>
        <v/>
      </c>
    </row>
    <row r="164" ht="25.5">
      <c r="A164" s="42" t="s">
        <v>341</v>
      </c>
      <c r="B164" s="42" t="s">
        <v>280</v>
      </c>
      <c r="C164" s="42">
        <v>0</v>
      </c>
      <c r="D164" s="42"/>
      <c r="E164" s="42" t="s">
        <v>259</v>
      </c>
      <c r="F164" s="43" t="b">
        <v>0</v>
      </c>
      <c r="G164" s="42" t="s">
        <v>342</v>
      </c>
      <c r="H164" s="44"/>
      <c r="I164" s="35" t="str">
        <f t="shared" si="62"/>
        <v xml:space="preserve">  "is_repetition_illegal" bool DEFAULT FALSE ,</v>
      </c>
      <c r="J164" s="35" t="str">
        <f t="shared" si="63"/>
        <v xml:space="preserve">COMMENT ON COLUMN "public"."t_igm_alarm_illegal_event"."is_repetition_illegal" IS '是否多次违法（标签信息，目前规则为大于等于3次短信发送记录）';</v>
      </c>
      <c r="K164" s="27" t="str">
        <f t="shared" si="61"/>
        <v/>
      </c>
    </row>
    <row r="165">
      <c r="A165" s="42" t="s">
        <v>418</v>
      </c>
      <c r="B165" s="42" t="s">
        <v>280</v>
      </c>
      <c r="C165" s="42">
        <v>0</v>
      </c>
      <c r="D165" s="42"/>
      <c r="E165" s="42" t="s">
        <v>259</v>
      </c>
      <c r="F165" s="43" t="b">
        <v>0</v>
      </c>
      <c r="G165" s="42" t="s">
        <v>419</v>
      </c>
      <c r="H165" s="51"/>
      <c r="I165" s="35" t="str">
        <f t="shared" si="62"/>
        <v xml:space="preserve">  "is_illegal" bool DEFAULT FALSE ,</v>
      </c>
      <c r="J165" s="35" t="str">
        <f t="shared" si="63"/>
        <v xml:space="preserve">COMMENT ON COLUMN "public"."t_igm_alarm_illegal_event"."is_illegal" IS '是否违法';</v>
      </c>
      <c r="K165" s="9" t="str">
        <f t="shared" si="61"/>
        <v/>
      </c>
    </row>
    <row r="166" ht="27">
      <c r="A166" s="44" t="s">
        <v>420</v>
      </c>
      <c r="B166" s="42" t="s">
        <v>258</v>
      </c>
      <c r="C166" s="44">
        <v>32</v>
      </c>
      <c r="D166" s="44"/>
      <c r="E166" s="42" t="s">
        <v>259</v>
      </c>
      <c r="F166" s="58"/>
      <c r="G166" s="44" t="s">
        <v>421</v>
      </c>
      <c r="H166" s="51"/>
      <c r="I166" s="35" t="str">
        <f t="shared" si="62"/>
        <v xml:space="preserve">  "illegal_audit_user" varchar(32) ,</v>
      </c>
      <c r="J166" s="35" t="str">
        <f t="shared" si="63"/>
        <v xml:space="preserve">COMMENT ON COLUMN "public"."t_igm_alarm_illegal_event"."illegal_audit_user" IS '违法审核人';</v>
      </c>
      <c r="K166" s="9" t="str">
        <f t="shared" si="61"/>
        <v/>
      </c>
    </row>
    <row r="167" ht="25.5">
      <c r="A167" s="44" t="s">
        <v>422</v>
      </c>
      <c r="B167" s="42" t="s">
        <v>258</v>
      </c>
      <c r="C167" s="35">
        <v>64</v>
      </c>
      <c r="D167" s="44"/>
      <c r="E167" s="42" t="s">
        <v>259</v>
      </c>
      <c r="F167" s="59"/>
      <c r="G167" s="44" t="s">
        <v>423</v>
      </c>
      <c r="H167" s="44"/>
      <c r="I167" s="35" t="str">
        <f t="shared" si="62"/>
        <v xml:space="preserve">  "illegal_audit_user_name" varchar(64) ,</v>
      </c>
      <c r="J167" s="35" t="str">
        <f t="shared" si="63"/>
        <v xml:space="preserve">COMMENT ON COLUMN "public"."t_igm_alarm_illegal_event"."illegal_audit_user_name" IS '违法审核人姓名（冗余字段，用于展示）';</v>
      </c>
      <c r="K167" s="27" t="str">
        <f t="shared" si="61"/>
        <v/>
      </c>
    </row>
    <row r="168" ht="27">
      <c r="A168" s="44" t="s">
        <v>424</v>
      </c>
      <c r="B168" s="42" t="s">
        <v>297</v>
      </c>
      <c r="C168" s="42"/>
      <c r="D168" s="42"/>
      <c r="E168" s="42" t="s">
        <v>259</v>
      </c>
      <c r="F168" s="58"/>
      <c r="G168" s="44" t="s">
        <v>425</v>
      </c>
      <c r="H168" s="51"/>
      <c r="I168" s="35" t="str">
        <f t="shared" si="62"/>
        <v xml:space="preserve">  "illegal_audit_time" timestamp ,</v>
      </c>
      <c r="J168" s="35" t="str">
        <f t="shared" si="63"/>
        <v xml:space="preserve">COMMENT ON COLUMN "public"."t_igm_alarm_illegal_event"."illegal_audit_time" IS '违法审核时间';</v>
      </c>
      <c r="K168" s="9" t="str">
        <f t="shared" si="61"/>
        <v/>
      </c>
    </row>
    <row r="169">
      <c r="A169" s="42" t="s">
        <v>426</v>
      </c>
      <c r="B169" s="42" t="s">
        <v>280</v>
      </c>
      <c r="C169" s="42">
        <v>0</v>
      </c>
      <c r="D169" s="42"/>
      <c r="E169" s="42" t="s">
        <v>259</v>
      </c>
      <c r="F169" s="43" t="b">
        <v>0</v>
      </c>
      <c r="G169" s="42" t="s">
        <v>427</v>
      </c>
      <c r="H169" s="51"/>
      <c r="I169" s="35" t="str">
        <f t="shared" si="62"/>
        <v xml:space="preserve">  "is_send_msg" bool DEFAULT FALSE ,</v>
      </c>
      <c r="J169" s="35" t="str">
        <f t="shared" si="63"/>
        <v xml:space="preserve">COMMENT ON COLUMN "public"."t_igm_alarm_illegal_event"."is_send_msg" IS '是否发送短信';</v>
      </c>
      <c r="K169" s="9" t="str">
        <f t="shared" si="61"/>
        <v/>
      </c>
    </row>
    <row r="170" ht="27">
      <c r="A170" s="44" t="s">
        <v>428</v>
      </c>
      <c r="B170" s="42" t="s">
        <v>258</v>
      </c>
      <c r="C170" s="44">
        <v>16</v>
      </c>
      <c r="D170" s="44"/>
      <c r="E170" s="42" t="s">
        <v>259</v>
      </c>
      <c r="F170" s="58"/>
      <c r="G170" s="44" t="s">
        <v>429</v>
      </c>
      <c r="H170" s="51"/>
      <c r="I170" s="35" t="str">
        <f t="shared" si="62"/>
        <v xml:space="preserve">  "send_msg_status" varchar(16) ,</v>
      </c>
      <c r="J170" s="35" t="str">
        <f t="shared" si="63"/>
        <v xml:space="preserve">COMMENT ON COLUMN "public"."t_igm_alarm_illegal_event"."send_msg_status" IS '发送短信状态';</v>
      </c>
      <c r="K170" s="9" t="str">
        <f t="shared" si="61"/>
        <v/>
      </c>
    </row>
    <row r="171" ht="27">
      <c r="A171" s="44" t="s">
        <v>430</v>
      </c>
      <c r="B171" s="42" t="s">
        <v>258</v>
      </c>
      <c r="C171" s="44">
        <v>32</v>
      </c>
      <c r="D171" s="44"/>
      <c r="E171" s="42" t="s">
        <v>259</v>
      </c>
      <c r="F171" s="58"/>
      <c r="G171" s="44" t="s">
        <v>431</v>
      </c>
      <c r="H171" s="51"/>
      <c r="I171" s="35" t="str">
        <f t="shared" si="62"/>
        <v xml:space="preserve">  "send_msg_user" varchar(32) ,</v>
      </c>
      <c r="J171" s="35" t="str">
        <f t="shared" si="63"/>
        <v xml:space="preserve">COMMENT ON COLUMN "public"."t_igm_alarm_illegal_event"."send_msg_user" IS '发送短信人';</v>
      </c>
      <c r="K171" s="9" t="str">
        <f t="shared" si="61"/>
        <v/>
      </c>
    </row>
    <row r="172" ht="25.5">
      <c r="A172" s="44" t="s">
        <v>432</v>
      </c>
      <c r="B172" s="42" t="s">
        <v>258</v>
      </c>
      <c r="C172" s="35">
        <v>64</v>
      </c>
      <c r="D172" s="44"/>
      <c r="E172" s="42" t="s">
        <v>259</v>
      </c>
      <c r="F172" s="59"/>
      <c r="G172" s="44" t="s">
        <v>433</v>
      </c>
      <c r="H172" s="44"/>
      <c r="I172" s="35" t="str">
        <f t="shared" si="62"/>
        <v xml:space="preserve">  "send_msg_user_name" varchar(64) ,</v>
      </c>
      <c r="J172" s="35" t="str">
        <f t="shared" si="63"/>
        <v xml:space="preserve">COMMENT ON COLUMN "public"."t_igm_alarm_illegal_event"."send_msg_user_name" IS '发送短信人姓名（冗余字段，用于展示）';</v>
      </c>
      <c r="K172" s="27" t="str">
        <f t="shared" si="61"/>
        <v/>
      </c>
    </row>
    <row r="173">
      <c r="A173" s="44" t="s">
        <v>434</v>
      </c>
      <c r="B173" s="42" t="s">
        <v>297</v>
      </c>
      <c r="C173" s="42"/>
      <c r="D173" s="42"/>
      <c r="E173" s="42" t="s">
        <v>259</v>
      </c>
      <c r="F173" s="58"/>
      <c r="G173" s="44" t="s">
        <v>435</v>
      </c>
      <c r="H173" s="51"/>
      <c r="I173" s="35" t="str">
        <f t="shared" si="62"/>
        <v xml:space="preserve">  "send_msg_time" timestamp ,</v>
      </c>
      <c r="J173" s="35" t="str">
        <f t="shared" si="63"/>
        <v xml:space="preserve">COMMENT ON COLUMN "public"."t_igm_alarm_illegal_event"."send_msg_time" IS '发送短信时间';</v>
      </c>
      <c r="K173" s="9" t="str">
        <f t="shared" si="61"/>
        <v/>
      </c>
    </row>
    <row r="174">
      <c r="A174" s="42" t="s">
        <v>436</v>
      </c>
      <c r="B174" s="42" t="s">
        <v>280</v>
      </c>
      <c r="C174" s="42">
        <v>0</v>
      </c>
      <c r="D174" s="42"/>
      <c r="E174" s="42" t="s">
        <v>259</v>
      </c>
      <c r="F174" s="43" t="b">
        <v>0</v>
      </c>
      <c r="G174" s="42" t="s">
        <v>437</v>
      </c>
      <c r="H174" s="51"/>
      <c r="I174" s="35" t="str">
        <f t="shared" si="62"/>
        <v xml:space="preserve">  "is_cancel" bool DEFAULT FALSE ,</v>
      </c>
      <c r="J174" s="35" t="str">
        <f t="shared" si="63"/>
        <v xml:space="preserve">COMMENT ON COLUMN "public"."t_igm_alarm_illegal_event"."is_cancel" IS '是否作废';</v>
      </c>
      <c r="K174" s="9" t="str">
        <f t="shared" si="61"/>
        <v/>
      </c>
    </row>
    <row r="175">
      <c r="A175" s="44" t="s">
        <v>438</v>
      </c>
      <c r="B175" s="42" t="s">
        <v>258</v>
      </c>
      <c r="C175" s="44">
        <v>32</v>
      </c>
      <c r="D175" s="44"/>
      <c r="E175" s="42" t="s">
        <v>259</v>
      </c>
      <c r="F175" s="58"/>
      <c r="G175" s="44" t="s">
        <v>439</v>
      </c>
      <c r="H175" s="51"/>
      <c r="I175" s="35" t="str">
        <f t="shared" si="62"/>
        <v xml:space="preserve">  "cancel_user" varchar(32) ,</v>
      </c>
      <c r="J175" s="35" t="str">
        <f t="shared" si="63"/>
        <v xml:space="preserve">COMMENT ON COLUMN "public"."t_igm_alarm_illegal_event"."cancel_user" IS '作废人';</v>
      </c>
      <c r="K175" s="9" t="str">
        <f t="shared" si="61"/>
        <v/>
      </c>
    </row>
    <row r="176" ht="25.5">
      <c r="A176" s="44" t="s">
        <v>440</v>
      </c>
      <c r="B176" s="42" t="s">
        <v>258</v>
      </c>
      <c r="C176" s="35">
        <v>64</v>
      </c>
      <c r="D176" s="44"/>
      <c r="E176" s="42" t="s">
        <v>259</v>
      </c>
      <c r="F176" s="59"/>
      <c r="G176" s="44" t="s">
        <v>441</v>
      </c>
      <c r="H176" s="44"/>
      <c r="I176" s="35" t="str">
        <f t="shared" si="62"/>
        <v xml:space="preserve">  "cancel_user_name" varchar(64) ,</v>
      </c>
      <c r="J176" s="35" t="str">
        <f t="shared" si="63"/>
        <v xml:space="preserve">COMMENT ON COLUMN "public"."t_igm_alarm_illegal_event"."cancel_user_name" IS '作废人姓名（冗余字段，用于展示）';</v>
      </c>
      <c r="K176" s="27" t="str">
        <f t="shared" si="61"/>
        <v/>
      </c>
    </row>
    <row r="177">
      <c r="A177" s="44" t="s">
        <v>442</v>
      </c>
      <c r="B177" s="42" t="s">
        <v>297</v>
      </c>
      <c r="C177" s="42"/>
      <c r="D177" s="42"/>
      <c r="E177" s="42" t="s">
        <v>259</v>
      </c>
      <c r="F177" s="58"/>
      <c r="G177" s="44" t="s">
        <v>443</v>
      </c>
      <c r="H177" s="51"/>
      <c r="I177" s="35" t="str">
        <f t="shared" si="62"/>
        <v xml:space="preserve">  "cancel_time" timestamp ,</v>
      </c>
      <c r="J177" s="35" t="str">
        <f t="shared" si="63"/>
        <v xml:space="preserve">COMMENT ON COLUMN "public"."t_igm_alarm_illegal_event"."cancel_time" IS '作废时间';</v>
      </c>
      <c r="K177" s="9" t="str">
        <f t="shared" si="61"/>
        <v/>
      </c>
    </row>
    <row r="178">
      <c r="A178" s="44" t="s">
        <v>444</v>
      </c>
      <c r="B178" s="42" t="s">
        <v>258</v>
      </c>
      <c r="C178" s="44">
        <v>512</v>
      </c>
      <c r="D178" s="44"/>
      <c r="E178" s="42" t="s">
        <v>259</v>
      </c>
      <c r="F178" s="58"/>
      <c r="G178" s="44" t="s">
        <v>445</v>
      </c>
      <c r="H178" s="51"/>
      <c r="I178" s="35" t="str">
        <f t="shared" si="62"/>
        <v xml:space="preserve">  "cancel_reason" varchar(512) ,</v>
      </c>
      <c r="J178" s="35" t="str">
        <f t="shared" si="63"/>
        <v xml:space="preserve">COMMENT ON COLUMN "public"."t_igm_alarm_illegal_event"."cancel_reason" IS '作废原因';</v>
      </c>
      <c r="K178" s="9" t="str">
        <f t="shared" si="61"/>
        <v/>
      </c>
    </row>
    <row r="179">
      <c r="A179" s="42" t="s">
        <v>446</v>
      </c>
      <c r="B179" s="42" t="s">
        <v>280</v>
      </c>
      <c r="C179" s="60">
        <v>0</v>
      </c>
      <c r="D179" s="42"/>
      <c r="E179" s="42" t="s">
        <v>259</v>
      </c>
      <c r="F179" s="61" t="b">
        <v>0</v>
      </c>
      <c r="G179" s="42" t="s">
        <v>447</v>
      </c>
      <c r="H179" s="44"/>
      <c r="I179" s="35" t="str">
        <f t="shared" si="62"/>
        <v xml:space="preserve">  "is_punish" bool DEFAULT FALSE ,</v>
      </c>
      <c r="J179" s="35" t="str">
        <f t="shared" si="63"/>
        <v xml:space="preserve">COMMENT ON COLUMN "public"."t_igm_alarm_illegal_event"."is_punish" IS '是否处罚（处罚状态：false-未处罚、true-已处罚）';</v>
      </c>
      <c r="K179" s="9" t="str">
        <f t="shared" si="61"/>
        <v/>
      </c>
    </row>
    <row r="180">
      <c r="A180" s="44" t="s">
        <v>448</v>
      </c>
      <c r="B180" s="42" t="s">
        <v>258</v>
      </c>
      <c r="C180" s="44">
        <v>512</v>
      </c>
      <c r="D180" s="44"/>
      <c r="E180" s="42" t="s">
        <v>259</v>
      </c>
      <c r="F180" s="58"/>
      <c r="G180" s="35" t="s">
        <v>449</v>
      </c>
      <c r="H180" s="44"/>
      <c r="I180" s="35" t="str">
        <f t="shared" si="62"/>
        <v xml:space="preserve">  "punish_content" varchar(512) ,</v>
      </c>
      <c r="J180" s="35" t="str">
        <f t="shared" si="63"/>
        <v xml:space="preserve">COMMENT ON COLUMN "public"."t_igm_alarm_illegal_event"."punish_content" IS '处罚内容';</v>
      </c>
      <c r="K180" s="9" t="str">
        <f t="shared" si="61"/>
        <v/>
      </c>
    </row>
    <row r="181">
      <c r="A181" s="44" t="s">
        <v>450</v>
      </c>
      <c r="B181" s="42" t="s">
        <v>258</v>
      </c>
      <c r="C181" s="35">
        <v>32</v>
      </c>
      <c r="D181" s="31"/>
      <c r="E181" s="42" t="s">
        <v>259</v>
      </c>
      <c r="F181" s="59"/>
      <c r="G181" s="44" t="s">
        <v>451</v>
      </c>
      <c r="H181" s="44"/>
      <c r="I181" s="35" t="str">
        <f t="shared" si="62"/>
        <v xml:space="preserve">  "punish_user" varchar(32) ,</v>
      </c>
      <c r="J181" s="35" t="str">
        <f t="shared" si="63"/>
        <v xml:space="preserve">COMMENT ON COLUMN "public"."t_igm_alarm_illegal_event"."punish_user" IS '处罚人';</v>
      </c>
      <c r="K181" s="27" t="str">
        <f t="shared" si="61"/>
        <v/>
      </c>
    </row>
    <row r="182">
      <c r="A182" s="44" t="s">
        <v>452</v>
      </c>
      <c r="B182" s="42" t="s">
        <v>258</v>
      </c>
      <c r="C182" s="44">
        <v>64</v>
      </c>
      <c r="D182" s="35"/>
      <c r="E182" s="42" t="s">
        <v>259</v>
      </c>
      <c r="F182" s="58"/>
      <c r="G182" s="35" t="s">
        <v>453</v>
      </c>
      <c r="H182" s="44"/>
      <c r="I182" s="35" t="str">
        <f t="shared" si="62"/>
        <v xml:space="preserve">  "punish_user_name" varchar(64) ,</v>
      </c>
      <c r="J182" s="35" t="str">
        <f t="shared" si="63"/>
        <v xml:space="preserve">COMMENT ON COLUMN "public"."t_igm_alarm_illegal_event"."punish_user_name" IS '处罚人姓名（冗余字段，用于展示）';</v>
      </c>
      <c r="K182" s="9" t="str">
        <f t="shared" si="61"/>
        <v/>
      </c>
    </row>
    <row r="183">
      <c r="A183" s="44" t="s">
        <v>454</v>
      </c>
      <c r="B183" s="42" t="s">
        <v>297</v>
      </c>
      <c r="C183" s="60"/>
      <c r="D183" s="62"/>
      <c r="E183" s="42" t="s">
        <v>259</v>
      </c>
      <c r="F183" s="59"/>
      <c r="G183" s="44" t="s">
        <v>455</v>
      </c>
      <c r="H183" s="44"/>
      <c r="I183" s="35" t="str">
        <f t="shared" si="62"/>
        <v xml:space="preserve">  "punish_time" timestamp ,</v>
      </c>
      <c r="J183" s="35" t="str">
        <f t="shared" si="63"/>
        <v xml:space="preserve">COMMENT ON COLUMN "public"."t_igm_alarm_illegal_event"."punish_time" IS '处罚时间';</v>
      </c>
      <c r="K183" s="9" t="str">
        <f t="shared" si="61"/>
        <v/>
      </c>
    </row>
    <row r="184">
      <c r="A184" s="42" t="s">
        <v>286</v>
      </c>
      <c r="B184" s="42" t="s">
        <v>258</v>
      </c>
      <c r="C184" s="42">
        <v>512</v>
      </c>
      <c r="D184" s="42"/>
      <c r="E184" s="42" t="s">
        <v>259</v>
      </c>
      <c r="F184" s="43"/>
      <c r="G184" s="42" t="s">
        <v>287</v>
      </c>
      <c r="H184" s="51"/>
      <c r="I184" s="35" t="str">
        <f t="shared" si="62"/>
        <v xml:space="preserve">  "remark" varchar(512) ,</v>
      </c>
      <c r="J184" s="35" t="str">
        <f t="shared" si="63"/>
        <v xml:space="preserve">COMMENT ON COLUMN "public"."t_igm_alarm_illegal_event"."remark" IS '备注（说明）';</v>
      </c>
      <c r="K184" s="9" t="str">
        <f t="shared" si="61"/>
        <v/>
      </c>
    </row>
    <row r="185" ht="25.5">
      <c r="A185" s="52" t="s">
        <v>288</v>
      </c>
      <c r="B185" s="52" t="s">
        <v>280</v>
      </c>
      <c r="C185" s="52">
        <v>0</v>
      </c>
      <c r="D185" s="52"/>
      <c r="E185" s="52" t="s">
        <v>259</v>
      </c>
      <c r="F185" s="53" t="b">
        <v>0</v>
      </c>
      <c r="G185" s="54" t="s">
        <v>289</v>
      </c>
      <c r="H185" s="44"/>
      <c r="I185" s="35" t="str">
        <f t="shared" si="62"/>
        <v xml:space="preserve">  "is_delete" bool DEFAULT FALSE ,</v>
      </c>
      <c r="J185" s="35" t="str">
        <f t="shared" si="63"/>
        <v xml:space="preserve">COMMENT ON COLUMN "public"."t_igm_alarm_illegal_event"."is_delete" IS '是否删除（true-是、false-否）';</v>
      </c>
      <c r="K185" s="9" t="str">
        <f t="shared" si="61"/>
        <v/>
      </c>
    </row>
    <row r="186">
      <c r="A186" s="46" t="s">
        <v>290</v>
      </c>
      <c r="B186" s="46" t="s">
        <v>258</v>
      </c>
      <c r="C186" s="46">
        <v>32</v>
      </c>
      <c r="D186" s="46"/>
      <c r="E186" s="46" t="s">
        <v>259</v>
      </c>
      <c r="F186" s="47"/>
      <c r="G186" s="48" t="s">
        <v>291</v>
      </c>
      <c r="H186" s="44"/>
      <c r="I186" s="35" t="str">
        <f t="shared" si="62"/>
        <v xml:space="preserve">  "create_user" varchar(32) ,</v>
      </c>
      <c r="J186" s="35" t="str">
        <f t="shared" si="63"/>
        <v xml:space="preserve">COMMENT ON COLUMN "public"."t_igm_alarm_illegal_event"."create_user" IS '创建用户';</v>
      </c>
      <c r="K186" s="9" t="str">
        <f t="shared" si="61"/>
        <v/>
      </c>
    </row>
    <row r="187">
      <c r="A187" s="46" t="s">
        <v>292</v>
      </c>
      <c r="B187" s="46" t="s">
        <v>258</v>
      </c>
      <c r="C187" s="46">
        <v>32</v>
      </c>
      <c r="D187" s="46"/>
      <c r="E187" s="46" t="s">
        <v>259</v>
      </c>
      <c r="F187" s="47"/>
      <c r="G187" s="48" t="s">
        <v>293</v>
      </c>
      <c r="H187" s="44"/>
      <c r="I187" s="35" t="str">
        <f t="shared" si="62"/>
        <v xml:space="preserve">  "create_department" varchar(32) ,</v>
      </c>
      <c r="J187" s="35" t="str">
        <f t="shared" si="63"/>
        <v xml:space="preserve">COMMENT ON COLUMN "public"."t_igm_alarm_illegal_event"."create_department" IS '创建部门';</v>
      </c>
      <c r="K187" s="9" t="str">
        <f t="shared" si="61"/>
        <v/>
      </c>
    </row>
    <row r="188">
      <c r="A188" s="46" t="s">
        <v>294</v>
      </c>
      <c r="B188" s="46" t="s">
        <v>258</v>
      </c>
      <c r="C188" s="46">
        <v>32</v>
      </c>
      <c r="D188" s="46"/>
      <c r="E188" s="46" t="s">
        <v>259</v>
      </c>
      <c r="F188" s="47"/>
      <c r="G188" s="48" t="s">
        <v>295</v>
      </c>
      <c r="H188" s="44"/>
      <c r="I188" s="35" t="str">
        <f t="shared" si="62"/>
        <v xml:space="preserve">  "create_host" varchar(32) ,</v>
      </c>
      <c r="J188" s="35" t="str">
        <f t="shared" si="63"/>
        <v xml:space="preserve">COMMENT ON COLUMN "public"."t_igm_alarm_illegal_event"."create_host" IS '创建服务IP';</v>
      </c>
      <c r="K188" s="9" t="str">
        <f t="shared" si="61"/>
        <v/>
      </c>
    </row>
    <row r="189" ht="28.5">
      <c r="A189" s="46" t="s">
        <v>296</v>
      </c>
      <c r="B189" s="46" t="s">
        <v>297</v>
      </c>
      <c r="C189" s="46">
        <v>0</v>
      </c>
      <c r="D189" s="46"/>
      <c r="E189" s="46" t="s">
        <v>259</v>
      </c>
      <c r="F189" s="47" t="s">
        <v>298</v>
      </c>
      <c r="G189" s="48" t="s">
        <v>299</v>
      </c>
      <c r="H189" s="44"/>
      <c r="I189" s="35" t="str">
        <f t="shared" si="62"/>
        <v xml:space="preserve">  "create_time" timestamp DEFAULT CURRENT_TIMESTAMP ,</v>
      </c>
      <c r="J189" s="35" t="str">
        <f t="shared" si="63"/>
        <v xml:space="preserve">COMMENT ON COLUMN "public"."t_igm_alarm_illegal_event"."create_time" IS '创建时间';</v>
      </c>
      <c r="K189" s="9" t="str">
        <f t="shared" si="61"/>
        <v/>
      </c>
    </row>
    <row r="190">
      <c r="A190" s="46" t="s">
        <v>300</v>
      </c>
      <c r="B190" s="46" t="s">
        <v>258</v>
      </c>
      <c r="C190" s="46">
        <v>32</v>
      </c>
      <c r="D190" s="46"/>
      <c r="E190" s="46" t="s">
        <v>259</v>
      </c>
      <c r="F190" s="47"/>
      <c r="G190" s="48" t="s">
        <v>301</v>
      </c>
      <c r="H190" s="44"/>
      <c r="I190" s="35" t="str">
        <f t="shared" si="62"/>
        <v xml:space="preserve">  "update_user" varchar(32) ,</v>
      </c>
      <c r="J190" s="35" t="str">
        <f t="shared" si="63"/>
        <v xml:space="preserve">COMMENT ON COLUMN "public"."t_igm_alarm_illegal_event"."update_user" IS '修改用户';</v>
      </c>
      <c r="K190" s="9" t="str">
        <f t="shared" si="61"/>
        <v/>
      </c>
    </row>
    <row r="191">
      <c r="A191" s="46" t="s">
        <v>302</v>
      </c>
      <c r="B191" s="46" t="s">
        <v>258</v>
      </c>
      <c r="C191" s="46">
        <v>32</v>
      </c>
      <c r="D191" s="46"/>
      <c r="E191" s="46" t="s">
        <v>259</v>
      </c>
      <c r="F191" s="47"/>
      <c r="G191" s="48" t="s">
        <v>303</v>
      </c>
      <c r="H191" s="44"/>
      <c r="I191" s="35" t="str">
        <f t="shared" si="62"/>
        <v xml:space="preserve">  "update_department" varchar(32) ,</v>
      </c>
      <c r="J191" s="35" t="str">
        <f t="shared" si="63"/>
        <v xml:space="preserve">COMMENT ON COLUMN "public"."t_igm_alarm_illegal_event"."update_department" IS '修改部门';</v>
      </c>
      <c r="K191" s="9" t="str">
        <f t="shared" si="61"/>
        <v/>
      </c>
    </row>
    <row r="192">
      <c r="A192" s="46" t="s">
        <v>304</v>
      </c>
      <c r="B192" s="46" t="s">
        <v>258</v>
      </c>
      <c r="C192" s="46">
        <v>32</v>
      </c>
      <c r="D192" s="46"/>
      <c r="E192" s="46" t="s">
        <v>259</v>
      </c>
      <c r="F192" s="47"/>
      <c r="G192" s="48" t="s">
        <v>305</v>
      </c>
      <c r="H192" s="44"/>
      <c r="I192" s="35" t="str">
        <f t="shared" si="62"/>
        <v xml:space="preserve">  "update_host" varchar(32) ,</v>
      </c>
      <c r="J192" s="35" t="str">
        <f t="shared" si="63"/>
        <v xml:space="preserve">COMMENT ON COLUMN "public"."t_igm_alarm_illegal_event"."update_host" IS '修改服务IP';</v>
      </c>
      <c r="K192" s="9" t="str">
        <f t="shared" ref="K192:K194" si="64">IF(H192="idx","CREATE INDEX idx_"&amp;$H$128&amp;"_"&amp;A192&amp;" ON public."&amp;$B$128&amp;" USING btree ("&amp;A192&amp;");",IF(H192="uk","CREATE UNIQUE INDEX uk_"&amp;$H$128&amp;"_"&amp;A192&amp;" ON public."&amp;$B$128&amp;" USING btree ("&amp;A192&amp;");",""))</f>
        <v/>
      </c>
    </row>
    <row r="193" ht="28.5">
      <c r="A193" s="46" t="s">
        <v>306</v>
      </c>
      <c r="B193" s="46" t="s">
        <v>297</v>
      </c>
      <c r="C193" s="46">
        <v>0</v>
      </c>
      <c r="D193" s="46"/>
      <c r="E193" s="46" t="s">
        <v>259</v>
      </c>
      <c r="F193" s="47" t="s">
        <v>298</v>
      </c>
      <c r="G193" s="48" t="s">
        <v>307</v>
      </c>
      <c r="H193" s="44"/>
      <c r="I193" s="35" t="str">
        <f t="shared" si="62"/>
        <v xml:space="preserve">  "update_time" timestamp DEFAULT CURRENT_TIMESTAMP ,</v>
      </c>
      <c r="J193" s="35" t="str">
        <f t="shared" si="63"/>
        <v xml:space="preserve">COMMENT ON COLUMN "public"."t_igm_alarm_illegal_event"."update_time" IS '修改时间';</v>
      </c>
      <c r="K193" s="9" t="str">
        <f t="shared" si="64"/>
        <v/>
      </c>
    </row>
    <row r="194">
      <c r="A194" s="46" t="s">
        <v>308</v>
      </c>
      <c r="B194" s="46" t="s">
        <v>309</v>
      </c>
      <c r="C194" s="46">
        <v>0</v>
      </c>
      <c r="D194" s="46"/>
      <c r="E194" s="46" t="s">
        <v>259</v>
      </c>
      <c r="F194" s="47">
        <v>0</v>
      </c>
      <c r="G194" s="48" t="s">
        <v>310</v>
      </c>
      <c r="H194" s="44"/>
      <c r="I194" s="35" t="str">
        <f t="shared" ref="I194" si="65">"  """&amp;A194&amp;""" "&amp;B194&amp;IF(AND(C194&gt;0,LEFT(B194,3)&lt;&gt;"int"),"("&amp;C194&amp;IF(D194&lt;&gt;"",", "&amp;D194,"")&amp;")","")&amp;IF(E194="n"," NOT NULL","")&amp;IF(F194&lt;&gt;""," DEFAULT "&amp;F194,"")&amp;" ,"</f>
        <v xml:space="preserve">  "record_version" int4 DEFAULT 0 ,</v>
      </c>
      <c r="J194" s="35" t="str">
        <f t="shared" ref="J194" si="66">"COMMENT ON COLUMN ""public""."""&amp;$B$128&amp;"""."""&amp;A194&amp;""" IS '"&amp;G194&amp;"';"</f>
        <v xml:space="preserve">COMMENT ON COLUMN "public"."t_igm_alarm_illegal_event"."record_version" IS '记录版本号';</v>
      </c>
      <c r="K194" s="9" t="str">
        <f t="shared" si="64"/>
        <v/>
      </c>
    </row>
    <row r="195" ht="25.5">
      <c r="H195" s="35"/>
      <c r="I195" s="35" t="str">
        <f>"CONSTRAINT """&amp;B128&amp;"_pk"" PRIMARY KEY ("""&amp;A130&amp;"""));"</f>
        <v xml:space="preserve">CONSTRAINT "t_igm_alarm_illegal_event_pk" PRIMARY KEY ("igm_alarm_illegal_event_id"));</v>
      </c>
      <c r="J195" s="34"/>
      <c r="K195" s="9"/>
    </row>
    <row r="196">
      <c r="A196" s="63" t="s">
        <v>111</v>
      </c>
      <c r="B196" s="63" t="s">
        <v>110</v>
      </c>
      <c r="C196" s="63"/>
      <c r="D196" s="63"/>
      <c r="E196" s="63"/>
      <c r="F196" s="63"/>
      <c r="G196" s="63"/>
      <c r="H196" s="35" t="str">
        <f>IFERROR(MID(B196,FIND("#",SUBSTITUTE(B196,"_","#",1),1)+1,1),"")&amp;IFERROR(MID(B196,FIND("#",SUBSTITUTE(B196,"_","#",2),1)+1,1),"")&amp;IFERROR(MID(B196,FIND("#",SUBSTITUTE(B196,"_","#",3),1)+1,1),"")&amp;IFERROR(MID(B196,FIND("#",SUBSTITUTE(B196,"_","#",4),1)+1,1),"")&amp;IFERROR(MID(B196,FIND("#",SUBSTITUTE(B196,"_","#",5),1)+1,1),"")&amp;IFERROR(MID(B196,FIND("#",SUBSTITUTE(B196,"_","#",6),1)+1,1),"")</f>
        <v>imr</v>
      </c>
      <c r="I196" s="35" t="str">
        <f>"-- DROP TABLE IF EXISTS """&amp;B196&amp;""";"</f>
        <v xml:space="preserve">-- DROP TABLE IF EXISTS "t_igm_message_record";</v>
      </c>
      <c r="J196" s="35" t="str">
        <f>"ALTER TABLE ""public""."""&amp;B196&amp;""" OWNER TO ""ropeok"";"</f>
        <v xml:space="preserve">ALTER TABLE "public"."t_igm_message_record" OWNER TO "ropeok";</v>
      </c>
      <c r="K196" s="9" t="str">
        <f t="shared" ref="K196:K226" si="67">IF(H196="idx","CREATE INDEX idx_"&amp;$H$196&amp;"_"&amp;A196&amp;" ON public."&amp;$B$196&amp;" USING btree ("&amp;A196&amp;");",IF(H196="uk","CREATE UNIQUE INDEX uk_"&amp;$H$196&amp;"_"&amp;A196&amp;" ON public."&amp;$B$196&amp;" USING btree ("&amp;A196&amp;");",""))</f>
        <v/>
      </c>
    </row>
    <row r="197">
      <c r="A197" s="64" t="s">
        <v>244</v>
      </c>
      <c r="B197" s="64" t="s">
        <v>245</v>
      </c>
      <c r="C197" s="64" t="s">
        <v>246</v>
      </c>
      <c r="D197" s="64" t="s">
        <v>247</v>
      </c>
      <c r="E197" s="64" t="s">
        <v>248</v>
      </c>
      <c r="F197" s="64" t="s">
        <v>249</v>
      </c>
      <c r="G197" s="64" t="s">
        <v>250</v>
      </c>
      <c r="H197" s="65" t="s">
        <v>251</v>
      </c>
      <c r="I197" s="35" t="str">
        <f>"CREATE TABLE """&amp;B196&amp;""" ("</f>
        <v xml:space="preserve">CREATE TABLE "t_igm_message_record" (</v>
      </c>
      <c r="J197" s="35" t="str">
        <f>"COMMENT ON TABLE ""public""."""&amp;$B196&amp;""" IS '"&amp;A196&amp;"';"</f>
        <v xml:space="preserve">COMMENT ON TABLE "public"."t_igm_message_record" IS '短信发送记录表';</v>
      </c>
      <c r="K197" s="9" t="str">
        <f t="shared" si="67"/>
        <v/>
      </c>
    </row>
    <row r="198" ht="27">
      <c r="A198" s="66" t="s">
        <v>456</v>
      </c>
      <c r="B198" s="66" t="s">
        <v>253</v>
      </c>
      <c r="C198" s="66">
        <v>0</v>
      </c>
      <c r="D198" s="66"/>
      <c r="E198" s="66" t="s">
        <v>254</v>
      </c>
      <c r="F198" s="66"/>
      <c r="G198" s="66" t="s">
        <v>457</v>
      </c>
      <c r="H198" s="66" t="s">
        <v>256</v>
      </c>
      <c r="I198" s="35" t="str">
        <f t="shared" ref="I198:I226" si="68">"  """&amp;A198&amp;""" "&amp;B198&amp;IF(AND(C198&gt;0,LEFT(B198,3)&lt;&gt;"int"),"("&amp;C198&amp;IF(D198&lt;&gt;"",", "&amp;D198,"")&amp;")","")&amp;IF(E198="n"," NOT NULL","")&amp;IF(F198&lt;&gt;""," DEFAULT "&amp;F198,"")&amp;" ,"</f>
        <v xml:space="preserve">  "igm_message_record_id" int8 NOT NULL ,</v>
      </c>
      <c r="J198" s="35" t="str">
        <f t="shared" ref="J198:J226" si="69">"COMMENT ON COLUMN ""public""."""&amp;$B$196&amp;"""."""&amp;A198&amp;""" IS '"&amp;G198&amp;"';"</f>
        <v xml:space="preserve">COMMENT ON COLUMN "public"."t_igm_message_record"."igm_message_record_id" IS '短信发送记录表主键';</v>
      </c>
      <c r="K198" s="9" t="str">
        <f t="shared" si="67"/>
        <v/>
      </c>
    </row>
    <row r="199" s="35" customFormat="1">
      <c r="A199" s="66" t="s">
        <v>458</v>
      </c>
      <c r="B199" s="66" t="s">
        <v>258</v>
      </c>
      <c r="C199" s="66">
        <v>64</v>
      </c>
      <c r="D199" s="66"/>
      <c r="E199" s="66" t="s">
        <v>259</v>
      </c>
      <c r="F199" s="66"/>
      <c r="G199" s="66" t="s">
        <v>459</v>
      </c>
      <c r="H199" s="66" t="s">
        <v>261</v>
      </c>
      <c r="I199" s="35" t="str">
        <f t="shared" si="68"/>
        <v xml:space="preserve">  "receive_phone_no" varchar(64) ,</v>
      </c>
      <c r="J199" s="35" t="str">
        <f t="shared" si="69"/>
        <v xml:space="preserve">COMMENT ON COLUMN "public"."t_igm_message_record"."receive_phone_no" IS '接收号码';</v>
      </c>
      <c r="K199" s="10" t="str">
        <f t="shared" si="67"/>
        <v xml:space="preserve">CREATE INDEX idx_imr_receive_phone_no ON public.t_igm_message_record USING btree (receive_phone_no);</v>
      </c>
    </row>
    <row r="200" s="35" customFormat="1">
      <c r="A200" s="66" t="s">
        <v>460</v>
      </c>
      <c r="B200" s="66" t="s">
        <v>258</v>
      </c>
      <c r="C200" s="66">
        <v>64</v>
      </c>
      <c r="D200" s="66"/>
      <c r="E200" s="66" t="s">
        <v>259</v>
      </c>
      <c r="F200" s="66"/>
      <c r="G200" s="66" t="s">
        <v>461</v>
      </c>
      <c r="H200" s="66" t="s">
        <v>261</v>
      </c>
      <c r="I200" s="35" t="str">
        <f t="shared" si="68"/>
        <v xml:space="preserve">  "receive_name" varchar(64) ,</v>
      </c>
      <c r="J200" s="35" t="str">
        <f t="shared" si="69"/>
        <v xml:space="preserve">COMMENT ON COLUMN "public"."t_igm_message_record"."receive_name" IS '接收人姓名';</v>
      </c>
      <c r="K200" s="27" t="str">
        <f t="shared" si="67"/>
        <v xml:space="preserve">CREATE INDEX idx_imr_receive_name ON public.t_igm_message_record USING btree (receive_name);</v>
      </c>
    </row>
    <row r="201">
      <c r="A201" s="66" t="s">
        <v>462</v>
      </c>
      <c r="B201" s="66" t="s">
        <v>258</v>
      </c>
      <c r="C201" s="66">
        <v>64</v>
      </c>
      <c r="D201" s="66"/>
      <c r="E201" s="66" t="s">
        <v>259</v>
      </c>
      <c r="F201" s="66"/>
      <c r="G201" s="66" t="s">
        <v>463</v>
      </c>
      <c r="H201" s="66" t="s">
        <v>261</v>
      </c>
      <c r="I201" s="35" t="str">
        <f t="shared" si="68"/>
        <v xml:space="preserve">  "receive_idcard" varchar(64) ,</v>
      </c>
      <c r="J201" s="35" t="str">
        <f t="shared" si="69"/>
        <v xml:space="preserve">COMMENT ON COLUMN "public"."t_igm_message_record"."receive_idcard" IS '接收人身份证号';</v>
      </c>
      <c r="K201" s="9" t="str">
        <f t="shared" si="67"/>
        <v xml:space="preserve">CREATE INDEX idx_imr_receive_idcard ON public.t_igm_message_record USING btree (receive_idcard);</v>
      </c>
    </row>
    <row r="202">
      <c r="A202" s="66" t="s">
        <v>464</v>
      </c>
      <c r="B202" s="66" t="s">
        <v>258</v>
      </c>
      <c r="C202" s="66">
        <v>256</v>
      </c>
      <c r="D202" s="66"/>
      <c r="E202" s="66" t="s">
        <v>259</v>
      </c>
      <c r="F202" s="66"/>
      <c r="G202" s="66" t="s">
        <v>465</v>
      </c>
      <c r="H202" s="66"/>
      <c r="I202" s="35" t="str">
        <f t="shared" si="68"/>
        <v xml:space="preserve">  "msg_content" varchar(256) ,</v>
      </c>
      <c r="J202" s="35" t="str">
        <f t="shared" si="69"/>
        <v xml:space="preserve">COMMENT ON COLUMN "public"."t_igm_message_record"."msg_content" IS '短信内容（详情，已替换变量值）';</v>
      </c>
      <c r="K202" s="9" t="str">
        <f t="shared" si="67"/>
        <v/>
      </c>
    </row>
    <row r="203">
      <c r="A203" s="66" t="s">
        <v>466</v>
      </c>
      <c r="B203" s="67" t="s">
        <v>258</v>
      </c>
      <c r="C203" s="66">
        <v>64</v>
      </c>
      <c r="D203" s="66"/>
      <c r="E203" s="67" t="s">
        <v>259</v>
      </c>
      <c r="F203" s="68"/>
      <c r="G203" s="66" t="s">
        <v>467</v>
      </c>
      <c r="H203" s="66"/>
      <c r="I203" s="35" t="str">
        <f t="shared" si="68"/>
        <v xml:space="preserve">  "msg_template" varchar(64) ,</v>
      </c>
      <c r="J203" s="35" t="str">
        <f t="shared" si="69"/>
        <v xml:space="preserve">COMMENT ON COLUMN "public"."t_igm_message_record"."msg_template" IS '短信模版（名称）';</v>
      </c>
      <c r="K203" s="9" t="str">
        <f t="shared" si="67"/>
        <v/>
      </c>
    </row>
    <row r="204">
      <c r="A204" s="66" t="s">
        <v>468</v>
      </c>
      <c r="B204" s="67" t="s">
        <v>258</v>
      </c>
      <c r="C204" s="66">
        <v>32</v>
      </c>
      <c r="D204" s="67"/>
      <c r="E204" s="67" t="s">
        <v>259</v>
      </c>
      <c r="F204" s="69"/>
      <c r="G204" s="67" t="s">
        <v>469</v>
      </c>
      <c r="H204" s="66"/>
      <c r="I204" s="35" t="str">
        <f t="shared" si="68"/>
        <v xml:space="preserve">  "msg_template_code" varchar(32) ,</v>
      </c>
      <c r="J204" s="35" t="str">
        <f t="shared" si="69"/>
        <v xml:space="preserve">COMMENT ON COLUMN "public"."t_igm_message_record"."msg_template_code" IS '短信模版编码';</v>
      </c>
      <c r="K204" s="27" t="str">
        <f t="shared" si="67"/>
        <v/>
      </c>
    </row>
    <row r="205">
      <c r="A205" s="66" t="s">
        <v>470</v>
      </c>
      <c r="B205" s="66" t="s">
        <v>258</v>
      </c>
      <c r="C205" s="66">
        <v>512</v>
      </c>
      <c r="D205" s="67"/>
      <c r="E205" s="67" t="s">
        <v>259</v>
      </c>
      <c r="F205" s="69"/>
      <c r="G205" s="67" t="s">
        <v>471</v>
      </c>
      <c r="H205" s="66"/>
      <c r="I205" s="35" t="str">
        <f t="shared" si="68"/>
        <v xml:space="preserve">  "msg_template_content" varchar(512) ,</v>
      </c>
      <c r="J205" s="35" t="str">
        <f t="shared" si="69"/>
        <v xml:space="preserve">COMMENT ON COLUMN "public"."t_igm_message_record"."msg_template_content" IS '短信模版内容';</v>
      </c>
      <c r="K205" s="27" t="str">
        <f t="shared" si="67"/>
        <v/>
      </c>
    </row>
    <row r="206">
      <c r="A206" s="66" t="s">
        <v>472</v>
      </c>
      <c r="B206" s="66" t="s">
        <v>258</v>
      </c>
      <c r="C206" s="66">
        <v>512</v>
      </c>
      <c r="D206" s="67"/>
      <c r="E206" s="67" t="s">
        <v>259</v>
      </c>
      <c r="F206" s="69"/>
      <c r="G206" s="67" t="s">
        <v>473</v>
      </c>
      <c r="H206" s="66"/>
      <c r="I206" s="35" t="str">
        <f t="shared" si="68"/>
        <v xml:space="preserve">  "msg_params" varchar(512) ,</v>
      </c>
      <c r="J206" s="35" t="str">
        <f t="shared" si="69"/>
        <v xml:space="preserve">COMMENT ON COLUMN "public"."t_igm_message_record"."msg_params" IS '短信参数（json格式参数集合，已赋值）';</v>
      </c>
      <c r="K206" s="27" t="str">
        <f t="shared" si="67"/>
        <v/>
      </c>
    </row>
    <row r="207">
      <c r="A207" s="66" t="s">
        <v>428</v>
      </c>
      <c r="B207" s="67" t="s">
        <v>258</v>
      </c>
      <c r="C207" s="66">
        <v>16</v>
      </c>
      <c r="D207" s="66"/>
      <c r="E207" s="67" t="s">
        <v>259</v>
      </c>
      <c r="F207" s="68"/>
      <c r="G207" s="66" t="s">
        <v>429</v>
      </c>
      <c r="H207" s="66"/>
      <c r="I207" s="35" t="str">
        <f t="shared" si="68"/>
        <v xml:space="preserve">  "send_msg_status" varchar(16) ,</v>
      </c>
      <c r="J207" s="35" t="str">
        <f t="shared" si="69"/>
        <v xml:space="preserve">COMMENT ON COLUMN "public"."t_igm_message_record"."send_msg_status" IS '发送短信状态';</v>
      </c>
      <c r="K207" s="9" t="str">
        <f t="shared" si="67"/>
        <v/>
      </c>
    </row>
    <row r="208">
      <c r="A208" s="66" t="s">
        <v>430</v>
      </c>
      <c r="B208" s="67" t="s">
        <v>258</v>
      </c>
      <c r="C208" s="66">
        <v>32</v>
      </c>
      <c r="D208" s="66"/>
      <c r="E208" s="67" t="s">
        <v>259</v>
      </c>
      <c r="F208" s="68"/>
      <c r="G208" s="66" t="s">
        <v>431</v>
      </c>
      <c r="H208" s="66"/>
      <c r="I208" s="35" t="str">
        <f t="shared" si="68"/>
        <v xml:space="preserve">  "send_msg_user" varchar(32) ,</v>
      </c>
      <c r="J208" s="35" t="str">
        <f t="shared" si="69"/>
        <v xml:space="preserve">COMMENT ON COLUMN "public"."t_igm_message_record"."send_msg_user" IS '发送短信人';</v>
      </c>
      <c r="K208" s="9" t="str">
        <f t="shared" si="67"/>
        <v/>
      </c>
    </row>
    <row r="209" ht="25.5">
      <c r="A209" s="31" t="s">
        <v>432</v>
      </c>
      <c r="B209" s="70" t="s">
        <v>258</v>
      </c>
      <c r="C209" s="71">
        <v>64</v>
      </c>
      <c r="D209" s="35"/>
      <c r="E209" s="70" t="s">
        <v>259</v>
      </c>
      <c r="F209" s="72"/>
      <c r="G209" s="35" t="s">
        <v>433</v>
      </c>
      <c r="H209" s="31"/>
      <c r="I209" s="35" t="str">
        <f t="shared" si="68"/>
        <v xml:space="preserve">  "send_msg_user_name" varchar(64) ,</v>
      </c>
      <c r="J209" s="35" t="str">
        <f t="shared" si="69"/>
        <v xml:space="preserve">COMMENT ON COLUMN "public"."t_igm_message_record"."send_msg_user_name" IS '发送短信人姓名（冗余字段，用于展示）';</v>
      </c>
      <c r="K209" s="27" t="str">
        <f t="shared" si="67"/>
        <v/>
      </c>
    </row>
    <row r="210">
      <c r="A210" s="44" t="s">
        <v>434</v>
      </c>
      <c r="B210" s="42" t="s">
        <v>297</v>
      </c>
      <c r="C210" s="42"/>
      <c r="D210" s="42"/>
      <c r="E210" s="42" t="s">
        <v>259</v>
      </c>
      <c r="F210" s="58"/>
      <c r="G210" s="44" t="s">
        <v>435</v>
      </c>
      <c r="H210" s="51" t="s">
        <v>261</v>
      </c>
      <c r="I210" s="35" t="str">
        <f t="shared" si="68"/>
        <v xml:space="preserve">  "send_msg_time" timestamp ,</v>
      </c>
      <c r="J210" s="35" t="str">
        <f t="shared" si="69"/>
        <v xml:space="preserve">COMMENT ON COLUMN "public"."t_igm_message_record"."send_msg_time" IS '发送短信时间';</v>
      </c>
      <c r="K210" s="9" t="str">
        <f t="shared" si="67"/>
        <v xml:space="preserve">CREATE INDEX idx_imr_send_msg_time ON public.t_igm_message_record USING btree (send_msg_time);</v>
      </c>
    </row>
    <row r="211" s="35" customFormat="1" ht="27">
      <c r="A211" s="44" t="s">
        <v>374</v>
      </c>
      <c r="B211" s="44" t="s">
        <v>253</v>
      </c>
      <c r="C211" s="44">
        <v>0</v>
      </c>
      <c r="D211" s="44"/>
      <c r="E211" s="44" t="s">
        <v>259</v>
      </c>
      <c r="F211" s="44"/>
      <c r="G211" s="44" t="s">
        <v>474</v>
      </c>
      <c r="H211" s="51"/>
      <c r="I211" s="35" t="str">
        <f t="shared" si="68"/>
        <v xml:space="preserve">  "igm_alarm_illegal_event_id" int8 ,</v>
      </c>
      <c r="J211" s="35" t="str">
        <f t="shared" si="69"/>
        <v xml:space="preserve">COMMENT ON COLUMN "public"."t_igm_message_record"."igm_alarm_illegal_event_id" IS '预警违法事件ID';</v>
      </c>
      <c r="K211" s="10"/>
    </row>
    <row r="212">
      <c r="A212" s="42" t="s">
        <v>376</v>
      </c>
      <c r="B212" s="42" t="s">
        <v>258</v>
      </c>
      <c r="C212" s="42">
        <v>64</v>
      </c>
      <c r="D212" s="42"/>
      <c r="E212" s="44" t="s">
        <v>259</v>
      </c>
      <c r="F212" s="43"/>
      <c r="G212" s="42" t="s">
        <v>377</v>
      </c>
      <c r="H212" s="51" t="s">
        <v>261</v>
      </c>
      <c r="I212" s="35" t="str">
        <f t="shared" si="68"/>
        <v xml:space="preserve">  "capture_id" varchar(64) ,</v>
      </c>
      <c r="J212" s="35" t="str">
        <f t="shared" si="69"/>
        <v xml:space="preserve">COMMENT ON COLUMN "public"."t_igm_message_record"."capture_id" IS '抓拍ID（事件编号）';</v>
      </c>
      <c r="K212" s="9" t="str">
        <f t="shared" si="67"/>
        <v xml:space="preserve">CREATE INDEX idx_imr_capture_id ON public.t_igm_message_record USING btree (capture_id);</v>
      </c>
    </row>
    <row r="213">
      <c r="A213" s="42" t="s">
        <v>475</v>
      </c>
      <c r="B213" s="42" t="s">
        <v>280</v>
      </c>
      <c r="C213" s="42">
        <v>0</v>
      </c>
      <c r="D213" s="42"/>
      <c r="E213" s="60" t="s">
        <v>259</v>
      </c>
      <c r="F213" s="43" t="b">
        <v>0</v>
      </c>
      <c r="G213" s="42" t="s">
        <v>476</v>
      </c>
      <c r="H213" s="51"/>
      <c r="I213" s="35" t="str">
        <f t="shared" si="68"/>
        <v xml:space="preserve">  "is_sending" bool DEFAULT FALSE ,</v>
      </c>
      <c r="J213" s="35" t="str">
        <f t="shared" si="69"/>
        <v xml:space="preserve">COMMENT ON COLUMN "public"."t_igm_message_record"."is_sending" IS '是否发送中';</v>
      </c>
      <c r="K213" s="27" t="str">
        <f t="shared" si="67"/>
        <v/>
      </c>
    </row>
    <row r="214" ht="25.5">
      <c r="A214" s="44" t="s">
        <v>477</v>
      </c>
      <c r="B214" s="42" t="s">
        <v>309</v>
      </c>
      <c r="C214" s="44">
        <v>0</v>
      </c>
      <c r="D214" s="44"/>
      <c r="E214" s="42" t="s">
        <v>259</v>
      </c>
      <c r="F214" s="58"/>
      <c r="G214" s="44" t="s">
        <v>478</v>
      </c>
      <c r="H214" s="51"/>
      <c r="I214" s="35" t="str">
        <f t="shared" si="68"/>
        <v xml:space="preserve">  "send_msg_count" int4 ,</v>
      </c>
      <c r="J214" s="35" t="str">
        <f t="shared" si="69"/>
        <v xml:space="preserve">COMMENT ON COLUMN "public"."t_igm_message_record"."send_msg_count" IS '发送次数（预留设计，兼容自动重新发送）';</v>
      </c>
      <c r="K214" s="9" t="str">
        <f t="shared" si="67"/>
        <v/>
      </c>
    </row>
    <row r="215" ht="25.5">
      <c r="A215" s="44" t="s">
        <v>479</v>
      </c>
      <c r="B215" s="42" t="s">
        <v>297</v>
      </c>
      <c r="C215" s="42"/>
      <c r="D215" s="42"/>
      <c r="E215" s="42" t="s">
        <v>259</v>
      </c>
      <c r="F215" s="58"/>
      <c r="G215" s="44" t="s">
        <v>480</v>
      </c>
      <c r="H215" s="51"/>
      <c r="I215" s="35" t="str">
        <f t="shared" si="68"/>
        <v xml:space="preserve">  "next_send_msg_time" timestamp ,</v>
      </c>
      <c r="J215" s="35" t="str">
        <f t="shared" si="69"/>
        <v xml:space="preserve">COMMENT ON COLUMN "public"."t_igm_message_record"."next_send_msg_time" IS '下次发送短信时间（预留设计，兼容自动重新发送）';</v>
      </c>
      <c r="K215" s="9" t="str">
        <f t="shared" si="67"/>
        <v/>
      </c>
    </row>
    <row r="216">
      <c r="A216" s="42" t="s">
        <v>286</v>
      </c>
      <c r="B216" s="42" t="s">
        <v>258</v>
      </c>
      <c r="C216" s="42">
        <v>512</v>
      </c>
      <c r="D216" s="42"/>
      <c r="E216" s="42" t="s">
        <v>259</v>
      </c>
      <c r="F216" s="43"/>
      <c r="G216" s="42" t="s">
        <v>287</v>
      </c>
      <c r="H216" s="51"/>
      <c r="I216" s="35" t="str">
        <f t="shared" si="68"/>
        <v xml:space="preserve">  "remark" varchar(512) ,</v>
      </c>
      <c r="J216" s="35" t="str">
        <f t="shared" si="69"/>
        <v xml:space="preserve">COMMENT ON COLUMN "public"."t_igm_message_record"."remark" IS '备注（说明）';</v>
      </c>
      <c r="K216" s="9" t="str">
        <f t="shared" si="67"/>
        <v/>
      </c>
    </row>
    <row r="217" ht="27">
      <c r="A217" s="46" t="s">
        <v>288</v>
      </c>
      <c r="B217" s="46" t="s">
        <v>280</v>
      </c>
      <c r="C217" s="46">
        <v>0</v>
      </c>
      <c r="D217" s="46"/>
      <c r="E217" s="46" t="s">
        <v>259</v>
      </c>
      <c r="F217" s="47" t="b">
        <v>0</v>
      </c>
      <c r="G217" s="48" t="s">
        <v>289</v>
      </c>
      <c r="H217" s="44"/>
      <c r="I217" s="35" t="str">
        <f t="shared" si="68"/>
        <v xml:space="preserve">  "is_delete" bool DEFAULT FALSE ,</v>
      </c>
      <c r="J217" s="35" t="str">
        <f t="shared" si="69"/>
        <v xml:space="preserve">COMMENT ON COLUMN "public"."t_igm_message_record"."is_delete" IS '是否删除（true-是、false-否）';</v>
      </c>
      <c r="K217" s="9" t="str">
        <f t="shared" si="67"/>
        <v/>
      </c>
    </row>
    <row r="218">
      <c r="A218" s="46" t="s">
        <v>290</v>
      </c>
      <c r="B218" s="46" t="s">
        <v>258</v>
      </c>
      <c r="C218" s="46">
        <v>32</v>
      </c>
      <c r="D218" s="46"/>
      <c r="E218" s="46" t="s">
        <v>259</v>
      </c>
      <c r="F218" s="47"/>
      <c r="G218" s="48" t="s">
        <v>291</v>
      </c>
      <c r="H218" s="44"/>
      <c r="I218" s="35" t="str">
        <f t="shared" si="68"/>
        <v xml:space="preserve">  "create_user" varchar(32) ,</v>
      </c>
      <c r="J218" s="35" t="str">
        <f t="shared" si="69"/>
        <v xml:space="preserve">COMMENT ON COLUMN "public"."t_igm_message_record"."create_user" IS '创建用户';</v>
      </c>
      <c r="K218" s="9" t="str">
        <f t="shared" si="67"/>
        <v/>
      </c>
    </row>
    <row r="219">
      <c r="A219" s="52" t="s">
        <v>292</v>
      </c>
      <c r="B219" s="52" t="s">
        <v>258</v>
      </c>
      <c r="C219" s="52">
        <v>32</v>
      </c>
      <c r="D219" s="52"/>
      <c r="E219" s="52" t="s">
        <v>259</v>
      </c>
      <c r="F219" s="53"/>
      <c r="G219" s="54" t="s">
        <v>293</v>
      </c>
      <c r="H219" s="44"/>
      <c r="I219" s="35" t="str">
        <f t="shared" si="68"/>
        <v xml:space="preserve">  "create_department" varchar(32) ,</v>
      </c>
      <c r="J219" s="35" t="str">
        <f t="shared" si="69"/>
        <v xml:space="preserve">COMMENT ON COLUMN "public"."t_igm_message_record"."create_department" IS '创建部门';</v>
      </c>
      <c r="K219" s="9" t="str">
        <f t="shared" si="67"/>
        <v/>
      </c>
    </row>
    <row r="220">
      <c r="A220" s="46" t="s">
        <v>294</v>
      </c>
      <c r="B220" s="46" t="s">
        <v>258</v>
      </c>
      <c r="C220" s="46">
        <v>32</v>
      </c>
      <c r="D220" s="46"/>
      <c r="E220" s="46" t="s">
        <v>259</v>
      </c>
      <c r="F220" s="47"/>
      <c r="G220" s="48" t="s">
        <v>295</v>
      </c>
      <c r="H220" s="44"/>
      <c r="I220" s="35" t="str">
        <f t="shared" si="68"/>
        <v xml:space="preserve">  "create_host" varchar(32) ,</v>
      </c>
      <c r="J220" s="35" t="str">
        <f t="shared" si="69"/>
        <v xml:space="preserve">COMMENT ON COLUMN "public"."t_igm_message_record"."create_host" IS '创建服务IP';</v>
      </c>
      <c r="K220" s="9" t="str">
        <f t="shared" si="67"/>
        <v/>
      </c>
    </row>
    <row r="221" ht="28.5">
      <c r="A221" s="46" t="s">
        <v>296</v>
      </c>
      <c r="B221" s="46" t="s">
        <v>297</v>
      </c>
      <c r="C221" s="46">
        <v>0</v>
      </c>
      <c r="D221" s="46"/>
      <c r="E221" s="46" t="s">
        <v>259</v>
      </c>
      <c r="F221" s="47" t="s">
        <v>298</v>
      </c>
      <c r="G221" s="48" t="s">
        <v>299</v>
      </c>
      <c r="H221" s="44"/>
      <c r="I221" s="35" t="str">
        <f t="shared" si="68"/>
        <v xml:space="preserve">  "create_time" timestamp DEFAULT CURRENT_TIMESTAMP ,</v>
      </c>
      <c r="J221" s="35" t="str">
        <f t="shared" si="69"/>
        <v xml:space="preserve">COMMENT ON COLUMN "public"."t_igm_message_record"."create_time" IS '创建时间';</v>
      </c>
      <c r="K221" s="9" t="str">
        <f t="shared" si="67"/>
        <v/>
      </c>
    </row>
    <row r="222">
      <c r="A222" s="46" t="s">
        <v>300</v>
      </c>
      <c r="B222" s="46" t="s">
        <v>258</v>
      </c>
      <c r="C222" s="46">
        <v>32</v>
      </c>
      <c r="D222" s="46"/>
      <c r="E222" s="46" t="s">
        <v>259</v>
      </c>
      <c r="F222" s="47"/>
      <c r="G222" s="48" t="s">
        <v>301</v>
      </c>
      <c r="H222" s="44"/>
      <c r="I222" s="35" t="str">
        <f t="shared" si="68"/>
        <v xml:space="preserve">  "update_user" varchar(32) ,</v>
      </c>
      <c r="J222" s="35" t="str">
        <f t="shared" si="69"/>
        <v xml:space="preserve">COMMENT ON COLUMN "public"."t_igm_message_record"."update_user" IS '修改用户';</v>
      </c>
      <c r="K222" s="9" t="str">
        <f t="shared" si="67"/>
        <v/>
      </c>
    </row>
    <row r="223">
      <c r="A223" s="46" t="s">
        <v>302</v>
      </c>
      <c r="B223" s="46" t="s">
        <v>258</v>
      </c>
      <c r="C223" s="46">
        <v>32</v>
      </c>
      <c r="D223" s="46"/>
      <c r="E223" s="46" t="s">
        <v>259</v>
      </c>
      <c r="F223" s="47"/>
      <c r="G223" s="48" t="s">
        <v>303</v>
      </c>
      <c r="H223" s="44"/>
      <c r="I223" s="35" t="str">
        <f t="shared" si="68"/>
        <v xml:space="preserve">  "update_department" varchar(32) ,</v>
      </c>
      <c r="J223" s="35" t="str">
        <f t="shared" si="69"/>
        <v xml:space="preserve">COMMENT ON COLUMN "public"."t_igm_message_record"."update_department" IS '修改部门';</v>
      </c>
      <c r="K223" s="9" t="str">
        <f t="shared" si="67"/>
        <v/>
      </c>
    </row>
    <row r="224">
      <c r="A224" s="46" t="s">
        <v>304</v>
      </c>
      <c r="B224" s="46" t="s">
        <v>258</v>
      </c>
      <c r="C224" s="46">
        <v>32</v>
      </c>
      <c r="D224" s="46"/>
      <c r="E224" s="46" t="s">
        <v>259</v>
      </c>
      <c r="F224" s="47"/>
      <c r="G224" s="48" t="s">
        <v>305</v>
      </c>
      <c r="H224" s="44"/>
      <c r="I224" s="35" t="str">
        <f t="shared" si="68"/>
        <v xml:space="preserve">  "update_host" varchar(32) ,</v>
      </c>
      <c r="J224" s="35" t="str">
        <f t="shared" si="69"/>
        <v xml:space="preserve">COMMENT ON COLUMN "public"."t_igm_message_record"."update_host" IS '修改服务IP';</v>
      </c>
      <c r="K224" s="9" t="str">
        <f t="shared" si="67"/>
        <v/>
      </c>
    </row>
    <row r="225" ht="28.5">
      <c r="A225" s="46" t="s">
        <v>306</v>
      </c>
      <c r="B225" s="46" t="s">
        <v>297</v>
      </c>
      <c r="C225" s="46">
        <v>0</v>
      </c>
      <c r="D225" s="46"/>
      <c r="E225" s="46" t="s">
        <v>259</v>
      </c>
      <c r="F225" s="47" t="s">
        <v>298</v>
      </c>
      <c r="G225" s="48" t="s">
        <v>307</v>
      </c>
      <c r="H225" s="44"/>
      <c r="I225" s="35" t="str">
        <f t="shared" si="68"/>
        <v xml:space="preserve">  "update_time" timestamp DEFAULT CURRENT_TIMESTAMP ,</v>
      </c>
      <c r="J225" s="35" t="str">
        <f t="shared" si="69"/>
        <v xml:space="preserve">COMMENT ON COLUMN "public"."t_igm_message_record"."update_time" IS '修改时间';</v>
      </c>
      <c r="K225" s="9" t="str">
        <f t="shared" si="67"/>
        <v/>
      </c>
    </row>
    <row r="226">
      <c r="A226" s="46" t="s">
        <v>308</v>
      </c>
      <c r="B226" s="46" t="s">
        <v>309</v>
      </c>
      <c r="C226" s="46">
        <v>0</v>
      </c>
      <c r="D226" s="46"/>
      <c r="E226" s="46" t="s">
        <v>259</v>
      </c>
      <c r="F226" s="47">
        <v>0</v>
      </c>
      <c r="G226" s="48" t="s">
        <v>310</v>
      </c>
      <c r="H226" s="44"/>
      <c r="I226" s="35" t="str">
        <f t="shared" si="68"/>
        <v xml:space="preserve">  "record_version" int4 DEFAULT 0 ,</v>
      </c>
      <c r="J226" s="35" t="str">
        <f t="shared" si="69"/>
        <v xml:space="preserve">COMMENT ON COLUMN "public"."t_igm_message_record"."record_version" IS '记录版本号';</v>
      </c>
      <c r="K226" s="9" t="str">
        <f t="shared" si="67"/>
        <v/>
      </c>
    </row>
    <row r="227" ht="25.5">
      <c r="A227" s="35"/>
      <c r="B227" s="35"/>
      <c r="C227" s="35"/>
      <c r="D227" s="35"/>
      <c r="E227" s="35"/>
      <c r="F227" s="35"/>
      <c r="G227" s="35"/>
      <c r="H227" s="35"/>
      <c r="I227" s="35" t="str">
        <f>"CONSTRAINT """&amp;B196&amp;"_pk"" PRIMARY KEY ("""&amp;A198&amp;"""));"</f>
        <v xml:space="preserve">CONSTRAINT "t_igm_message_record_pk" PRIMARY KEY ("igm_message_record_id"));</v>
      </c>
      <c r="J227" s="34"/>
      <c r="K227" s="9"/>
    </row>
    <row r="228">
      <c r="A228" s="63" t="s">
        <v>114</v>
      </c>
      <c r="B228" s="63" t="s">
        <v>113</v>
      </c>
      <c r="C228" s="63"/>
      <c r="D228" s="63"/>
      <c r="E228" s="63"/>
      <c r="F228" s="63"/>
      <c r="G228" s="63"/>
      <c r="H228" s="35" t="str">
        <f>IFERROR(MID(B228,FIND("#",SUBSTITUTE(B228,"_","#",1),1)+1,1),"")&amp;IFERROR(MID(B228,FIND("#",SUBSTITUTE(B228,"_","#",2),1)+1,1),"")&amp;IFERROR(MID(B228,FIND("#",SUBSTITUTE(B228,"_","#",3),1)+1,1),"")&amp;IFERROR(MID(B228,FIND("#",SUBSTITUTE(B228,"_","#",4),1)+1,1),"")&amp;IFERROR(MID(B228,FIND("#",SUBSTITUTE(B228,"_","#",5),1)+1,1),"")&amp;IFERROR(MID(B228,FIND("#",SUBSTITUTE(B228,"_","#",6),1)+1,1),"")</f>
        <v>imt</v>
      </c>
      <c r="I228" s="35" t="str">
        <f>"-- DROP TABLE IF EXISTS """&amp;B228&amp;""";"</f>
        <v xml:space="preserve">-- DROP TABLE IF EXISTS "t_igm_message_template";</v>
      </c>
      <c r="J228" s="35" t="str">
        <f>"ALTER TABLE ""public""."""&amp;B228&amp;""" OWNER TO ""ropeok"";"</f>
        <v xml:space="preserve">ALTER TABLE "public"."t_igm_message_template" OWNER TO "ropeok";</v>
      </c>
      <c r="K228" s="9" t="str">
        <f t="shared" ref="K228:K245" si="70">IF(H228="idx","CREATE INDEX idx_"&amp;$H$228&amp;"_"&amp;A228&amp;" ON public."&amp;$B$228&amp;" USING btree ("&amp;A228&amp;");",IF(H228="uk","CREATE UNIQUE INDEX uk_"&amp;$H$228&amp;"_"&amp;A228&amp;" ON public."&amp;$B$228&amp;" USING btree ("&amp;A228&amp;");",""))</f>
        <v/>
      </c>
    </row>
    <row r="229">
      <c r="A229" s="63" t="s">
        <v>244</v>
      </c>
      <c r="B229" s="63" t="s">
        <v>245</v>
      </c>
      <c r="C229" s="63" t="s">
        <v>246</v>
      </c>
      <c r="D229" s="63" t="s">
        <v>247</v>
      </c>
      <c r="E229" s="63" t="s">
        <v>248</v>
      </c>
      <c r="F229" s="63" t="s">
        <v>249</v>
      </c>
      <c r="G229" s="63" t="s">
        <v>250</v>
      </c>
      <c r="H229" s="64" t="s">
        <v>251</v>
      </c>
      <c r="I229" s="35" t="str">
        <f>"CREATE TABLE """&amp;B228&amp;""" ("</f>
        <v xml:space="preserve">CREATE TABLE "t_igm_message_template" (</v>
      </c>
      <c r="J229" s="35" t="str">
        <f>"COMMENT ON TABLE ""public""."""&amp;$B228&amp;""" IS '"&amp;A228&amp;"';"</f>
        <v xml:space="preserve">COMMENT ON TABLE "public"."t_igm_message_template" IS '短信模版信息表';</v>
      </c>
      <c r="K229" s="9" t="str">
        <f t="shared" si="70"/>
        <v/>
      </c>
    </row>
    <row r="230" ht="25.5">
      <c r="A230" s="62" t="s">
        <v>481</v>
      </c>
      <c r="B230" s="62" t="s">
        <v>253</v>
      </c>
      <c r="C230" s="62">
        <v>0</v>
      </c>
      <c r="D230" s="42"/>
      <c r="E230" s="42" t="s">
        <v>254</v>
      </c>
      <c r="F230" s="43"/>
      <c r="G230" s="42" t="s">
        <v>482</v>
      </c>
      <c r="H230" s="44" t="s">
        <v>256</v>
      </c>
      <c r="I230" s="35" t="str">
        <f t="shared" ref="I230:I245" si="71">"  """&amp;A230&amp;""" "&amp;B230&amp;IF(AND(C230&gt;0,LEFT(B230,3)&lt;&gt;"int"),"("&amp;C230&amp;IF(D230&lt;&gt;"",", "&amp;D230,"")&amp;")","")&amp;IF(E230="n"," NOT NULL","")&amp;IF(F230&lt;&gt;""," DEFAULT "&amp;F230,"")&amp;" ,"</f>
        <v xml:space="preserve">  "igm_message_template_id" int8 NOT NULL ,</v>
      </c>
      <c r="J230" s="35" t="str">
        <f t="shared" ref="J230:J245" si="72">"COMMENT ON COLUMN ""public""."""&amp;$B$228&amp;"""."""&amp;A230&amp;""" IS '"&amp;G230&amp;"';"</f>
        <v xml:space="preserve">COMMENT ON COLUMN "public"."t_igm_message_template"."igm_message_template_id" IS '短信模版信息表主键';</v>
      </c>
      <c r="K230" s="9" t="str">
        <f t="shared" si="70"/>
        <v/>
      </c>
    </row>
    <row r="231" ht="25.5">
      <c r="A231" s="44" t="s">
        <v>468</v>
      </c>
      <c r="B231" s="62" t="s">
        <v>258</v>
      </c>
      <c r="C231" s="44">
        <v>32</v>
      </c>
      <c r="D231" s="73"/>
      <c r="E231" s="42" t="s">
        <v>259</v>
      </c>
      <c r="F231" s="43"/>
      <c r="G231" s="45" t="s">
        <v>483</v>
      </c>
      <c r="H231" s="44" t="s">
        <v>315</v>
      </c>
      <c r="I231" s="35" t="str">
        <f t="shared" si="71"/>
        <v xml:space="preserve">  "msg_template_code" varchar(32) ,</v>
      </c>
      <c r="J231" s="35" t="str">
        <f t="shared" si="72"/>
        <v xml:space="preserve">COMMENT ON COLUMN "public"."t_igm_message_template"."msg_template_code" IS '模版编码';</v>
      </c>
      <c r="K231" s="27" t="str">
        <f t="shared" si="70"/>
        <v xml:space="preserve">CREATE UNIQUE INDEX uk_imt_msg_template_code ON public.t_igm_message_template USING btree (msg_template_code);</v>
      </c>
    </row>
    <row r="232" ht="27">
      <c r="A232" s="44" t="s">
        <v>466</v>
      </c>
      <c r="B232" s="42" t="s">
        <v>258</v>
      </c>
      <c r="C232" s="44">
        <v>64</v>
      </c>
      <c r="D232" s="73"/>
      <c r="E232" s="42" t="s">
        <v>259</v>
      </c>
      <c r="F232" s="43"/>
      <c r="G232" s="45" t="s">
        <v>484</v>
      </c>
      <c r="H232" s="44" t="s">
        <v>315</v>
      </c>
      <c r="I232" s="35" t="str">
        <f t="shared" si="71"/>
        <v xml:space="preserve">  "msg_template" varchar(64) ,</v>
      </c>
      <c r="J232" s="35" t="str">
        <f t="shared" si="72"/>
        <v xml:space="preserve">COMMENT ON COLUMN "public"."t_igm_message_template"."msg_template" IS '模版名称';</v>
      </c>
      <c r="K232" s="9" t="str">
        <f t="shared" si="70"/>
        <v xml:space="preserve">CREATE UNIQUE INDEX uk_imt_msg_template ON public.t_igm_message_template USING btree (msg_template);</v>
      </c>
    </row>
    <row r="233" ht="27">
      <c r="A233" s="74" t="s">
        <v>464</v>
      </c>
      <c r="B233" s="74" t="s">
        <v>258</v>
      </c>
      <c r="C233" s="74">
        <v>512</v>
      </c>
      <c r="D233" s="73"/>
      <c r="E233" s="42" t="s">
        <v>259</v>
      </c>
      <c r="F233" s="43"/>
      <c r="G233" s="45" t="s">
        <v>485</v>
      </c>
      <c r="H233" s="44"/>
      <c r="I233" s="35" t="str">
        <f t="shared" si="71"/>
        <v xml:space="preserve">  "msg_content" varchar(512) ,</v>
      </c>
      <c r="J233" s="35" t="str">
        <f t="shared" si="72"/>
        <v xml:space="preserve">COMMENT ON COLUMN "public"."t_igm_message_template"."msg_content" IS '模版内容';</v>
      </c>
      <c r="K233" s="9" t="str">
        <f t="shared" si="70"/>
        <v/>
      </c>
    </row>
    <row r="234" ht="25.5">
      <c r="A234" s="42" t="s">
        <v>279</v>
      </c>
      <c r="B234" s="42" t="s">
        <v>280</v>
      </c>
      <c r="C234" s="42">
        <v>0</v>
      </c>
      <c r="D234" s="42"/>
      <c r="E234" s="42" t="s">
        <v>259</v>
      </c>
      <c r="F234" s="43" t="b">
        <v>1</v>
      </c>
      <c r="G234" s="45" t="s">
        <v>281</v>
      </c>
      <c r="H234" s="44"/>
      <c r="I234" s="35" t="str">
        <f t="shared" si="71"/>
        <v xml:space="preserve">  "is_enable" bool DEFAULT TRUE ,</v>
      </c>
      <c r="J234" s="35" t="str">
        <f t="shared" si="72"/>
        <v xml:space="preserve">COMMENT ON COLUMN "public"."t_igm_message_template"."is_enable" IS '是否启用（true-启用、false-停用）';</v>
      </c>
      <c r="K234" s="9" t="str">
        <f t="shared" si="70"/>
        <v/>
      </c>
    </row>
    <row r="235">
      <c r="A235" s="42" t="s">
        <v>286</v>
      </c>
      <c r="B235" s="42" t="s">
        <v>258</v>
      </c>
      <c r="C235" s="42">
        <v>512</v>
      </c>
      <c r="D235" s="42"/>
      <c r="E235" s="42" t="s">
        <v>259</v>
      </c>
      <c r="F235" s="43"/>
      <c r="G235" s="45" t="s">
        <v>35</v>
      </c>
      <c r="H235" s="44"/>
      <c r="I235" s="35" t="str">
        <f t="shared" si="71"/>
        <v xml:space="preserve">  "remark" varchar(512) ,</v>
      </c>
      <c r="J235" s="35" t="str">
        <f t="shared" si="72"/>
        <v xml:space="preserve">COMMENT ON COLUMN "public"."t_igm_message_template"."remark" IS '备注';</v>
      </c>
      <c r="K235" s="9" t="str">
        <f t="shared" si="70"/>
        <v/>
      </c>
    </row>
    <row r="236">
      <c r="A236" s="46" t="s">
        <v>288</v>
      </c>
      <c r="B236" s="46" t="s">
        <v>280</v>
      </c>
      <c r="C236" s="46">
        <v>0</v>
      </c>
      <c r="D236" s="46"/>
      <c r="E236" s="46" t="s">
        <v>259</v>
      </c>
      <c r="F236" s="47" t="b">
        <v>0</v>
      </c>
      <c r="G236" s="48" t="s">
        <v>289</v>
      </c>
      <c r="H236" s="44"/>
      <c r="I236" s="35" t="str">
        <f t="shared" si="71"/>
        <v xml:space="preserve">  "is_delete" bool DEFAULT FALSE ,</v>
      </c>
      <c r="J236" s="35" t="str">
        <f t="shared" si="72"/>
        <v xml:space="preserve">COMMENT ON COLUMN "public"."t_igm_message_template"."is_delete" IS '是否删除（true-是、false-否）';</v>
      </c>
      <c r="K236" s="9" t="str">
        <f t="shared" si="70"/>
        <v/>
      </c>
    </row>
    <row r="237">
      <c r="A237" s="46" t="s">
        <v>290</v>
      </c>
      <c r="B237" s="46" t="s">
        <v>258</v>
      </c>
      <c r="C237" s="46">
        <v>32</v>
      </c>
      <c r="D237" s="46"/>
      <c r="E237" s="46" t="s">
        <v>259</v>
      </c>
      <c r="F237" s="47"/>
      <c r="G237" s="48" t="s">
        <v>291</v>
      </c>
      <c r="H237" s="44"/>
      <c r="I237" s="35" t="str">
        <f t="shared" si="71"/>
        <v xml:space="preserve">  "create_user" varchar(32) ,</v>
      </c>
      <c r="J237" s="35" t="str">
        <f t="shared" si="72"/>
        <v xml:space="preserve">COMMENT ON COLUMN "public"."t_igm_message_template"."create_user" IS '创建用户';</v>
      </c>
      <c r="K237" s="9" t="str">
        <f t="shared" si="70"/>
        <v/>
      </c>
    </row>
    <row r="238">
      <c r="A238" s="46" t="s">
        <v>292</v>
      </c>
      <c r="B238" s="46" t="s">
        <v>258</v>
      </c>
      <c r="C238" s="46">
        <v>32</v>
      </c>
      <c r="D238" s="46"/>
      <c r="E238" s="46" t="s">
        <v>259</v>
      </c>
      <c r="F238" s="47"/>
      <c r="G238" s="48" t="s">
        <v>293</v>
      </c>
      <c r="H238" s="44"/>
      <c r="I238" s="35" t="str">
        <f t="shared" si="71"/>
        <v xml:space="preserve">  "create_department" varchar(32) ,</v>
      </c>
      <c r="J238" s="35" t="str">
        <f t="shared" si="72"/>
        <v xml:space="preserve">COMMENT ON COLUMN "public"."t_igm_message_template"."create_department" IS '创建部门';</v>
      </c>
      <c r="K238" s="9" t="str">
        <f t="shared" si="70"/>
        <v/>
      </c>
    </row>
    <row r="239">
      <c r="A239" s="46" t="s">
        <v>294</v>
      </c>
      <c r="B239" s="46" t="s">
        <v>258</v>
      </c>
      <c r="C239" s="46">
        <v>32</v>
      </c>
      <c r="D239" s="46"/>
      <c r="E239" s="46" t="s">
        <v>259</v>
      </c>
      <c r="F239" s="47"/>
      <c r="G239" s="48" t="s">
        <v>295</v>
      </c>
      <c r="H239" s="44"/>
      <c r="I239" s="35" t="str">
        <f t="shared" si="71"/>
        <v xml:space="preserve">  "create_host" varchar(32) ,</v>
      </c>
      <c r="J239" s="35" t="str">
        <f t="shared" si="72"/>
        <v xml:space="preserve">COMMENT ON COLUMN "public"."t_igm_message_template"."create_host" IS '创建服务IP';</v>
      </c>
      <c r="K239" s="9" t="str">
        <f t="shared" si="70"/>
        <v/>
      </c>
    </row>
    <row r="240" ht="28.5">
      <c r="A240" s="46" t="s">
        <v>296</v>
      </c>
      <c r="B240" s="46" t="s">
        <v>297</v>
      </c>
      <c r="C240" s="46">
        <v>0</v>
      </c>
      <c r="D240" s="46"/>
      <c r="E240" s="46" t="s">
        <v>259</v>
      </c>
      <c r="F240" s="47" t="s">
        <v>298</v>
      </c>
      <c r="G240" s="48" t="s">
        <v>299</v>
      </c>
      <c r="H240" s="44"/>
      <c r="I240" s="35" t="str">
        <f t="shared" si="71"/>
        <v xml:space="preserve">  "create_time" timestamp DEFAULT CURRENT_TIMESTAMP ,</v>
      </c>
      <c r="J240" s="35" t="str">
        <f t="shared" si="72"/>
        <v xml:space="preserve">COMMENT ON COLUMN "public"."t_igm_message_template"."create_time" IS '创建时间';</v>
      </c>
      <c r="K240" s="9" t="str">
        <f t="shared" si="70"/>
        <v/>
      </c>
    </row>
    <row r="241">
      <c r="A241" s="46" t="s">
        <v>300</v>
      </c>
      <c r="B241" s="46" t="s">
        <v>258</v>
      </c>
      <c r="C241" s="46">
        <v>32</v>
      </c>
      <c r="D241" s="46"/>
      <c r="E241" s="46" t="s">
        <v>259</v>
      </c>
      <c r="F241" s="47"/>
      <c r="G241" s="48" t="s">
        <v>301</v>
      </c>
      <c r="H241" s="44"/>
      <c r="I241" s="35" t="str">
        <f t="shared" si="71"/>
        <v xml:space="preserve">  "update_user" varchar(32) ,</v>
      </c>
      <c r="J241" s="35" t="str">
        <f t="shared" si="72"/>
        <v xml:space="preserve">COMMENT ON COLUMN "public"."t_igm_message_template"."update_user" IS '修改用户';</v>
      </c>
      <c r="K241" s="9" t="str">
        <f t="shared" si="70"/>
        <v/>
      </c>
    </row>
    <row r="242">
      <c r="A242" s="46" t="s">
        <v>302</v>
      </c>
      <c r="B242" s="46" t="s">
        <v>258</v>
      </c>
      <c r="C242" s="46">
        <v>32</v>
      </c>
      <c r="D242" s="46"/>
      <c r="E242" s="46" t="s">
        <v>259</v>
      </c>
      <c r="F242" s="47"/>
      <c r="G242" s="48" t="s">
        <v>303</v>
      </c>
      <c r="H242" s="44"/>
      <c r="I242" s="35" t="str">
        <f t="shared" si="71"/>
        <v xml:space="preserve">  "update_department" varchar(32) ,</v>
      </c>
      <c r="J242" s="35" t="str">
        <f t="shared" si="72"/>
        <v xml:space="preserve">COMMENT ON COLUMN "public"."t_igm_message_template"."update_department" IS '修改部门';</v>
      </c>
      <c r="K242" s="9" t="str">
        <f t="shared" si="70"/>
        <v/>
      </c>
    </row>
    <row r="243">
      <c r="A243" s="46" t="s">
        <v>304</v>
      </c>
      <c r="B243" s="46" t="s">
        <v>258</v>
      </c>
      <c r="C243" s="46">
        <v>32</v>
      </c>
      <c r="D243" s="46"/>
      <c r="E243" s="46" t="s">
        <v>259</v>
      </c>
      <c r="F243" s="47"/>
      <c r="G243" s="48" t="s">
        <v>305</v>
      </c>
      <c r="H243" s="44"/>
      <c r="I243" s="35" t="str">
        <f t="shared" si="71"/>
        <v xml:space="preserve">  "update_host" varchar(32) ,</v>
      </c>
      <c r="J243" s="35" t="str">
        <f t="shared" si="72"/>
        <v xml:space="preserve">COMMENT ON COLUMN "public"."t_igm_message_template"."update_host" IS '修改服务IP';</v>
      </c>
      <c r="K243" s="9" t="str">
        <f t="shared" si="70"/>
        <v/>
      </c>
    </row>
    <row r="244" ht="28.5">
      <c r="A244" s="46" t="s">
        <v>306</v>
      </c>
      <c r="B244" s="46" t="s">
        <v>297</v>
      </c>
      <c r="C244" s="46">
        <v>0</v>
      </c>
      <c r="D244" s="46"/>
      <c r="E244" s="46" t="s">
        <v>259</v>
      </c>
      <c r="F244" s="47" t="s">
        <v>298</v>
      </c>
      <c r="G244" s="48" t="s">
        <v>307</v>
      </c>
      <c r="H244" s="44"/>
      <c r="I244" s="35" t="str">
        <f t="shared" si="71"/>
        <v xml:space="preserve">  "update_time" timestamp DEFAULT CURRENT_TIMESTAMP ,</v>
      </c>
      <c r="J244" s="35" t="str">
        <f t="shared" si="72"/>
        <v xml:space="preserve">COMMENT ON COLUMN "public"."t_igm_message_template"."update_time" IS '修改时间';</v>
      </c>
      <c r="K244" s="9" t="str">
        <f t="shared" si="70"/>
        <v/>
      </c>
    </row>
    <row r="245">
      <c r="A245" s="46" t="s">
        <v>308</v>
      </c>
      <c r="B245" s="46" t="s">
        <v>309</v>
      </c>
      <c r="C245" s="46">
        <v>0</v>
      </c>
      <c r="D245" s="46"/>
      <c r="E245" s="46" t="s">
        <v>259</v>
      </c>
      <c r="F245" s="47">
        <v>0</v>
      </c>
      <c r="G245" s="48" t="s">
        <v>310</v>
      </c>
      <c r="H245" s="44"/>
      <c r="I245" s="35" t="str">
        <f t="shared" si="71"/>
        <v xml:space="preserve">  "record_version" int4 DEFAULT 0 ,</v>
      </c>
      <c r="J245" s="35" t="str">
        <f t="shared" si="72"/>
        <v xml:space="preserve">COMMENT ON COLUMN "public"."t_igm_message_template"."record_version" IS '记录版本号';</v>
      </c>
      <c r="K245" s="9" t="str">
        <f t="shared" si="70"/>
        <v/>
      </c>
    </row>
    <row r="246" ht="25.5">
      <c r="A246" s="35"/>
      <c r="B246" s="35"/>
      <c r="C246" s="35"/>
      <c r="D246" s="35"/>
      <c r="E246" s="35"/>
      <c r="F246" s="35"/>
      <c r="G246" s="35"/>
      <c r="H246" s="35"/>
      <c r="I246" s="35" t="str">
        <f>"CONSTRAINT """&amp;B228&amp;"_pk"" PRIMARY KEY ("""&amp;A230&amp;"""));"</f>
        <v xml:space="preserve">CONSTRAINT "t_igm_message_template_pk" PRIMARY KEY ("igm_message_template_id"));</v>
      </c>
      <c r="J246" s="34"/>
      <c r="K246" s="9"/>
    </row>
    <row r="247" ht="25.5">
      <c r="A247" s="63" t="s">
        <v>117</v>
      </c>
      <c r="B247" s="75" t="s">
        <v>116</v>
      </c>
      <c r="C247" s="76"/>
      <c r="D247" s="76"/>
      <c r="E247" s="76"/>
      <c r="F247" s="76"/>
      <c r="G247" s="77"/>
      <c r="H247" s="35" t="s">
        <v>118</v>
      </c>
      <c r="I247" s="35" t="str">
        <f>"-- DROP TABLE IF EXISTS """&amp;B247&amp;""";"</f>
        <v xml:space="preserve">-- DROP TABLE IF EXISTS "t_igm_message_tvariable";</v>
      </c>
      <c r="J247" s="35" t="str">
        <f>"ALTER TABLE ""public""."""&amp;B247&amp;""" OWNER TO ""ropeok"";"</f>
        <v xml:space="preserve">ALTER TABLE "public"."t_igm_message_tvariable" OWNER TO "ropeok";</v>
      </c>
      <c r="K247" s="27" t="str">
        <f t="shared" ref="K247:K268" si="73">IF(H247="idx","CREATE INDEX idx_"&amp;$H$247&amp;"_"&amp;A247&amp;" ON public."&amp;$B$247&amp;" USING btree ("&amp;A247&amp;");",IF(H247="uk","CREATE UNIQUE INDEX uk_"&amp;$H$247&amp;"_"&amp;A247&amp;" ON public."&amp;$B$247&amp;" USING btree ("&amp;A247&amp;");",""))</f>
        <v/>
      </c>
    </row>
    <row r="248" ht="25.5">
      <c r="A248" s="63" t="s">
        <v>244</v>
      </c>
      <c r="B248" s="63" t="s">
        <v>245</v>
      </c>
      <c r="C248" s="63" t="s">
        <v>246</v>
      </c>
      <c r="D248" s="63" t="s">
        <v>247</v>
      </c>
      <c r="E248" s="63" t="s">
        <v>248</v>
      </c>
      <c r="F248" s="63" t="s">
        <v>249</v>
      </c>
      <c r="G248" s="63" t="s">
        <v>250</v>
      </c>
      <c r="H248" s="63" t="s">
        <v>251</v>
      </c>
      <c r="I248" s="35" t="str">
        <f>"CREATE TABLE """&amp;B247&amp;""" ("</f>
        <v xml:space="preserve">CREATE TABLE "t_igm_message_tvariable" (</v>
      </c>
      <c r="J248" s="35" t="str">
        <f>"COMMENT ON TABLE ""public""."""&amp;$B247&amp;""" IS '"&amp;A247&amp;"';"</f>
        <v xml:space="preserve">COMMENT ON TABLE "public"."t_igm_message_tvariable" IS '短信模版变量表';</v>
      </c>
      <c r="K248" s="27" t="str">
        <f t="shared" si="73"/>
        <v/>
      </c>
    </row>
    <row r="249" ht="25.5">
      <c r="A249" s="42" t="s">
        <v>486</v>
      </c>
      <c r="B249" s="42" t="s">
        <v>253</v>
      </c>
      <c r="C249" s="42">
        <v>0</v>
      </c>
      <c r="D249" s="42"/>
      <c r="E249" s="42" t="s">
        <v>254</v>
      </c>
      <c r="F249" s="43"/>
      <c r="G249" s="42" t="s">
        <v>487</v>
      </c>
      <c r="H249" s="44" t="s">
        <v>256</v>
      </c>
      <c r="I249" s="35" t="str">
        <f t="shared" ref="I249:I268" si="74">"  """&amp;A249&amp;""" "&amp;B249&amp;IF(AND(C249&gt;0,LEFT(B249,3)&lt;&gt;"int"),"("&amp;C249&amp;IF(D249&lt;&gt;"",", "&amp;D249,"")&amp;")","")&amp;IF(E249="n"," NOT NULL","")&amp;IF(F249&lt;&gt;""," DEFAULT "&amp;F249,"")&amp;" ,"</f>
        <v xml:space="preserve">  "igm_message_tvariable_id" int8 NOT NULL ,</v>
      </c>
      <c r="J249" s="35" t="str">
        <f t="shared" ref="J249:J268" si="75">"COMMENT ON COLUMN ""public""."""&amp;$B$247&amp;"""."""&amp;A249&amp;""" IS '"&amp;G249&amp;"';"</f>
        <v xml:space="preserve">COMMENT ON COLUMN "public"."t_igm_message_tvariable"."igm_message_tvariable_id" IS '短信模版变量表主键';</v>
      </c>
      <c r="K249" s="27" t="str">
        <f t="shared" si="73"/>
        <v/>
      </c>
    </row>
    <row r="250" ht="25.5">
      <c r="A250" s="42" t="s">
        <v>488</v>
      </c>
      <c r="B250" s="42" t="s">
        <v>258</v>
      </c>
      <c r="C250" s="44">
        <v>32</v>
      </c>
      <c r="D250" s="42"/>
      <c r="E250" s="42" t="s">
        <v>259</v>
      </c>
      <c r="F250" s="43"/>
      <c r="G250" s="42" t="s">
        <v>489</v>
      </c>
      <c r="H250" s="44" t="s">
        <v>315</v>
      </c>
      <c r="I250" s="35" t="str">
        <f t="shared" si="74"/>
        <v xml:space="preserve">  "variable_code" varchar(32) ,</v>
      </c>
      <c r="J250" s="35" t="str">
        <f t="shared" si="75"/>
        <v xml:space="preserve">COMMENT ON COLUMN "public"."t_igm_message_tvariable"."variable_code" IS '变量编码';</v>
      </c>
      <c r="K250" s="27" t="str">
        <f t="shared" si="73"/>
        <v xml:space="preserve">CREATE UNIQUE INDEX uk_imtv_variable_code ON public.t_igm_message_tvariable USING btree (variable_code);</v>
      </c>
    </row>
    <row r="251" ht="25.5">
      <c r="A251" s="42" t="s">
        <v>490</v>
      </c>
      <c r="B251" s="42" t="s">
        <v>258</v>
      </c>
      <c r="C251" s="44">
        <v>64</v>
      </c>
      <c r="D251" s="42"/>
      <c r="E251" s="42" t="s">
        <v>259</v>
      </c>
      <c r="F251" s="43"/>
      <c r="G251" s="42" t="s">
        <v>491</v>
      </c>
      <c r="H251" s="44"/>
      <c r="I251" s="35" t="str">
        <f t="shared" si="74"/>
        <v xml:space="preserve">  "variable_name" varchar(64) ,</v>
      </c>
      <c r="J251" s="35" t="str">
        <f t="shared" si="75"/>
        <v xml:space="preserve">COMMENT ON COLUMN "public"."t_igm_message_tvariable"."variable_name" IS '变量内容';</v>
      </c>
      <c r="K251" s="27" t="str">
        <f t="shared" si="73"/>
        <v/>
      </c>
    </row>
    <row r="252" ht="25.5">
      <c r="A252" s="42" t="s">
        <v>492</v>
      </c>
      <c r="B252" s="42" t="s">
        <v>309</v>
      </c>
      <c r="C252" s="42">
        <v>0</v>
      </c>
      <c r="D252" s="42"/>
      <c r="E252" s="42" t="s">
        <v>259</v>
      </c>
      <c r="F252" s="43"/>
      <c r="G252" s="42" t="s">
        <v>493</v>
      </c>
      <c r="H252" s="44"/>
      <c r="I252" s="35" t="str">
        <f t="shared" si="74"/>
        <v xml:space="preserve">  "sort" int4 ,</v>
      </c>
      <c r="J252" s="35" t="str">
        <f t="shared" si="75"/>
        <v xml:space="preserve">COMMENT ON COLUMN "public"."t_igm_message_tvariable"."sort" IS '排序';</v>
      </c>
      <c r="K252" s="27" t="str">
        <f t="shared" si="73"/>
        <v/>
      </c>
    </row>
    <row r="253" ht="25.5">
      <c r="A253" s="42" t="s">
        <v>494</v>
      </c>
      <c r="B253" s="42" t="s">
        <v>258</v>
      </c>
      <c r="C253" s="35">
        <v>32</v>
      </c>
      <c r="D253" s="42"/>
      <c r="E253" s="42" t="s">
        <v>259</v>
      </c>
      <c r="F253" s="43"/>
      <c r="G253" s="42" t="s">
        <v>495</v>
      </c>
      <c r="H253" s="44"/>
      <c r="I253" s="35" t="str">
        <f t="shared" si="74"/>
        <v xml:space="preserve">  "value_type" varchar(32) ,</v>
      </c>
      <c r="J253" s="35" t="str">
        <f t="shared" si="75"/>
        <v xml:space="preserve">COMMENT ON COLUMN "public"."t_igm_message_tvariable"."value_type" IS '取值类型（属性值-propertyValue，函数算式-function）';</v>
      </c>
      <c r="K253" s="27" t="str">
        <f t="shared" si="73"/>
        <v/>
      </c>
    </row>
    <row r="254" ht="25.5">
      <c r="A254" s="42" t="s">
        <v>496</v>
      </c>
      <c r="B254" s="42" t="s">
        <v>258</v>
      </c>
      <c r="C254" s="44">
        <v>128</v>
      </c>
      <c r="D254" s="42"/>
      <c r="E254" s="42" t="s">
        <v>259</v>
      </c>
      <c r="F254" s="43"/>
      <c r="G254" s="42" t="s">
        <v>497</v>
      </c>
      <c r="H254" s="44"/>
      <c r="I254" s="35" t="str">
        <f t="shared" si="74"/>
        <v xml:space="preserve">  "entity_name" varchar(128) ,</v>
      </c>
      <c r="J254" s="35" t="str">
        <f t="shared" si="75"/>
        <v xml:space="preserve">COMMENT ON COLUMN "public"."t_igm_message_tvariable"."entity_name" IS '实体名称（包含包名）';</v>
      </c>
      <c r="K254" s="27" t="str">
        <f t="shared" si="73"/>
        <v/>
      </c>
    </row>
    <row r="255" ht="25.5">
      <c r="A255" s="42" t="s">
        <v>498</v>
      </c>
      <c r="B255" s="42" t="s">
        <v>258</v>
      </c>
      <c r="C255" s="35">
        <v>64</v>
      </c>
      <c r="D255" s="42"/>
      <c r="E255" s="42" t="s">
        <v>259</v>
      </c>
      <c r="F255" s="43"/>
      <c r="G255" s="42" t="s">
        <v>499</v>
      </c>
      <c r="H255" s="44"/>
      <c r="I255" s="35" t="str">
        <f t="shared" si="74"/>
        <v xml:space="preserve">  "property_name" varchar(64) ,</v>
      </c>
      <c r="J255" s="35" t="str">
        <f t="shared" si="75"/>
        <v xml:space="preserve">COMMENT ON COLUMN "public"."t_igm_message_tvariable"."property_name" IS '属性名称（与实体名称一起使用）';</v>
      </c>
      <c r="K255" s="27" t="str">
        <f t="shared" si="73"/>
        <v/>
      </c>
    </row>
    <row r="256" ht="25.5">
      <c r="A256" s="42" t="s">
        <v>500</v>
      </c>
      <c r="B256" s="42" t="s">
        <v>258</v>
      </c>
      <c r="C256" s="44">
        <v>128</v>
      </c>
      <c r="D256" s="42"/>
      <c r="E256" s="42" t="s">
        <v>259</v>
      </c>
      <c r="F256" s="43"/>
      <c r="G256" s="42" t="s">
        <v>501</v>
      </c>
      <c r="H256" s="44"/>
      <c r="I256" s="35" t="str">
        <f t="shared" si="74"/>
        <v xml:space="preserve">  "function_expression" varchar(128) ,</v>
      </c>
      <c r="J256" s="35" t="str">
        <f t="shared" si="75"/>
        <v xml:space="preserve">COMMENT ON COLUMN "public"."t_igm_message_tvariable"."function_expression" IS '函数算式表达式';</v>
      </c>
      <c r="K256" s="27" t="str">
        <f t="shared" si="73"/>
        <v/>
      </c>
    </row>
    <row r="257" ht="25.5">
      <c r="A257" s="42" t="s">
        <v>279</v>
      </c>
      <c r="B257" s="42" t="s">
        <v>280</v>
      </c>
      <c r="C257" s="42">
        <v>0</v>
      </c>
      <c r="D257" s="42"/>
      <c r="E257" s="42" t="s">
        <v>259</v>
      </c>
      <c r="F257" s="43" t="b">
        <v>1</v>
      </c>
      <c r="G257" s="42" t="s">
        <v>281</v>
      </c>
      <c r="H257" s="44"/>
      <c r="I257" s="35" t="str">
        <f t="shared" si="74"/>
        <v xml:space="preserve">  "is_enable" bool DEFAULT TRUE ,</v>
      </c>
      <c r="J257" s="35" t="str">
        <f t="shared" si="75"/>
        <v xml:space="preserve">COMMENT ON COLUMN "public"."t_igm_message_tvariable"."is_enable" IS '是否启用（true-启用、false-停用）';</v>
      </c>
      <c r="K257" s="27" t="str">
        <f t="shared" si="73"/>
        <v/>
      </c>
    </row>
    <row r="258" ht="25.5">
      <c r="A258" s="42" t="s">
        <v>286</v>
      </c>
      <c r="B258" s="42" t="s">
        <v>258</v>
      </c>
      <c r="C258" s="42">
        <v>512</v>
      </c>
      <c r="D258" s="42"/>
      <c r="E258" s="42" t="s">
        <v>259</v>
      </c>
      <c r="F258" s="43"/>
      <c r="G258" s="42" t="s">
        <v>35</v>
      </c>
      <c r="H258" s="44"/>
      <c r="I258" s="35" t="str">
        <f t="shared" si="74"/>
        <v xml:space="preserve">  "remark" varchar(512) ,</v>
      </c>
      <c r="J258" s="35" t="str">
        <f t="shared" si="75"/>
        <v xml:space="preserve">COMMENT ON COLUMN "public"."t_igm_message_tvariable"."remark" IS '备注';</v>
      </c>
      <c r="K258" s="27" t="str">
        <f t="shared" si="73"/>
        <v/>
      </c>
    </row>
    <row r="259" ht="25.5">
      <c r="A259" s="46" t="s">
        <v>288</v>
      </c>
      <c r="B259" s="46" t="s">
        <v>280</v>
      </c>
      <c r="C259" s="46">
        <v>0</v>
      </c>
      <c r="D259" s="46"/>
      <c r="E259" s="46" t="s">
        <v>259</v>
      </c>
      <c r="F259" s="47" t="b">
        <v>0</v>
      </c>
      <c r="G259" s="46" t="s">
        <v>289</v>
      </c>
      <c r="H259" s="44"/>
      <c r="I259" s="35" t="str">
        <f t="shared" si="74"/>
        <v xml:space="preserve">  "is_delete" bool DEFAULT FALSE ,</v>
      </c>
      <c r="J259" s="35" t="str">
        <f t="shared" si="75"/>
        <v xml:space="preserve">COMMENT ON COLUMN "public"."t_igm_message_tvariable"."is_delete" IS '是否删除（true-是、false-否）';</v>
      </c>
      <c r="K259" s="27" t="str">
        <f t="shared" si="73"/>
        <v/>
      </c>
    </row>
    <row r="260" ht="25.5">
      <c r="A260" s="46" t="s">
        <v>290</v>
      </c>
      <c r="B260" s="46" t="s">
        <v>258</v>
      </c>
      <c r="C260" s="46">
        <v>32</v>
      </c>
      <c r="D260" s="46"/>
      <c r="E260" s="46" t="s">
        <v>259</v>
      </c>
      <c r="F260" s="47"/>
      <c r="G260" s="46" t="s">
        <v>291</v>
      </c>
      <c r="H260" s="44"/>
      <c r="I260" s="35" t="str">
        <f t="shared" si="74"/>
        <v xml:space="preserve">  "create_user" varchar(32) ,</v>
      </c>
      <c r="J260" s="35" t="str">
        <f t="shared" si="75"/>
        <v xml:space="preserve">COMMENT ON COLUMN "public"."t_igm_message_tvariable"."create_user" IS '创建用户';</v>
      </c>
      <c r="K260" s="27" t="str">
        <f t="shared" si="73"/>
        <v/>
      </c>
    </row>
    <row r="261" ht="25.5">
      <c r="A261" s="46" t="s">
        <v>292</v>
      </c>
      <c r="B261" s="46" t="s">
        <v>258</v>
      </c>
      <c r="C261" s="46">
        <v>32</v>
      </c>
      <c r="D261" s="46"/>
      <c r="E261" s="46" t="s">
        <v>259</v>
      </c>
      <c r="F261" s="47"/>
      <c r="G261" s="46" t="s">
        <v>293</v>
      </c>
      <c r="H261" s="44"/>
      <c r="I261" s="35" t="str">
        <f t="shared" si="74"/>
        <v xml:space="preserve">  "create_department" varchar(32) ,</v>
      </c>
      <c r="J261" s="35" t="str">
        <f t="shared" si="75"/>
        <v xml:space="preserve">COMMENT ON COLUMN "public"."t_igm_message_tvariable"."create_department" IS '创建部门';</v>
      </c>
      <c r="K261" s="27" t="str">
        <f t="shared" si="73"/>
        <v/>
      </c>
    </row>
    <row r="262" ht="25.5">
      <c r="A262" s="46" t="s">
        <v>294</v>
      </c>
      <c r="B262" s="46" t="s">
        <v>258</v>
      </c>
      <c r="C262" s="46">
        <v>32</v>
      </c>
      <c r="D262" s="46"/>
      <c r="E262" s="46" t="s">
        <v>259</v>
      </c>
      <c r="F262" s="47"/>
      <c r="G262" s="46" t="s">
        <v>295</v>
      </c>
      <c r="H262" s="44"/>
      <c r="I262" s="35" t="str">
        <f t="shared" si="74"/>
        <v xml:space="preserve">  "create_host" varchar(32) ,</v>
      </c>
      <c r="J262" s="35" t="str">
        <f t="shared" si="75"/>
        <v xml:space="preserve">COMMENT ON COLUMN "public"."t_igm_message_tvariable"."create_host" IS '创建服务IP';</v>
      </c>
      <c r="K262" s="27" t="str">
        <f t="shared" si="73"/>
        <v/>
      </c>
    </row>
    <row r="263" ht="28.5">
      <c r="A263" s="46" t="s">
        <v>296</v>
      </c>
      <c r="B263" s="46" t="s">
        <v>297</v>
      </c>
      <c r="C263" s="46">
        <v>0</v>
      </c>
      <c r="D263" s="46"/>
      <c r="E263" s="46" t="s">
        <v>259</v>
      </c>
      <c r="F263" s="47" t="s">
        <v>298</v>
      </c>
      <c r="G263" s="46" t="s">
        <v>299</v>
      </c>
      <c r="H263" s="44"/>
      <c r="I263" s="35" t="str">
        <f t="shared" si="74"/>
        <v xml:space="preserve">  "create_time" timestamp DEFAULT CURRENT_TIMESTAMP ,</v>
      </c>
      <c r="J263" s="35" t="str">
        <f t="shared" si="75"/>
        <v xml:space="preserve">COMMENT ON COLUMN "public"."t_igm_message_tvariable"."create_time" IS '创建时间';</v>
      </c>
      <c r="K263" s="27" t="str">
        <f t="shared" si="73"/>
        <v/>
      </c>
    </row>
    <row r="264" ht="25.5">
      <c r="A264" s="46" t="s">
        <v>300</v>
      </c>
      <c r="B264" s="46" t="s">
        <v>258</v>
      </c>
      <c r="C264" s="46">
        <v>32</v>
      </c>
      <c r="D264" s="46"/>
      <c r="E264" s="46" t="s">
        <v>259</v>
      </c>
      <c r="F264" s="47"/>
      <c r="G264" s="46" t="s">
        <v>301</v>
      </c>
      <c r="H264" s="44"/>
      <c r="I264" s="35" t="str">
        <f t="shared" si="74"/>
        <v xml:space="preserve">  "update_user" varchar(32) ,</v>
      </c>
      <c r="J264" s="35" t="str">
        <f t="shared" si="75"/>
        <v xml:space="preserve">COMMENT ON COLUMN "public"."t_igm_message_tvariable"."update_user" IS '修改用户';</v>
      </c>
      <c r="K264" s="27" t="str">
        <f t="shared" si="73"/>
        <v/>
      </c>
    </row>
    <row r="265" ht="25.5">
      <c r="A265" s="46" t="s">
        <v>302</v>
      </c>
      <c r="B265" s="46" t="s">
        <v>258</v>
      </c>
      <c r="C265" s="46">
        <v>32</v>
      </c>
      <c r="D265" s="46"/>
      <c r="E265" s="46" t="s">
        <v>259</v>
      </c>
      <c r="F265" s="47"/>
      <c r="G265" s="46" t="s">
        <v>303</v>
      </c>
      <c r="H265" s="44"/>
      <c r="I265" s="35" t="str">
        <f t="shared" si="74"/>
        <v xml:space="preserve">  "update_department" varchar(32) ,</v>
      </c>
      <c r="J265" s="35" t="str">
        <f t="shared" si="75"/>
        <v xml:space="preserve">COMMENT ON COLUMN "public"."t_igm_message_tvariable"."update_department" IS '修改部门';</v>
      </c>
      <c r="K265" s="27" t="str">
        <f t="shared" si="73"/>
        <v/>
      </c>
    </row>
    <row r="266" ht="25.5">
      <c r="A266" s="46" t="s">
        <v>304</v>
      </c>
      <c r="B266" s="46" t="s">
        <v>258</v>
      </c>
      <c r="C266" s="46">
        <v>32</v>
      </c>
      <c r="D266" s="46"/>
      <c r="E266" s="46" t="s">
        <v>259</v>
      </c>
      <c r="F266" s="47"/>
      <c r="G266" s="46" t="s">
        <v>305</v>
      </c>
      <c r="H266" s="44"/>
      <c r="I266" s="35" t="str">
        <f t="shared" si="74"/>
        <v xml:space="preserve">  "update_host" varchar(32) ,</v>
      </c>
      <c r="J266" s="35" t="str">
        <f t="shared" si="75"/>
        <v xml:space="preserve">COMMENT ON COLUMN "public"."t_igm_message_tvariable"."update_host" IS '修改服务IP';</v>
      </c>
      <c r="K266" s="27" t="str">
        <f t="shared" si="73"/>
        <v/>
      </c>
    </row>
    <row r="267" ht="28.5">
      <c r="A267" s="46" t="s">
        <v>306</v>
      </c>
      <c r="B267" s="46" t="s">
        <v>297</v>
      </c>
      <c r="C267" s="46">
        <v>0</v>
      </c>
      <c r="D267" s="46"/>
      <c r="E267" s="46" t="s">
        <v>259</v>
      </c>
      <c r="F267" s="47" t="s">
        <v>298</v>
      </c>
      <c r="G267" s="46" t="s">
        <v>307</v>
      </c>
      <c r="H267" s="44"/>
      <c r="I267" s="35" t="str">
        <f t="shared" si="74"/>
        <v xml:space="preserve">  "update_time" timestamp DEFAULT CURRENT_TIMESTAMP ,</v>
      </c>
      <c r="J267" s="35" t="str">
        <f t="shared" si="75"/>
        <v xml:space="preserve">COMMENT ON COLUMN "public"."t_igm_message_tvariable"."update_time" IS '修改时间';</v>
      </c>
      <c r="K267" s="27" t="str">
        <f t="shared" si="73"/>
        <v/>
      </c>
    </row>
    <row r="268" ht="25.5">
      <c r="A268" s="46" t="s">
        <v>308</v>
      </c>
      <c r="B268" s="46" t="s">
        <v>309</v>
      </c>
      <c r="C268" s="46">
        <v>0</v>
      </c>
      <c r="D268" s="46"/>
      <c r="E268" s="46" t="s">
        <v>259</v>
      </c>
      <c r="F268" s="47">
        <v>0</v>
      </c>
      <c r="G268" s="46" t="s">
        <v>310</v>
      </c>
      <c r="H268" s="44"/>
      <c r="I268" s="35" t="str">
        <f t="shared" si="74"/>
        <v xml:space="preserve">  "record_version" int4 DEFAULT 0 ,</v>
      </c>
      <c r="J268" s="35" t="str">
        <f t="shared" si="75"/>
        <v xml:space="preserve">COMMENT ON COLUMN "public"."t_igm_message_tvariable"."record_version" IS '记录版本号';</v>
      </c>
      <c r="K268" s="27" t="str">
        <f t="shared" si="73"/>
        <v/>
      </c>
    </row>
    <row r="269" ht="25.5">
      <c r="A269" s="56"/>
      <c r="B269" s="56"/>
      <c r="C269" s="56"/>
      <c r="D269" s="56"/>
      <c r="E269" s="56"/>
      <c r="F269" s="56"/>
      <c r="G269" s="56"/>
      <c r="H269" s="35"/>
      <c r="I269" s="35" t="str">
        <f>"CONSTRAINT """&amp;B247&amp;"_pk"" PRIMARY KEY ("""&amp;A249&amp;"""));"</f>
        <v xml:space="preserve">CONSTRAINT "t_igm_message_tvariable_pk" PRIMARY KEY ("igm_message_tvariable_id"));</v>
      </c>
      <c r="J269" s="57"/>
      <c r="K269" s="27"/>
    </row>
    <row r="270">
      <c r="A270" s="63" t="s">
        <v>122</v>
      </c>
      <c r="B270" s="63" t="s">
        <v>121</v>
      </c>
      <c r="C270" s="63"/>
      <c r="D270" s="63"/>
      <c r="E270" s="63"/>
      <c r="F270" s="63"/>
      <c r="G270" s="63"/>
      <c r="H270" s="35" t="s">
        <v>123</v>
      </c>
      <c r="I270" s="35" t="str">
        <f>"-- DROP TABLE IF EXISTS """&amp;B270&amp;""";"</f>
        <v xml:space="preserve">-- DROP TABLE IF EXISTS "t_igm_message_rule";</v>
      </c>
      <c r="J270" s="35" t="str">
        <f>"ALTER TABLE ""public""."""&amp;B270&amp;""" OWNER TO ""ropeok"";"</f>
        <v xml:space="preserve">ALTER TABLE "public"."t_igm_message_rule" OWNER TO "ropeok";</v>
      </c>
      <c r="K270" s="9" t="str">
        <f t="shared" ref="K270:K276" si="76">IF(H270="idx","CREATE INDEX idx_"&amp;$H$270&amp;"_"&amp;A270&amp;" ON public."&amp;$B$270&amp;" USING btree ("&amp;A270&amp;");",IF(H270="uk","CREATE UNIQUE INDEX uk_"&amp;$H$270&amp;"_"&amp;A270&amp;" ON public."&amp;$B$270&amp;" USING btree ("&amp;A270&amp;");",""))</f>
        <v/>
      </c>
    </row>
    <row r="271">
      <c r="A271" s="63" t="s">
        <v>244</v>
      </c>
      <c r="B271" s="63" t="s">
        <v>245</v>
      </c>
      <c r="C271" s="63" t="s">
        <v>246</v>
      </c>
      <c r="D271" s="63" t="s">
        <v>247</v>
      </c>
      <c r="E271" s="63" t="s">
        <v>248</v>
      </c>
      <c r="F271" s="63" t="s">
        <v>249</v>
      </c>
      <c r="G271" s="63" t="s">
        <v>250</v>
      </c>
      <c r="H271" s="65" t="s">
        <v>251</v>
      </c>
      <c r="I271" s="35" t="str">
        <f>"CREATE TABLE """&amp;B270&amp;""" ("</f>
        <v xml:space="preserve">CREATE TABLE "t_igm_message_rule" (</v>
      </c>
      <c r="J271" s="35" t="str">
        <f>"COMMENT ON TABLE ""public""."""&amp;$B270&amp;""" IS '"&amp;A270&amp;"';"</f>
        <v xml:space="preserve">COMMENT ON TABLE "public"."t_igm_message_rule" IS '短信发送规则表';</v>
      </c>
      <c r="K271" s="9" t="str">
        <f t="shared" si="76"/>
        <v/>
      </c>
    </row>
    <row r="272" ht="27">
      <c r="A272" s="42" t="s">
        <v>502</v>
      </c>
      <c r="B272" s="42" t="s">
        <v>253</v>
      </c>
      <c r="C272" s="42">
        <v>0</v>
      </c>
      <c r="D272" s="42"/>
      <c r="E272" s="42" t="s">
        <v>254</v>
      </c>
      <c r="F272" s="43"/>
      <c r="G272" s="42" t="s">
        <v>503</v>
      </c>
      <c r="H272" s="51" t="s">
        <v>256</v>
      </c>
      <c r="I272" s="35" t="str">
        <f t="shared" ref="I272:I288" si="77">"  """&amp;A272&amp;""" "&amp;B272&amp;IF(AND(C272&gt;0,LEFT(B272,3)&lt;&gt;"int"),"("&amp;C272&amp;IF(D272&lt;&gt;"",", "&amp;D272,"")&amp;")","")&amp;IF(E272="n"," NOT NULL","")&amp;IF(F272&lt;&gt;""," DEFAULT "&amp;F272,"")&amp;" ,"</f>
        <v xml:space="preserve">  "igm_message_rule_id" int8 NOT NULL ,</v>
      </c>
      <c r="J272" s="35" t="str">
        <f t="shared" ref="J272:J288" si="78">"COMMENT ON COLUMN ""public""."""&amp;$B$270&amp;"""."""&amp;A272&amp;""" IS '"&amp;G272&amp;"';"</f>
        <v xml:space="preserve">COMMENT ON COLUMN "public"."t_igm_message_rule"."igm_message_rule_id" IS '短信发送规则表主键';</v>
      </c>
      <c r="K272" s="9" t="str">
        <f t="shared" si="76"/>
        <v/>
      </c>
    </row>
    <row r="273" ht="27">
      <c r="A273" s="42" t="s">
        <v>504</v>
      </c>
      <c r="B273" s="42" t="s">
        <v>258</v>
      </c>
      <c r="C273" s="35">
        <v>64</v>
      </c>
      <c r="D273" s="42"/>
      <c r="E273" s="42" t="s">
        <v>259</v>
      </c>
      <c r="F273" s="43"/>
      <c r="G273" s="42" t="s">
        <v>505</v>
      </c>
      <c r="H273" s="51" t="s">
        <v>315</v>
      </c>
      <c r="I273" s="35" t="str">
        <f t="shared" si="77"/>
        <v xml:space="preserve">  "rule_code" varchar(64) ,</v>
      </c>
      <c r="J273" s="35" t="str">
        <f t="shared" si="78"/>
        <v xml:space="preserve">COMMENT ON COLUMN "public"."t_igm_message_rule"."rule_code" IS '规则编码';</v>
      </c>
      <c r="K273" s="9" t="str">
        <f t="shared" si="76"/>
        <v xml:space="preserve">CREATE UNIQUE INDEX uk_imrule_rule_code ON public.t_igm_message_rule USING btree (rule_code);</v>
      </c>
    </row>
    <row r="274">
      <c r="A274" s="42" t="s">
        <v>506</v>
      </c>
      <c r="B274" s="42" t="s">
        <v>258</v>
      </c>
      <c r="C274" s="44">
        <v>1024</v>
      </c>
      <c r="D274" s="42"/>
      <c r="E274" s="42" t="s">
        <v>259</v>
      </c>
      <c r="F274" s="43"/>
      <c r="G274" s="42" t="s">
        <v>507</v>
      </c>
      <c r="H274" s="51"/>
      <c r="I274" s="35" t="str">
        <f t="shared" si="77"/>
        <v xml:space="preserve">  "rule_content" varchar(1024) ,</v>
      </c>
      <c r="J274" s="35" t="str">
        <f t="shared" si="78"/>
        <v xml:space="preserve">COMMENT ON COLUMN "public"."t_igm_message_rule"."rule_content" IS '规则内容';</v>
      </c>
      <c r="K274" s="9" t="str">
        <f t="shared" si="76"/>
        <v/>
      </c>
    </row>
    <row r="275">
      <c r="A275" s="42" t="s">
        <v>508</v>
      </c>
      <c r="B275" s="42" t="s">
        <v>297</v>
      </c>
      <c r="C275" s="60"/>
      <c r="D275" s="42"/>
      <c r="E275" s="42" t="s">
        <v>259</v>
      </c>
      <c r="F275" s="43"/>
      <c r="G275" s="42" t="s">
        <v>509</v>
      </c>
      <c r="H275" s="51"/>
      <c r="I275" s="35" t="str">
        <f t="shared" si="77"/>
        <v xml:space="preserve">  "rule_start_time" timestamp ,</v>
      </c>
      <c r="J275" s="35" t="str">
        <f t="shared" si="78"/>
        <v xml:space="preserve">COMMENT ON COLUMN "public"."t_igm_message_rule"."rule_start_time" IS '规则开始时间';</v>
      </c>
      <c r="K275" s="9" t="str">
        <f t="shared" si="76"/>
        <v/>
      </c>
    </row>
    <row r="276">
      <c r="A276" s="62" t="s">
        <v>510</v>
      </c>
      <c r="B276" s="62" t="s">
        <v>297</v>
      </c>
      <c r="C276" s="42"/>
      <c r="D276" s="62"/>
      <c r="E276" s="62" t="s">
        <v>259</v>
      </c>
      <c r="F276" s="78"/>
      <c r="G276" s="62" t="s">
        <v>511</v>
      </c>
      <c r="H276" s="51"/>
      <c r="I276" s="35" t="str">
        <f t="shared" si="77"/>
        <v xml:space="preserve">  "rule_end_time" timestamp ,</v>
      </c>
      <c r="J276" s="35" t="str">
        <f t="shared" si="78"/>
        <v xml:space="preserve">COMMENT ON COLUMN "public"."t_igm_message_rule"."rule_end_time" IS '规则结束时间';</v>
      </c>
      <c r="K276" s="9" t="str">
        <f t="shared" si="76"/>
        <v/>
      </c>
    </row>
    <row r="277">
      <c r="A277" s="42" t="s">
        <v>279</v>
      </c>
      <c r="B277" s="42" t="s">
        <v>280</v>
      </c>
      <c r="C277" s="42">
        <v>0</v>
      </c>
      <c r="D277" s="42"/>
      <c r="E277" s="42" t="s">
        <v>259</v>
      </c>
      <c r="F277" s="43" t="b">
        <v>1</v>
      </c>
      <c r="G277" s="42" t="s">
        <v>281</v>
      </c>
      <c r="H277" s="44"/>
      <c r="I277" s="35" t="str">
        <f t="shared" si="77"/>
        <v xml:space="preserve">  "is_enable" bool DEFAULT TRUE ,</v>
      </c>
      <c r="J277" s="35" t="str">
        <f t="shared" si="78"/>
        <v xml:space="preserve">COMMENT ON COLUMN "public"."t_igm_message_rule"."is_enable" IS '是否启用（true-启用、false-停用）';</v>
      </c>
      <c r="K277" s="27" t="str">
        <f>IF(H277="idx","CREATE INDEX idx_"&amp;$H$228&amp;"_"&amp;A277&amp;" ON public."&amp;$B$228&amp;" USING btree ("&amp;A277&amp;");",IF(H277="uk","CREATE UNIQUE INDEX uk_"&amp;$H$228&amp;"_"&amp;A277&amp;" ON public."&amp;$B$228&amp;" USING btree ("&amp;A277&amp;");",""))</f>
        <v/>
      </c>
    </row>
    <row r="278">
      <c r="A278" s="70" t="s">
        <v>286</v>
      </c>
      <c r="B278" s="70" t="s">
        <v>258</v>
      </c>
      <c r="C278" s="70">
        <v>512</v>
      </c>
      <c r="D278" s="70"/>
      <c r="E278" s="70" t="s">
        <v>259</v>
      </c>
      <c r="F278" s="79"/>
      <c r="G278" s="70" t="s">
        <v>35</v>
      </c>
      <c r="H278" s="51"/>
      <c r="I278" s="35" t="str">
        <f t="shared" si="77"/>
        <v xml:space="preserve">  "remark" varchar(512) ,</v>
      </c>
      <c r="J278" s="35" t="str">
        <f t="shared" si="78"/>
        <v xml:space="preserve">COMMENT ON COLUMN "public"."t_igm_message_rule"."remark" IS '备注';</v>
      </c>
      <c r="K278" s="9" t="str">
        <f t="shared" ref="K278:K288" si="79">IF(H278="idx","CREATE INDEX idx_"&amp;$H$270&amp;"_"&amp;A278&amp;" ON public."&amp;$B$270&amp;" USING btree ("&amp;A278&amp;");",IF(H278="uk","CREATE UNIQUE INDEX uk_"&amp;$H$270&amp;"_"&amp;A278&amp;" ON public."&amp;$B$270&amp;" USING btree ("&amp;A278&amp;");",""))</f>
        <v/>
      </c>
    </row>
    <row r="279">
      <c r="A279" s="52" t="s">
        <v>288</v>
      </c>
      <c r="B279" s="52" t="s">
        <v>280</v>
      </c>
      <c r="C279" s="52">
        <v>0</v>
      </c>
      <c r="D279" s="52"/>
      <c r="E279" s="52" t="s">
        <v>259</v>
      </c>
      <c r="F279" s="53" t="b">
        <v>0</v>
      </c>
      <c r="G279" s="54" t="s">
        <v>289</v>
      </c>
      <c r="H279" s="44"/>
      <c r="I279" s="35" t="str">
        <f t="shared" si="77"/>
        <v xml:space="preserve">  "is_delete" bool DEFAULT FALSE ,</v>
      </c>
      <c r="J279" s="35" t="str">
        <f t="shared" si="78"/>
        <v xml:space="preserve">COMMENT ON COLUMN "public"."t_igm_message_rule"."is_delete" IS '是否删除（true-是、false-否）';</v>
      </c>
      <c r="K279" s="9" t="str">
        <f t="shared" si="79"/>
        <v/>
      </c>
    </row>
    <row r="280">
      <c r="A280" s="46" t="s">
        <v>290</v>
      </c>
      <c r="B280" s="46" t="s">
        <v>258</v>
      </c>
      <c r="C280" s="46">
        <v>32</v>
      </c>
      <c r="D280" s="46"/>
      <c r="E280" s="46" t="s">
        <v>259</v>
      </c>
      <c r="F280" s="47"/>
      <c r="G280" s="48" t="s">
        <v>291</v>
      </c>
      <c r="H280" s="44"/>
      <c r="I280" s="35" t="str">
        <f t="shared" si="77"/>
        <v xml:space="preserve">  "create_user" varchar(32) ,</v>
      </c>
      <c r="J280" s="35" t="str">
        <f t="shared" si="78"/>
        <v xml:space="preserve">COMMENT ON COLUMN "public"."t_igm_message_rule"."create_user" IS '创建用户';</v>
      </c>
      <c r="K280" s="9" t="str">
        <f t="shared" si="79"/>
        <v/>
      </c>
    </row>
    <row r="281">
      <c r="A281" s="46" t="s">
        <v>292</v>
      </c>
      <c r="B281" s="46" t="s">
        <v>258</v>
      </c>
      <c r="C281" s="46">
        <v>32</v>
      </c>
      <c r="D281" s="46"/>
      <c r="E281" s="46" t="s">
        <v>259</v>
      </c>
      <c r="F281" s="47"/>
      <c r="G281" s="48" t="s">
        <v>293</v>
      </c>
      <c r="H281" s="44"/>
      <c r="I281" s="35" t="str">
        <f t="shared" si="77"/>
        <v xml:space="preserve">  "create_department" varchar(32) ,</v>
      </c>
      <c r="J281" s="35" t="str">
        <f t="shared" si="78"/>
        <v xml:space="preserve">COMMENT ON COLUMN "public"."t_igm_message_rule"."create_department" IS '创建部门';</v>
      </c>
      <c r="K281" s="9" t="str">
        <f t="shared" si="79"/>
        <v/>
      </c>
    </row>
    <row r="282">
      <c r="A282" s="46" t="s">
        <v>294</v>
      </c>
      <c r="B282" s="46" t="s">
        <v>258</v>
      </c>
      <c r="C282" s="46">
        <v>32</v>
      </c>
      <c r="D282" s="46"/>
      <c r="E282" s="46" t="s">
        <v>259</v>
      </c>
      <c r="F282" s="47"/>
      <c r="G282" s="48" t="s">
        <v>295</v>
      </c>
      <c r="H282" s="44"/>
      <c r="I282" s="35" t="str">
        <f t="shared" si="77"/>
        <v xml:space="preserve">  "create_host" varchar(32) ,</v>
      </c>
      <c r="J282" s="35" t="str">
        <f t="shared" si="78"/>
        <v xml:space="preserve">COMMENT ON COLUMN "public"."t_igm_message_rule"."create_host" IS '创建服务IP';</v>
      </c>
      <c r="K282" s="9" t="str">
        <f t="shared" si="79"/>
        <v/>
      </c>
    </row>
    <row r="283" ht="28.5">
      <c r="A283" s="46" t="s">
        <v>296</v>
      </c>
      <c r="B283" s="46" t="s">
        <v>297</v>
      </c>
      <c r="C283" s="46">
        <v>0</v>
      </c>
      <c r="D283" s="46"/>
      <c r="E283" s="46" t="s">
        <v>259</v>
      </c>
      <c r="F283" s="47" t="s">
        <v>298</v>
      </c>
      <c r="G283" s="48" t="s">
        <v>299</v>
      </c>
      <c r="H283" s="44"/>
      <c r="I283" s="35" t="str">
        <f t="shared" si="77"/>
        <v xml:space="preserve">  "create_time" timestamp DEFAULT CURRENT_TIMESTAMP ,</v>
      </c>
      <c r="J283" s="35" t="str">
        <f t="shared" si="78"/>
        <v xml:space="preserve">COMMENT ON COLUMN "public"."t_igm_message_rule"."create_time" IS '创建时间';</v>
      </c>
      <c r="K283" s="9" t="str">
        <f t="shared" si="79"/>
        <v/>
      </c>
    </row>
    <row r="284">
      <c r="A284" s="46" t="s">
        <v>300</v>
      </c>
      <c r="B284" s="46" t="s">
        <v>258</v>
      </c>
      <c r="C284" s="46">
        <v>32</v>
      </c>
      <c r="D284" s="46"/>
      <c r="E284" s="46" t="s">
        <v>259</v>
      </c>
      <c r="F284" s="47"/>
      <c r="G284" s="48" t="s">
        <v>301</v>
      </c>
      <c r="H284" s="44"/>
      <c r="I284" s="35" t="str">
        <f t="shared" si="77"/>
        <v xml:space="preserve">  "update_user" varchar(32) ,</v>
      </c>
      <c r="J284" s="35" t="str">
        <f t="shared" si="78"/>
        <v xml:space="preserve">COMMENT ON COLUMN "public"."t_igm_message_rule"."update_user" IS '修改用户';</v>
      </c>
      <c r="K284" s="9" t="str">
        <f t="shared" si="79"/>
        <v/>
      </c>
    </row>
    <row r="285">
      <c r="A285" s="46" t="s">
        <v>302</v>
      </c>
      <c r="B285" s="46" t="s">
        <v>258</v>
      </c>
      <c r="C285" s="46">
        <v>32</v>
      </c>
      <c r="D285" s="46"/>
      <c r="E285" s="46" t="s">
        <v>259</v>
      </c>
      <c r="F285" s="47"/>
      <c r="G285" s="48" t="s">
        <v>303</v>
      </c>
      <c r="H285" s="44"/>
      <c r="I285" s="35" t="str">
        <f t="shared" si="77"/>
        <v xml:space="preserve">  "update_department" varchar(32) ,</v>
      </c>
      <c r="J285" s="35" t="str">
        <f t="shared" si="78"/>
        <v xml:space="preserve">COMMENT ON COLUMN "public"."t_igm_message_rule"."update_department" IS '修改部门';</v>
      </c>
      <c r="K285" s="9" t="str">
        <f t="shared" si="79"/>
        <v/>
      </c>
    </row>
    <row r="286">
      <c r="A286" s="46" t="s">
        <v>304</v>
      </c>
      <c r="B286" s="46" t="s">
        <v>258</v>
      </c>
      <c r="C286" s="46">
        <v>32</v>
      </c>
      <c r="D286" s="46"/>
      <c r="E286" s="46" t="s">
        <v>259</v>
      </c>
      <c r="F286" s="47"/>
      <c r="G286" s="48" t="s">
        <v>305</v>
      </c>
      <c r="H286" s="44"/>
      <c r="I286" s="35" t="str">
        <f t="shared" si="77"/>
        <v xml:space="preserve">  "update_host" varchar(32) ,</v>
      </c>
      <c r="J286" s="35" t="str">
        <f t="shared" si="78"/>
        <v xml:space="preserve">COMMENT ON COLUMN "public"."t_igm_message_rule"."update_host" IS '修改服务IP';</v>
      </c>
      <c r="K286" s="9" t="str">
        <f t="shared" si="79"/>
        <v/>
      </c>
    </row>
    <row r="287" ht="28.5">
      <c r="A287" s="46" t="s">
        <v>306</v>
      </c>
      <c r="B287" s="46" t="s">
        <v>297</v>
      </c>
      <c r="C287" s="46">
        <v>0</v>
      </c>
      <c r="D287" s="46"/>
      <c r="E287" s="46" t="s">
        <v>259</v>
      </c>
      <c r="F287" s="47" t="s">
        <v>298</v>
      </c>
      <c r="G287" s="48" t="s">
        <v>307</v>
      </c>
      <c r="H287" s="44"/>
      <c r="I287" s="35" t="str">
        <f t="shared" si="77"/>
        <v xml:space="preserve">  "update_time" timestamp DEFAULT CURRENT_TIMESTAMP ,</v>
      </c>
      <c r="J287" s="35" t="str">
        <f t="shared" si="78"/>
        <v xml:space="preserve">COMMENT ON COLUMN "public"."t_igm_message_rule"."update_time" IS '修改时间';</v>
      </c>
      <c r="K287" s="9" t="str">
        <f t="shared" si="79"/>
        <v/>
      </c>
    </row>
    <row r="288">
      <c r="A288" s="46" t="s">
        <v>308</v>
      </c>
      <c r="B288" s="46" t="s">
        <v>309</v>
      </c>
      <c r="C288" s="46">
        <v>0</v>
      </c>
      <c r="D288" s="46"/>
      <c r="E288" s="46" t="s">
        <v>259</v>
      </c>
      <c r="F288" s="47">
        <v>0</v>
      </c>
      <c r="G288" s="48" t="s">
        <v>310</v>
      </c>
      <c r="H288" s="44"/>
      <c r="I288" s="35" t="str">
        <f t="shared" si="77"/>
        <v xml:space="preserve">  "record_version" int4 DEFAULT 0 ,</v>
      </c>
      <c r="J288" s="35" t="str">
        <f t="shared" si="78"/>
        <v xml:space="preserve">COMMENT ON COLUMN "public"."t_igm_message_rule"."record_version" IS '记录版本号';</v>
      </c>
      <c r="K288" s="9" t="str">
        <f t="shared" si="79"/>
        <v/>
      </c>
    </row>
    <row r="289" ht="25.5">
      <c r="H289" s="35"/>
      <c r="I289" s="35" t="str">
        <f>"CONSTRAINT """&amp;B270&amp;"_pk"" PRIMARY KEY ("""&amp;A272&amp;"""));"</f>
        <v xml:space="preserve">CONSTRAINT "t_igm_message_rule_pk" PRIMARY KEY ("igm_message_rule_id"));</v>
      </c>
      <c r="J289" s="34"/>
      <c r="K289" s="9"/>
    </row>
    <row r="290" ht="25.5">
      <c r="A290" s="63" t="s">
        <v>126</v>
      </c>
      <c r="B290" s="75" t="s">
        <v>125</v>
      </c>
      <c r="C290" s="76"/>
      <c r="D290" s="76"/>
      <c r="E290" s="76"/>
      <c r="F290" s="76"/>
      <c r="G290" s="77"/>
      <c r="H290" s="80" t="str">
        <f>IFERROR(MID(B290,FIND("#",SUBSTITUTE(B290,"_","#",1),1)+1,1),"")&amp;IFERROR(MID(B290,FIND("#",SUBSTITUTE(B290,"_","#",2),1)+1,1),"")&amp;IFERROR(MID(B290,FIND("#",SUBSTITUTE(B290,"_","#",3),1)+1,1),"")&amp;IFERROR(MID(B290,FIND("#",SUBSTITUTE(B290,"_","#",4),1)+1,1),"")&amp;IFERROR(MID(B290,FIND("#",SUBSTITUTE(B290,"_","#",5),1)+1,1),"")&amp;IFERROR(MID(B290,FIND("#",SUBSTITUTE(B290,"_","#",6),1)+1,1),"")</f>
        <v>imrl</v>
      </c>
      <c r="I290" s="35" t="str">
        <f>"-- DROP TABLE IF EXISTS """&amp;B290&amp;""";"</f>
        <v xml:space="preserve">-- DROP TABLE IF EXISTS "t_igm_message_record_last";</v>
      </c>
      <c r="J290" s="35" t="str">
        <f>"ALTER TABLE ""public""."""&amp;B290&amp;""" OWNER TO ""ropeok"";"</f>
        <v xml:space="preserve">ALTER TABLE "public"."t_igm_message_record_last" OWNER TO "ropeok";</v>
      </c>
      <c r="K290" s="27" t="str">
        <f t="shared" ref="K290:K306" si="80">IF(H290="idx","CREATE INDEX idx_"&amp;$H$290&amp;"_"&amp;A290&amp;" ON public."&amp;$B$290&amp;" USING btree ("&amp;A290&amp;");",IF(H290="uk","CREATE UNIQUE INDEX uk_"&amp;$H$290&amp;"_"&amp;A290&amp;" ON public."&amp;$B$290&amp;" USING btree ("&amp;A290&amp;");",""))</f>
        <v/>
      </c>
    </row>
    <row r="291" ht="25.5">
      <c r="A291" s="63" t="s">
        <v>244</v>
      </c>
      <c r="B291" s="63" t="s">
        <v>245</v>
      </c>
      <c r="C291" s="63" t="s">
        <v>246</v>
      </c>
      <c r="D291" s="63" t="s">
        <v>247</v>
      </c>
      <c r="E291" s="63" t="s">
        <v>248</v>
      </c>
      <c r="F291" s="63" t="s">
        <v>249</v>
      </c>
      <c r="G291" s="63" t="s">
        <v>250</v>
      </c>
      <c r="H291" s="63" t="s">
        <v>251</v>
      </c>
      <c r="I291" s="35" t="str">
        <f>"CREATE TABLE """&amp;B290&amp;""" ("</f>
        <v xml:space="preserve">CREATE TABLE "t_igm_message_record_last" (</v>
      </c>
      <c r="J291" s="35" t="str">
        <f>"COMMENT ON TABLE ""public""."""&amp;$B290&amp;""" IS '"&amp;A290&amp;"';"</f>
        <v xml:space="preserve">COMMENT ON TABLE "public"."t_igm_message_record_last" IS '短信最新发送记录表';</v>
      </c>
      <c r="K291" s="27" t="str">
        <f t="shared" si="80"/>
        <v/>
      </c>
    </row>
    <row r="292" ht="25.5">
      <c r="A292" s="44" t="s">
        <v>512</v>
      </c>
      <c r="B292" s="44" t="s">
        <v>253</v>
      </c>
      <c r="C292" s="44">
        <v>0</v>
      </c>
      <c r="D292" s="44"/>
      <c r="E292" s="81" t="s">
        <v>254</v>
      </c>
      <c r="F292" s="44"/>
      <c r="G292" s="44" t="s">
        <v>513</v>
      </c>
      <c r="H292" s="44" t="s">
        <v>256</v>
      </c>
      <c r="I292" s="35" t="str">
        <f t="shared" ref="I292:I306" si="81">"  """&amp;A292&amp;""" "&amp;B292&amp;IF(AND(C292&gt;0,LEFT(B292,3)&lt;&gt;"int"),"("&amp;C292&amp;IF(D292&lt;&gt;"",", "&amp;D292,"")&amp;")","")&amp;IF(E292="n"," NOT NULL","")&amp;IF(F292&lt;&gt;""," DEFAULT "&amp;F292,"")&amp;" ,"</f>
        <v xml:space="preserve">  "igm_message_record_last_id" int8 NOT NULL ,</v>
      </c>
      <c r="J292" s="35" t="str">
        <f t="shared" ref="J292:J306" si="82">"COMMENT ON COLUMN ""public""."""&amp;$B$290&amp;"""."""&amp;A292&amp;""" IS '"&amp;G292&amp;"';"</f>
        <v xml:space="preserve">COMMENT ON COLUMN "public"."t_igm_message_record_last"."igm_message_record_last_id" IS '短信最新发送记录表主键';</v>
      </c>
      <c r="K292" s="27" t="str">
        <f t="shared" si="80"/>
        <v/>
      </c>
    </row>
    <row r="293" ht="25.5">
      <c r="A293" s="44" t="s">
        <v>462</v>
      </c>
      <c r="B293" s="44" t="s">
        <v>258</v>
      </c>
      <c r="C293" s="44">
        <v>64</v>
      </c>
      <c r="D293" s="44"/>
      <c r="E293" s="82" t="s">
        <v>254</v>
      </c>
      <c r="F293" s="44"/>
      <c r="G293" s="44" t="s">
        <v>463</v>
      </c>
      <c r="H293" s="44" t="s">
        <v>315</v>
      </c>
      <c r="I293" s="35" t="str">
        <f t="shared" si="81"/>
        <v xml:space="preserve">  "receive_idcard" varchar(64) NOT NULL ,</v>
      </c>
      <c r="J293" s="35" t="str">
        <f t="shared" si="82"/>
        <v xml:space="preserve">COMMENT ON COLUMN "public"."t_igm_message_record_last"."receive_idcard" IS '接收人身份证号';</v>
      </c>
      <c r="K293" s="27" t="str">
        <f t="shared" si="80"/>
        <v xml:space="preserve">CREATE UNIQUE INDEX uk_imrl_receive_idcard ON public.t_igm_message_record_last USING btree (receive_idcard);</v>
      </c>
    </row>
    <row r="294" ht="25.5">
      <c r="A294" s="44" t="s">
        <v>434</v>
      </c>
      <c r="B294" s="42" t="s">
        <v>297</v>
      </c>
      <c r="C294" s="42"/>
      <c r="D294" s="42"/>
      <c r="E294" s="42" t="s">
        <v>259</v>
      </c>
      <c r="F294" s="58"/>
      <c r="G294" s="44" t="s">
        <v>435</v>
      </c>
      <c r="H294" s="44" t="s">
        <v>261</v>
      </c>
      <c r="I294" s="35" t="str">
        <f t="shared" si="81"/>
        <v xml:space="preserve">  "send_msg_time" timestamp ,</v>
      </c>
      <c r="J294" s="35" t="str">
        <f t="shared" si="82"/>
        <v xml:space="preserve">COMMENT ON COLUMN "public"."t_igm_message_record_last"."send_msg_time" IS '发送短信时间';</v>
      </c>
      <c r="K294" s="27" t="str">
        <f t="shared" si="80"/>
        <v xml:space="preserve">CREATE INDEX idx_imrl_send_msg_time ON public.t_igm_message_record_last USING btree (send_msg_time);</v>
      </c>
    </row>
    <row r="295" ht="25.5">
      <c r="A295" s="44" t="s">
        <v>456</v>
      </c>
      <c r="B295" s="44" t="s">
        <v>253</v>
      </c>
      <c r="C295" s="35">
        <v>0</v>
      </c>
      <c r="D295" s="44"/>
      <c r="E295" s="74" t="s">
        <v>254</v>
      </c>
      <c r="F295" s="35"/>
      <c r="G295" s="44" t="s">
        <v>514</v>
      </c>
      <c r="H295" s="44" t="s">
        <v>315</v>
      </c>
      <c r="I295" s="35" t="str">
        <f t="shared" si="81"/>
        <v xml:space="preserve">  "igm_message_record_id" int8 NOT NULL ,</v>
      </c>
      <c r="J295" s="35" t="str">
        <f t="shared" si="82"/>
        <v xml:space="preserve">COMMENT ON COLUMN "public"."t_igm_message_record_last"."igm_message_record_id" IS '短信发送记录表ID';</v>
      </c>
      <c r="K295" s="27" t="str">
        <f t="shared" si="80"/>
        <v xml:space="preserve">CREATE UNIQUE INDEX uk_imrl_igm_message_record_id ON public.t_igm_message_record_last USING btree (igm_message_record_id);</v>
      </c>
    </row>
    <row r="296" ht="25.5">
      <c r="A296" s="42" t="s">
        <v>286</v>
      </c>
      <c r="B296" s="42" t="s">
        <v>258</v>
      </c>
      <c r="C296" s="42">
        <v>512</v>
      </c>
      <c r="D296" s="42"/>
      <c r="E296" s="42" t="s">
        <v>259</v>
      </c>
      <c r="F296" s="43"/>
      <c r="G296" s="42" t="s">
        <v>287</v>
      </c>
      <c r="H296" s="44"/>
      <c r="I296" s="35" t="str">
        <f t="shared" si="81"/>
        <v xml:space="preserve">  "remark" varchar(512) ,</v>
      </c>
      <c r="J296" s="35" t="str">
        <f t="shared" si="82"/>
        <v xml:space="preserve">COMMENT ON COLUMN "public"."t_igm_message_record_last"."remark" IS '备注（说明）';</v>
      </c>
      <c r="K296" s="27" t="str">
        <f t="shared" si="80"/>
        <v/>
      </c>
    </row>
    <row r="297" ht="25.5">
      <c r="A297" s="46" t="s">
        <v>288</v>
      </c>
      <c r="B297" s="46" t="s">
        <v>280</v>
      </c>
      <c r="C297" s="46">
        <v>0</v>
      </c>
      <c r="D297" s="46"/>
      <c r="E297" s="46" t="s">
        <v>259</v>
      </c>
      <c r="F297" s="47" t="b">
        <v>0</v>
      </c>
      <c r="G297" s="46" t="s">
        <v>289</v>
      </c>
      <c r="H297" s="44"/>
      <c r="I297" s="35" t="str">
        <f t="shared" si="81"/>
        <v xml:space="preserve">  "is_delete" bool DEFAULT FALSE ,</v>
      </c>
      <c r="J297" s="35" t="str">
        <f t="shared" si="82"/>
        <v xml:space="preserve">COMMENT ON COLUMN "public"."t_igm_message_record_last"."is_delete" IS '是否删除（true-是、false-否）';</v>
      </c>
      <c r="K297" s="27" t="str">
        <f t="shared" si="80"/>
        <v/>
      </c>
    </row>
    <row r="298" ht="25.5">
      <c r="A298" s="46" t="s">
        <v>290</v>
      </c>
      <c r="B298" s="46" t="s">
        <v>258</v>
      </c>
      <c r="C298" s="46">
        <v>32</v>
      </c>
      <c r="D298" s="46"/>
      <c r="E298" s="46" t="s">
        <v>259</v>
      </c>
      <c r="F298" s="47"/>
      <c r="G298" s="46" t="s">
        <v>291</v>
      </c>
      <c r="H298" s="44"/>
      <c r="I298" s="35" t="str">
        <f t="shared" si="81"/>
        <v xml:space="preserve">  "create_user" varchar(32) ,</v>
      </c>
      <c r="J298" s="35" t="str">
        <f t="shared" si="82"/>
        <v xml:space="preserve">COMMENT ON COLUMN "public"."t_igm_message_record_last"."create_user" IS '创建用户';</v>
      </c>
      <c r="K298" s="27" t="str">
        <f t="shared" si="80"/>
        <v/>
      </c>
    </row>
    <row r="299" ht="25.5">
      <c r="A299" s="46" t="s">
        <v>292</v>
      </c>
      <c r="B299" s="46" t="s">
        <v>258</v>
      </c>
      <c r="C299" s="46">
        <v>32</v>
      </c>
      <c r="D299" s="46"/>
      <c r="E299" s="46" t="s">
        <v>259</v>
      </c>
      <c r="F299" s="47"/>
      <c r="G299" s="46" t="s">
        <v>293</v>
      </c>
      <c r="H299" s="44"/>
      <c r="I299" s="35" t="str">
        <f t="shared" si="81"/>
        <v xml:space="preserve">  "create_department" varchar(32) ,</v>
      </c>
      <c r="J299" s="35" t="str">
        <f t="shared" si="82"/>
        <v xml:space="preserve">COMMENT ON COLUMN "public"."t_igm_message_record_last"."create_department" IS '创建部门';</v>
      </c>
      <c r="K299" s="27" t="str">
        <f t="shared" si="80"/>
        <v/>
      </c>
    </row>
    <row r="300" ht="25.5">
      <c r="A300" s="46" t="s">
        <v>294</v>
      </c>
      <c r="B300" s="46" t="s">
        <v>258</v>
      </c>
      <c r="C300" s="46">
        <v>32</v>
      </c>
      <c r="D300" s="46"/>
      <c r="E300" s="46" t="s">
        <v>259</v>
      </c>
      <c r="F300" s="47"/>
      <c r="G300" s="46" t="s">
        <v>295</v>
      </c>
      <c r="H300" s="44"/>
      <c r="I300" s="35" t="str">
        <f t="shared" si="81"/>
        <v xml:space="preserve">  "create_host" varchar(32) ,</v>
      </c>
      <c r="J300" s="35" t="str">
        <f t="shared" si="82"/>
        <v xml:space="preserve">COMMENT ON COLUMN "public"."t_igm_message_record_last"."create_host" IS '创建服务IP';</v>
      </c>
      <c r="K300" s="27" t="str">
        <f t="shared" si="80"/>
        <v/>
      </c>
    </row>
    <row r="301" ht="28.5">
      <c r="A301" s="46" t="s">
        <v>296</v>
      </c>
      <c r="B301" s="46" t="s">
        <v>297</v>
      </c>
      <c r="C301" s="46">
        <v>0</v>
      </c>
      <c r="D301" s="46"/>
      <c r="E301" s="46" t="s">
        <v>259</v>
      </c>
      <c r="F301" s="47" t="s">
        <v>298</v>
      </c>
      <c r="G301" s="46" t="s">
        <v>299</v>
      </c>
      <c r="H301" s="44"/>
      <c r="I301" s="35" t="str">
        <f t="shared" si="81"/>
        <v xml:space="preserve">  "create_time" timestamp DEFAULT CURRENT_TIMESTAMP ,</v>
      </c>
      <c r="J301" s="35" t="str">
        <f t="shared" si="82"/>
        <v xml:space="preserve">COMMENT ON COLUMN "public"."t_igm_message_record_last"."create_time" IS '创建时间';</v>
      </c>
      <c r="K301" s="27" t="str">
        <f t="shared" si="80"/>
        <v/>
      </c>
    </row>
    <row r="302" ht="25.5">
      <c r="A302" s="46" t="s">
        <v>300</v>
      </c>
      <c r="B302" s="46" t="s">
        <v>258</v>
      </c>
      <c r="C302" s="46">
        <v>32</v>
      </c>
      <c r="D302" s="46"/>
      <c r="E302" s="46" t="s">
        <v>259</v>
      </c>
      <c r="F302" s="47"/>
      <c r="G302" s="46" t="s">
        <v>301</v>
      </c>
      <c r="H302" s="44"/>
      <c r="I302" s="35" t="str">
        <f t="shared" si="81"/>
        <v xml:space="preserve">  "update_user" varchar(32) ,</v>
      </c>
      <c r="J302" s="35" t="str">
        <f t="shared" si="82"/>
        <v xml:space="preserve">COMMENT ON COLUMN "public"."t_igm_message_record_last"."update_user" IS '修改用户';</v>
      </c>
      <c r="K302" s="27" t="str">
        <f t="shared" si="80"/>
        <v/>
      </c>
    </row>
    <row r="303" ht="25.5">
      <c r="A303" s="46" t="s">
        <v>302</v>
      </c>
      <c r="B303" s="46" t="s">
        <v>258</v>
      </c>
      <c r="C303" s="46">
        <v>32</v>
      </c>
      <c r="D303" s="46"/>
      <c r="E303" s="46" t="s">
        <v>259</v>
      </c>
      <c r="F303" s="47"/>
      <c r="G303" s="46" t="s">
        <v>303</v>
      </c>
      <c r="H303" s="44"/>
      <c r="I303" s="35" t="str">
        <f t="shared" si="81"/>
        <v xml:space="preserve">  "update_department" varchar(32) ,</v>
      </c>
      <c r="J303" s="35" t="str">
        <f t="shared" si="82"/>
        <v xml:space="preserve">COMMENT ON COLUMN "public"."t_igm_message_record_last"."update_department" IS '修改部门';</v>
      </c>
      <c r="K303" s="27" t="str">
        <f t="shared" si="80"/>
        <v/>
      </c>
    </row>
    <row r="304" ht="25.5">
      <c r="A304" s="46" t="s">
        <v>304</v>
      </c>
      <c r="B304" s="46" t="s">
        <v>258</v>
      </c>
      <c r="C304" s="46">
        <v>32</v>
      </c>
      <c r="D304" s="46"/>
      <c r="E304" s="46" t="s">
        <v>259</v>
      </c>
      <c r="F304" s="47"/>
      <c r="G304" s="46" t="s">
        <v>305</v>
      </c>
      <c r="H304" s="44"/>
      <c r="I304" s="35" t="str">
        <f t="shared" si="81"/>
        <v xml:space="preserve">  "update_host" varchar(32) ,</v>
      </c>
      <c r="J304" s="35" t="str">
        <f t="shared" si="82"/>
        <v xml:space="preserve">COMMENT ON COLUMN "public"."t_igm_message_record_last"."update_host" IS '修改服务IP';</v>
      </c>
      <c r="K304" s="27" t="str">
        <f t="shared" si="80"/>
        <v/>
      </c>
    </row>
    <row r="305" ht="28.5">
      <c r="A305" s="46" t="s">
        <v>306</v>
      </c>
      <c r="B305" s="46" t="s">
        <v>297</v>
      </c>
      <c r="C305" s="46">
        <v>0</v>
      </c>
      <c r="D305" s="46"/>
      <c r="E305" s="46" t="s">
        <v>259</v>
      </c>
      <c r="F305" s="47" t="s">
        <v>298</v>
      </c>
      <c r="G305" s="46" t="s">
        <v>307</v>
      </c>
      <c r="H305" s="44"/>
      <c r="I305" s="35" t="str">
        <f t="shared" si="81"/>
        <v xml:space="preserve">  "update_time" timestamp DEFAULT CURRENT_TIMESTAMP ,</v>
      </c>
      <c r="J305" s="35" t="str">
        <f t="shared" si="82"/>
        <v xml:space="preserve">COMMENT ON COLUMN "public"."t_igm_message_record_last"."update_time" IS '修改时间';</v>
      </c>
      <c r="K305" s="27" t="str">
        <f t="shared" si="80"/>
        <v/>
      </c>
    </row>
    <row r="306" ht="25.5">
      <c r="A306" s="46" t="s">
        <v>308</v>
      </c>
      <c r="B306" s="46" t="s">
        <v>309</v>
      </c>
      <c r="C306" s="46">
        <v>0</v>
      </c>
      <c r="D306" s="46"/>
      <c r="E306" s="46" t="s">
        <v>259</v>
      </c>
      <c r="F306" s="47">
        <v>0</v>
      </c>
      <c r="G306" s="46" t="s">
        <v>310</v>
      </c>
      <c r="H306" s="44"/>
      <c r="I306" s="35" t="str">
        <f t="shared" si="81"/>
        <v xml:space="preserve">  "record_version" int4 DEFAULT 0 ,</v>
      </c>
      <c r="J306" s="35" t="str">
        <f t="shared" si="82"/>
        <v xml:space="preserve">COMMENT ON COLUMN "public"."t_igm_message_record_last"."record_version" IS '记录版本号';</v>
      </c>
      <c r="K306" s="27" t="str">
        <f t="shared" si="80"/>
        <v/>
      </c>
    </row>
    <row r="307" ht="25.5">
      <c r="A307" s="35"/>
      <c r="B307" s="35"/>
      <c r="C307" s="35"/>
      <c r="D307" s="35"/>
      <c r="E307" s="35"/>
      <c r="F307" s="35"/>
      <c r="G307" s="35"/>
      <c r="H307" s="35"/>
      <c r="I307" s="35" t="str">
        <f>"CONSTRAINT """&amp;B290&amp;"_pk"" PRIMARY KEY ("""&amp;A292&amp;"""));"</f>
        <v xml:space="preserve">CONSTRAINT "t_igm_message_record_last_pk" PRIMARY KEY ("igm_message_record_last_id"));</v>
      </c>
      <c r="J307" s="57"/>
      <c r="K307" s="27"/>
    </row>
    <row r="308" ht="25.5">
      <c r="A308" s="63" t="s">
        <v>137</v>
      </c>
      <c r="B308" s="75" t="s">
        <v>136</v>
      </c>
      <c r="C308" s="76"/>
      <c r="D308" s="76"/>
      <c r="E308" s="76"/>
      <c r="F308" s="76"/>
      <c r="G308" s="77"/>
      <c r="H308" s="80" t="str">
        <f>IFERROR(MID(B308,FIND("#",SUBSTITUTE(B308,"_","#",1),1)+1,1),"")&amp;IFERROR(MID(B308,FIND("#",SUBSTITUTE(B308,"_","#",2),1)+1,1),"")&amp;IFERROR(MID(B308,FIND("#",SUBSTITUTE(B308,"_","#",3),1)+1,1),"")&amp;IFERROR(MID(B308,FIND("#",SUBSTITUTE(B308,"_","#",4),1)+1,1),"")&amp;IFERROR(MID(B308,FIND("#",SUBSTITUTE(B308,"_","#",5),1)+1,1),"")&amp;IFERROR(MID(B308,FIND("#",SUBSTITUTE(B308,"_","#",6),1)+1,1),"")</f>
        <v>icg</v>
      </c>
      <c r="I308" s="35" t="str">
        <f>"-- DROP TABLE IF EXISTS """&amp;B308&amp;""";"</f>
        <v xml:space="preserve">-- DROP TABLE IF EXISTS "t_igm_custom_gridfield";</v>
      </c>
      <c r="J308" s="35" t="str">
        <f>"ALTER TABLE ""public""."""&amp;B308&amp;""" OWNER TO ""ropeok"";"</f>
        <v xml:space="preserve">ALTER TABLE "public"."t_igm_custom_gridfield" OWNER TO "ropeok";</v>
      </c>
      <c r="K308" s="27" t="str">
        <f t="shared" ref="K308:K328" si="83">IF(H308="idx","CREATE INDEX idx_"&amp;$H$308&amp;"_"&amp;A308&amp;" ON public."&amp;$B$308&amp;" USING btree ("&amp;A308&amp;");",IF(H308="uk","CREATE UNIQUE INDEX uk_"&amp;$H$308&amp;"_"&amp;A308&amp;" ON public."&amp;$B$308&amp;" USING btree ("&amp;A308&amp;");",""))</f>
        <v/>
      </c>
    </row>
    <row r="309" ht="25.5">
      <c r="A309" s="83" t="s">
        <v>244</v>
      </c>
      <c r="B309" s="83" t="s">
        <v>245</v>
      </c>
      <c r="C309" s="83" t="s">
        <v>246</v>
      </c>
      <c r="D309" s="83" t="s">
        <v>247</v>
      </c>
      <c r="E309" s="83" t="s">
        <v>248</v>
      </c>
      <c r="F309" s="83" t="s">
        <v>249</v>
      </c>
      <c r="G309" s="83" t="s">
        <v>250</v>
      </c>
      <c r="H309" s="83" t="s">
        <v>251</v>
      </c>
      <c r="I309" s="35" t="str">
        <f>"CREATE TABLE """&amp;B308&amp;""" ("</f>
        <v xml:space="preserve">CREATE TABLE "t_igm_custom_gridfield" (</v>
      </c>
      <c r="J309" s="35" t="str">
        <f>"COMMENT ON TABLE ""public""."""&amp;$B308&amp;""" IS '"&amp;A308&amp;"';"</f>
        <v xml:space="preserve">COMMENT ON TABLE "public"."t_igm_custom_gridfield" IS '用户自定义表格列表显示配置表';</v>
      </c>
      <c r="K309" s="27" t="str">
        <f t="shared" si="83"/>
        <v/>
      </c>
    </row>
    <row r="310" ht="25.5">
      <c r="A310" s="66" t="s">
        <v>515</v>
      </c>
      <c r="B310" s="66" t="s">
        <v>253</v>
      </c>
      <c r="C310" s="66">
        <v>0</v>
      </c>
      <c r="D310" s="66"/>
      <c r="E310" s="66" t="s">
        <v>254</v>
      </c>
      <c r="F310" s="66"/>
      <c r="G310" s="66" t="s">
        <v>516</v>
      </c>
      <c r="H310" s="66" t="s">
        <v>256</v>
      </c>
      <c r="I310" s="35" t="str">
        <f t="shared" ref="I310:I328" si="84">"  """&amp;A310&amp;""" "&amp;B310&amp;IF(AND(C310&gt;0,LEFT(B310,3)&lt;&gt;"int"),"("&amp;C310&amp;IF(D310&lt;&gt;"",", "&amp;D310,"")&amp;")","")&amp;IF(E310="n"," NOT NULL","")&amp;IF(F310&lt;&gt;""," DEFAULT "&amp;F310,"")&amp;" ,"</f>
        <v xml:space="preserve">  "igm_custom_gridfield_id" int8 NOT NULL ,</v>
      </c>
      <c r="J310" s="35" t="str">
        <f t="shared" ref="J310:J328" si="85">"COMMENT ON COLUMN ""public""."""&amp;$B$308&amp;"""."""&amp;A310&amp;""" IS '"&amp;G310&amp;"';"</f>
        <v xml:space="preserve">COMMENT ON COLUMN "public"."t_igm_custom_gridfield"."igm_custom_gridfield_id" IS '用户自定义表格列表显示配置表主键';</v>
      </c>
      <c r="K310" s="27" t="str">
        <f t="shared" si="83"/>
        <v/>
      </c>
    </row>
    <row r="311" ht="40.5">
      <c r="A311" s="66" t="s">
        <v>517</v>
      </c>
      <c r="B311" s="66" t="s">
        <v>258</v>
      </c>
      <c r="C311" s="66">
        <v>64</v>
      </c>
      <c r="D311" s="66"/>
      <c r="E311" s="66" t="s">
        <v>259</v>
      </c>
      <c r="F311" s="66"/>
      <c r="G311" s="66" t="s">
        <v>518</v>
      </c>
      <c r="H311" s="66" t="s">
        <v>261</v>
      </c>
      <c r="I311" s="35" t="str">
        <f t="shared" si="84"/>
        <v xml:space="preserve">  "grid_code" varchar(64) ,</v>
      </c>
      <c r="J311" s="35" t="str">
        <f t="shared" si="85"/>
        <v xml:space="preserve">COMMENT ON COLUMN "public"."t_igm_custom_gridfield"."grid_code" IS '表格编码（数据字典类型：custom_grid_code，初始包括：illegalListGrid-违法事件列表表格、cancelListGrid-作废事件列表表格）';</v>
      </c>
      <c r="K311" s="27" t="str">
        <f t="shared" si="83"/>
        <v xml:space="preserve">CREATE INDEX idx_icg_grid_code ON public.t_igm_custom_gridfield USING btree (grid_code);</v>
      </c>
    </row>
    <row r="312" ht="25.5">
      <c r="A312" s="66" t="s">
        <v>519</v>
      </c>
      <c r="B312" s="66" t="s">
        <v>258</v>
      </c>
      <c r="C312" s="66">
        <v>64</v>
      </c>
      <c r="D312" s="66"/>
      <c r="E312" s="66" t="s">
        <v>259</v>
      </c>
      <c r="F312" s="66"/>
      <c r="G312" s="66" t="s">
        <v>520</v>
      </c>
      <c r="H312" s="66"/>
      <c r="I312" s="35" t="str">
        <f t="shared" si="84"/>
        <v xml:space="preserve">  "field_code" varchar(64) ,</v>
      </c>
      <c r="J312" s="35" t="str">
        <f t="shared" si="85"/>
        <v xml:space="preserve">COMMENT ON COLUMN "public"."t_igm_custom_gridfield"."field_code" IS '字段编码（配置时不支持修改）';</v>
      </c>
      <c r="K312" s="27" t="str">
        <f t="shared" si="83"/>
        <v/>
      </c>
    </row>
    <row r="313" ht="25.5">
      <c r="A313" s="66" t="s">
        <v>521</v>
      </c>
      <c r="B313" s="84" t="s">
        <v>258</v>
      </c>
      <c r="C313" s="84">
        <v>64</v>
      </c>
      <c r="D313" s="84"/>
      <c r="E313" s="84" t="s">
        <v>259</v>
      </c>
      <c r="F313" s="84"/>
      <c r="G313" s="66" t="s">
        <v>522</v>
      </c>
      <c r="H313" s="66"/>
      <c r="I313" s="35" t="str">
        <f t="shared" si="84"/>
        <v xml:space="preserve">  "field_name" varchar(64) ,</v>
      </c>
      <c r="J313" s="35" t="str">
        <f t="shared" si="85"/>
        <v xml:space="preserve">COMMENT ON COLUMN "public"."t_igm_custom_gridfield"."field_name" IS '字段名称（配置时可以支持修改）';</v>
      </c>
      <c r="K313" s="27" t="str">
        <f t="shared" si="83"/>
        <v/>
      </c>
    </row>
    <row r="314" ht="25.5">
      <c r="A314" s="85" t="s">
        <v>523</v>
      </c>
      <c r="B314" s="42" t="s">
        <v>280</v>
      </c>
      <c r="C314" s="42">
        <v>0</v>
      </c>
      <c r="D314" s="42"/>
      <c r="E314" s="42" t="s">
        <v>259</v>
      </c>
      <c r="F314" s="43" t="b">
        <v>1</v>
      </c>
      <c r="G314" s="86" t="s">
        <v>524</v>
      </c>
      <c r="H314" s="66"/>
      <c r="I314" s="35" t="str">
        <f t="shared" si="84"/>
        <v xml:space="preserve">  "is_show" bool DEFAULT TRUE ,</v>
      </c>
      <c r="J314" s="35" t="str">
        <f t="shared" si="85"/>
        <v xml:space="preserve">COMMENT ON COLUMN "public"."t_igm_custom_gridfield"."is_show" IS '是否显示（true-是、false-否）';</v>
      </c>
      <c r="K314" s="27" t="str">
        <f t="shared" si="83"/>
        <v/>
      </c>
    </row>
    <row r="315" ht="25.5">
      <c r="A315" s="85" t="s">
        <v>492</v>
      </c>
      <c r="B315" s="44" t="s">
        <v>253</v>
      </c>
      <c r="C315" s="44">
        <v>0</v>
      </c>
      <c r="D315" s="87"/>
      <c r="E315" s="88" t="s">
        <v>259</v>
      </c>
      <c r="F315" s="89"/>
      <c r="G315" s="66" t="s">
        <v>525</v>
      </c>
      <c r="H315" s="66"/>
      <c r="I315" s="35" t="str">
        <f t="shared" si="84"/>
        <v xml:space="preserve">  "sort" int8 ,</v>
      </c>
      <c r="J315" s="35" t="str">
        <f t="shared" si="85"/>
        <v xml:space="preserve">COMMENT ON COLUMN "public"."t_igm_custom_gridfield"."sort" IS '显示顺序';</v>
      </c>
      <c r="K315" s="27" t="str">
        <f t="shared" si="83"/>
        <v/>
      </c>
    </row>
    <row r="316" ht="25.5">
      <c r="A316" s="66" t="s">
        <v>526</v>
      </c>
      <c r="B316" s="88" t="s">
        <v>258</v>
      </c>
      <c r="C316" s="90">
        <v>32</v>
      </c>
      <c r="D316" s="67"/>
      <c r="E316" s="67" t="s">
        <v>259</v>
      </c>
      <c r="F316" s="69"/>
      <c r="G316" s="91" t="s">
        <v>527</v>
      </c>
      <c r="H316" s="66"/>
      <c r="I316" s="35" t="str">
        <f t="shared" si="84"/>
        <v xml:space="preserve">  "username" varchar(32) ,</v>
      </c>
      <c r="J316" s="35" t="str">
        <f t="shared" si="85"/>
        <v xml:space="preserve">COMMENT ON COLUMN "public"."t_igm_custom_gridfield"."username" IS '用户名（默认配置用户名为：default）';</v>
      </c>
      <c r="K316" s="27" t="str">
        <f t="shared" si="83"/>
        <v/>
      </c>
    </row>
    <row r="317" ht="25.5">
      <c r="A317" s="66" t="s">
        <v>528</v>
      </c>
      <c r="B317" s="66" t="s">
        <v>258</v>
      </c>
      <c r="C317" s="66">
        <v>64</v>
      </c>
      <c r="D317" s="67"/>
      <c r="E317" s="67" t="s">
        <v>259</v>
      </c>
      <c r="F317" s="92"/>
      <c r="G317" s="44" t="s">
        <v>529</v>
      </c>
      <c r="H317" s="86"/>
      <c r="I317" s="35" t="str">
        <f t="shared" si="84"/>
        <v xml:space="preserve">  "width" varchar(64) ,</v>
      </c>
      <c r="J317" s="35" t="str">
        <f t="shared" si="85"/>
        <v xml:space="preserve">COMMENT ON COLUMN "public"."t_igm_custom_gridfield"."width" IS '宽度（预留设计）';</v>
      </c>
      <c r="K317" s="27" t="str">
        <f t="shared" si="83"/>
        <v/>
      </c>
    </row>
    <row r="318" ht="25.5">
      <c r="A318" s="42" t="s">
        <v>286</v>
      </c>
      <c r="B318" s="42" t="s">
        <v>258</v>
      </c>
      <c r="C318" s="42">
        <v>512</v>
      </c>
      <c r="D318" s="42"/>
      <c r="E318" s="42" t="s">
        <v>259</v>
      </c>
      <c r="F318" s="43"/>
      <c r="G318" s="42" t="s">
        <v>287</v>
      </c>
      <c r="H318" s="44"/>
      <c r="I318" s="35" t="str">
        <f t="shared" si="84"/>
        <v xml:space="preserve">  "remark" varchar(512) ,</v>
      </c>
      <c r="J318" s="35" t="str">
        <f t="shared" si="85"/>
        <v xml:space="preserve">COMMENT ON COLUMN "public"."t_igm_custom_gridfield"."remark" IS '备注（说明）';</v>
      </c>
      <c r="K318" s="27" t="str">
        <f t="shared" si="83"/>
        <v/>
      </c>
    </row>
    <row r="319" ht="25.5">
      <c r="A319" s="46" t="s">
        <v>288</v>
      </c>
      <c r="B319" s="46" t="s">
        <v>280</v>
      </c>
      <c r="C319" s="46">
        <v>0</v>
      </c>
      <c r="D319" s="46"/>
      <c r="E319" s="46" t="s">
        <v>259</v>
      </c>
      <c r="F319" s="47" t="b">
        <v>0</v>
      </c>
      <c r="G319" s="46" t="s">
        <v>289</v>
      </c>
      <c r="H319" s="44"/>
      <c r="I319" s="35" t="str">
        <f t="shared" si="84"/>
        <v xml:space="preserve">  "is_delete" bool DEFAULT FALSE ,</v>
      </c>
      <c r="J319" s="35" t="str">
        <f t="shared" si="85"/>
        <v xml:space="preserve">COMMENT ON COLUMN "public"."t_igm_custom_gridfield"."is_delete" IS '是否删除（true-是、false-否）';</v>
      </c>
      <c r="K319" s="27" t="str">
        <f t="shared" si="83"/>
        <v/>
      </c>
    </row>
    <row r="320" ht="25.5">
      <c r="A320" s="46" t="s">
        <v>290</v>
      </c>
      <c r="B320" s="46" t="s">
        <v>258</v>
      </c>
      <c r="C320" s="46">
        <v>32</v>
      </c>
      <c r="D320" s="46"/>
      <c r="E320" s="46" t="s">
        <v>259</v>
      </c>
      <c r="F320" s="47"/>
      <c r="G320" s="46" t="s">
        <v>291</v>
      </c>
      <c r="H320" s="44"/>
      <c r="I320" s="35" t="str">
        <f t="shared" si="84"/>
        <v xml:space="preserve">  "create_user" varchar(32) ,</v>
      </c>
      <c r="J320" s="35" t="str">
        <f t="shared" si="85"/>
        <v xml:space="preserve">COMMENT ON COLUMN "public"."t_igm_custom_gridfield"."create_user" IS '创建用户';</v>
      </c>
      <c r="K320" s="27" t="str">
        <f t="shared" si="83"/>
        <v/>
      </c>
    </row>
    <row r="321" ht="25.5">
      <c r="A321" s="46" t="s">
        <v>292</v>
      </c>
      <c r="B321" s="46" t="s">
        <v>258</v>
      </c>
      <c r="C321" s="46">
        <v>32</v>
      </c>
      <c r="D321" s="46"/>
      <c r="E321" s="46" t="s">
        <v>259</v>
      </c>
      <c r="F321" s="47"/>
      <c r="G321" s="46" t="s">
        <v>293</v>
      </c>
      <c r="H321" s="44"/>
      <c r="I321" s="35" t="str">
        <f t="shared" si="84"/>
        <v xml:space="preserve">  "create_department" varchar(32) ,</v>
      </c>
      <c r="J321" s="35" t="str">
        <f t="shared" si="85"/>
        <v xml:space="preserve">COMMENT ON COLUMN "public"."t_igm_custom_gridfield"."create_department" IS '创建部门';</v>
      </c>
      <c r="K321" s="27" t="str">
        <f t="shared" si="83"/>
        <v/>
      </c>
    </row>
    <row r="322" ht="25.5">
      <c r="A322" s="46" t="s">
        <v>294</v>
      </c>
      <c r="B322" s="46" t="s">
        <v>258</v>
      </c>
      <c r="C322" s="46">
        <v>32</v>
      </c>
      <c r="D322" s="46"/>
      <c r="E322" s="46" t="s">
        <v>259</v>
      </c>
      <c r="F322" s="47"/>
      <c r="G322" s="46" t="s">
        <v>295</v>
      </c>
      <c r="H322" s="44"/>
      <c r="I322" s="35" t="str">
        <f t="shared" si="84"/>
        <v xml:space="preserve">  "create_host" varchar(32) ,</v>
      </c>
      <c r="J322" s="35" t="str">
        <f t="shared" si="85"/>
        <v xml:space="preserve">COMMENT ON COLUMN "public"."t_igm_custom_gridfield"."create_host" IS '创建服务IP';</v>
      </c>
      <c r="K322" s="27" t="str">
        <f t="shared" si="83"/>
        <v/>
      </c>
    </row>
    <row r="323" ht="25.5">
      <c r="A323" s="46" t="s">
        <v>296</v>
      </c>
      <c r="B323" s="46" t="s">
        <v>297</v>
      </c>
      <c r="C323" s="46">
        <v>0</v>
      </c>
      <c r="D323" s="46"/>
      <c r="E323" s="46" t="s">
        <v>259</v>
      </c>
      <c r="F323" s="47" t="s">
        <v>298</v>
      </c>
      <c r="G323" s="46" t="s">
        <v>299</v>
      </c>
      <c r="H323" s="44"/>
      <c r="I323" s="35" t="str">
        <f t="shared" si="84"/>
        <v xml:space="preserve">  "create_time" timestamp DEFAULT CURRENT_TIMESTAMP ,</v>
      </c>
      <c r="J323" s="35" t="str">
        <f t="shared" si="85"/>
        <v xml:space="preserve">COMMENT ON COLUMN "public"."t_igm_custom_gridfield"."create_time" IS '创建时间';</v>
      </c>
      <c r="K323" s="27" t="str">
        <f t="shared" si="83"/>
        <v/>
      </c>
    </row>
    <row r="324" ht="25.5">
      <c r="A324" s="46" t="s">
        <v>300</v>
      </c>
      <c r="B324" s="46" t="s">
        <v>258</v>
      </c>
      <c r="C324" s="46">
        <v>32</v>
      </c>
      <c r="D324" s="46"/>
      <c r="E324" s="46" t="s">
        <v>259</v>
      </c>
      <c r="F324" s="47"/>
      <c r="G324" s="46" t="s">
        <v>301</v>
      </c>
      <c r="H324" s="44"/>
      <c r="I324" s="35" t="str">
        <f t="shared" si="84"/>
        <v xml:space="preserve">  "update_user" varchar(32) ,</v>
      </c>
      <c r="J324" s="35" t="str">
        <f t="shared" si="85"/>
        <v xml:space="preserve">COMMENT ON COLUMN "public"."t_igm_custom_gridfield"."update_user" IS '修改用户';</v>
      </c>
      <c r="K324" s="27" t="str">
        <f t="shared" si="83"/>
        <v/>
      </c>
    </row>
    <row r="325" ht="25.5">
      <c r="A325" s="46" t="s">
        <v>302</v>
      </c>
      <c r="B325" s="46" t="s">
        <v>258</v>
      </c>
      <c r="C325" s="46">
        <v>32</v>
      </c>
      <c r="D325" s="46"/>
      <c r="E325" s="46" t="s">
        <v>259</v>
      </c>
      <c r="F325" s="47"/>
      <c r="G325" s="46" t="s">
        <v>303</v>
      </c>
      <c r="H325" s="44"/>
      <c r="I325" s="35" t="str">
        <f t="shared" si="84"/>
        <v xml:space="preserve">  "update_department" varchar(32) ,</v>
      </c>
      <c r="J325" s="35" t="str">
        <f t="shared" si="85"/>
        <v xml:space="preserve">COMMENT ON COLUMN "public"."t_igm_custom_gridfield"."update_department" IS '修改部门';</v>
      </c>
      <c r="K325" s="27" t="str">
        <f t="shared" si="83"/>
        <v/>
      </c>
    </row>
    <row r="326" ht="25.5">
      <c r="A326" s="46" t="s">
        <v>304</v>
      </c>
      <c r="B326" s="46" t="s">
        <v>258</v>
      </c>
      <c r="C326" s="46">
        <v>32</v>
      </c>
      <c r="D326" s="46"/>
      <c r="E326" s="46" t="s">
        <v>259</v>
      </c>
      <c r="F326" s="47"/>
      <c r="G326" s="46" t="s">
        <v>305</v>
      </c>
      <c r="H326" s="44"/>
      <c r="I326" s="35" t="str">
        <f t="shared" si="84"/>
        <v xml:space="preserve">  "update_host" varchar(32) ,</v>
      </c>
      <c r="J326" s="35" t="str">
        <f t="shared" si="85"/>
        <v xml:space="preserve">COMMENT ON COLUMN "public"."t_igm_custom_gridfield"."update_host" IS '修改服务IP';</v>
      </c>
      <c r="K326" s="27" t="str">
        <f t="shared" si="83"/>
        <v/>
      </c>
    </row>
    <row r="327" ht="25.5">
      <c r="A327" s="46" t="s">
        <v>306</v>
      </c>
      <c r="B327" s="46" t="s">
        <v>297</v>
      </c>
      <c r="C327" s="46">
        <v>0</v>
      </c>
      <c r="D327" s="46"/>
      <c r="E327" s="46" t="s">
        <v>259</v>
      </c>
      <c r="F327" s="47" t="s">
        <v>298</v>
      </c>
      <c r="G327" s="46" t="s">
        <v>307</v>
      </c>
      <c r="H327" s="44"/>
      <c r="I327" s="35" t="str">
        <f t="shared" si="84"/>
        <v xml:space="preserve">  "update_time" timestamp DEFAULT CURRENT_TIMESTAMP ,</v>
      </c>
      <c r="J327" s="35" t="str">
        <f t="shared" si="85"/>
        <v xml:space="preserve">COMMENT ON COLUMN "public"."t_igm_custom_gridfield"."update_time" IS '修改时间';</v>
      </c>
      <c r="K327" s="27" t="str">
        <f t="shared" si="83"/>
        <v/>
      </c>
    </row>
    <row r="328" ht="25.5">
      <c r="A328" s="46" t="s">
        <v>308</v>
      </c>
      <c r="B328" s="46" t="s">
        <v>309</v>
      </c>
      <c r="C328" s="46">
        <v>0</v>
      </c>
      <c r="D328" s="46"/>
      <c r="E328" s="46" t="s">
        <v>259</v>
      </c>
      <c r="F328" s="47">
        <v>0</v>
      </c>
      <c r="G328" s="46" t="s">
        <v>310</v>
      </c>
      <c r="H328" s="44"/>
      <c r="I328" s="35" t="str">
        <f t="shared" si="84"/>
        <v xml:space="preserve">  "record_version" int4 DEFAULT 0 ,</v>
      </c>
      <c r="J328" s="35" t="str">
        <f t="shared" si="85"/>
        <v xml:space="preserve">COMMENT ON COLUMN "public"."t_igm_custom_gridfield"."record_version" IS '记录版本号';</v>
      </c>
      <c r="K328" s="27" t="str">
        <f t="shared" si="83"/>
        <v/>
      </c>
    </row>
    <row r="329" ht="25.5">
      <c r="A329" s="35"/>
      <c r="B329" s="35"/>
      <c r="C329" s="35"/>
      <c r="D329" s="35"/>
      <c r="E329" s="35"/>
      <c r="F329" s="35"/>
      <c r="G329" s="35"/>
      <c r="H329" s="35"/>
      <c r="I329" s="35" t="str">
        <f>"CONSTRAINT """&amp;B308&amp;"_pk"" PRIMARY KEY ("""&amp;A310&amp;"""));"</f>
        <v xml:space="preserve">CONSTRAINT "t_igm_custom_gridfield_pk" PRIMARY KEY ("igm_custom_gridfield_id"));</v>
      </c>
      <c r="J329" s="57"/>
      <c r="K329" s="27"/>
    </row>
    <row r="330" ht="25.5">
      <c r="A330" s="35"/>
      <c r="B330" s="35"/>
      <c r="C330" s="35"/>
      <c r="D330" s="35"/>
      <c r="E330" s="35"/>
      <c r="F330" s="35"/>
      <c r="G330" s="35"/>
      <c r="H330" s="35"/>
      <c r="I330" s="35"/>
      <c r="J330" s="57"/>
      <c r="K330" s="27"/>
    </row>
    <row r="331" ht="25.5">
      <c r="A331" s="35"/>
      <c r="B331" s="35"/>
      <c r="C331" s="35"/>
      <c r="D331" s="35"/>
      <c r="E331" s="35"/>
      <c r="F331" s="35"/>
      <c r="G331" s="35"/>
      <c r="H331" s="35"/>
      <c r="I331" s="35"/>
      <c r="J331" s="57"/>
      <c r="K331" s="27"/>
    </row>
    <row r="332" ht="25.5">
      <c r="A332" s="35"/>
      <c r="B332" s="35"/>
      <c r="C332" s="35"/>
      <c r="D332" s="35"/>
      <c r="E332" s="35"/>
      <c r="F332" s="35"/>
      <c r="G332" s="35"/>
      <c r="H332" s="35"/>
      <c r="I332" s="35"/>
      <c r="J332" s="34"/>
      <c r="K332" s="9"/>
    </row>
    <row r="333">
      <c r="A333" s="63" t="s">
        <v>155</v>
      </c>
      <c r="B333" s="63" t="s">
        <v>154</v>
      </c>
      <c r="C333" s="63"/>
      <c r="D333" s="63"/>
      <c r="E333" s="63"/>
      <c r="F333" s="63"/>
      <c r="G333" s="63"/>
      <c r="H333" s="35" t="str">
        <f>IFERROR(MID(B333,FIND("#",SUBSTITUTE(B333,"_","#",1),1)+1,1),"")&amp;IFERROR(MID(B333,FIND("#",SUBSTITUTE(B333,"_","#",2),1)+1,1),"")&amp;IFERROR(MID(B333,FIND("#",SUBSTITUTE(B333,"_","#",3),1)+1,1),"")&amp;IFERROR(MID(B333,FIND("#",SUBSTITUTE(B333,"_","#",4),1)+1,1),"")&amp;IFERROR(MID(B333,FIND("#",SUBSTITUTE(B333,"_","#",5),1)+1,1),"")&amp;IFERROR(MID(B333,FIND("#",SUBSTITUTE(B333,"_","#",6),1)+1,1),"")</f>
        <v>ditm</v>
      </c>
      <c r="I333" s="35" t="str">
        <f>"-- DROP TABLE IF EXISTS """&amp;B333&amp;""";"</f>
        <v xml:space="preserve">-- DROP TABLE IF EXISTS "t_dis_illegal_type_mapping";</v>
      </c>
      <c r="J333" s="35" t="str">
        <f>"ALTER TABLE ""public""."""&amp;B333&amp;""" OWNER TO ""ropeok"";"</f>
        <v xml:space="preserve">ALTER TABLE "public"."t_dis_illegal_type_mapping" OWNER TO "ropeok";</v>
      </c>
      <c r="K333" s="9" t="str">
        <f t="shared" ref="K333:K351" si="86">IF(H333="idx","CREATE INDEX idx_"&amp;$H$333&amp;"_"&amp;A333&amp;" ON public."&amp;$B$333&amp;" USING btree ("&amp;A333&amp;");",IF(H333="uk","CREATE UNIQUE INDEX uk_"&amp;$H$333&amp;"_"&amp;A333&amp;" ON public."&amp;$B$333&amp;" USING btree ("&amp;A333&amp;");",""))</f>
        <v/>
      </c>
    </row>
    <row r="334">
      <c r="A334" s="63" t="s">
        <v>244</v>
      </c>
      <c r="B334" s="63" t="s">
        <v>245</v>
      </c>
      <c r="C334" s="63" t="s">
        <v>246</v>
      </c>
      <c r="D334" s="63" t="s">
        <v>247</v>
      </c>
      <c r="E334" s="63" t="s">
        <v>248</v>
      </c>
      <c r="F334" s="63" t="s">
        <v>249</v>
      </c>
      <c r="G334" s="63" t="s">
        <v>250</v>
      </c>
      <c r="H334" s="65" t="s">
        <v>251</v>
      </c>
      <c r="I334" s="35" t="str">
        <f>"CREATE TABLE """&amp;B333&amp;""" ("</f>
        <v xml:space="preserve">CREATE TABLE "t_dis_illegal_type_mapping" (</v>
      </c>
      <c r="J334" s="35" t="str">
        <f>"COMMENT ON TABLE ""public""."""&amp;$B333&amp;""" IS '"&amp;A333&amp;"';"</f>
        <v xml:space="preserve">COMMENT ON TABLE "public"."t_dis_illegal_type_mapping" IS '违法类型对照配置表';</v>
      </c>
      <c r="K334" s="9" t="str">
        <f t="shared" si="86"/>
        <v/>
      </c>
    </row>
    <row r="335" ht="25.5">
      <c r="A335" s="42" t="s">
        <v>530</v>
      </c>
      <c r="B335" s="62" t="s">
        <v>253</v>
      </c>
      <c r="C335" s="62">
        <v>0</v>
      </c>
      <c r="D335" s="42"/>
      <c r="E335" s="42" t="s">
        <v>254</v>
      </c>
      <c r="F335" s="43"/>
      <c r="G335" s="42" t="s">
        <v>531</v>
      </c>
      <c r="H335" s="51" t="s">
        <v>256</v>
      </c>
      <c r="I335" s="35" t="str">
        <f t="shared" ref="I335:I351" si="87">"  """&amp;A335&amp;""" "&amp;B335&amp;IF(AND(C335&gt;0,LEFT(B335,3)&lt;&gt;"int"),"("&amp;C335&amp;IF(D335&lt;&gt;"",", "&amp;D335,"")&amp;")","")&amp;IF(E335="n"," NOT NULL","")&amp;IF(F335&lt;&gt;""," DEFAULT "&amp;F335,"")&amp;" ,"</f>
        <v xml:space="preserve">  "dis_illegal_type_mapping_id" int8 NOT NULL ,</v>
      </c>
      <c r="J335" s="35" t="str">
        <f t="shared" ref="J335:J351" si="88">"COMMENT ON COLUMN ""public""."""&amp;$B$333&amp;"""."""&amp;A335&amp;""" IS '"&amp;G335&amp;"';"</f>
        <v xml:space="preserve">COMMENT ON COLUMN "public"."t_dis_illegal_type_mapping"."dis_illegal_type_mapping_id" IS '违法类型对照配置表主键';</v>
      </c>
      <c r="K335" s="9" t="str">
        <f t="shared" si="86"/>
        <v/>
      </c>
    </row>
    <row r="336">
      <c r="A336" s="45" t="s">
        <v>532</v>
      </c>
      <c r="B336" s="42" t="s">
        <v>258</v>
      </c>
      <c r="C336" s="42">
        <v>32</v>
      </c>
      <c r="D336" s="73"/>
      <c r="E336" s="42" t="s">
        <v>259</v>
      </c>
      <c r="F336" s="43"/>
      <c r="G336" s="42" t="s">
        <v>533</v>
      </c>
      <c r="H336" s="51"/>
      <c r="I336" s="35" t="str">
        <f t="shared" si="87"/>
        <v xml:space="preserve">  "system_code" varchar(32) ,</v>
      </c>
      <c r="J336" s="35" t="str">
        <f t="shared" si="88"/>
        <v xml:space="preserve">COMMENT ON COLUMN "public"."t_dis_illegal_type_mapping"."system_code" IS '对接系统编码（数据字典）';</v>
      </c>
      <c r="K336" s="9" t="str">
        <f t="shared" si="86"/>
        <v/>
      </c>
    </row>
    <row r="337" ht="25.5">
      <c r="A337" s="45" t="s">
        <v>534</v>
      </c>
      <c r="B337" s="42" t="s">
        <v>258</v>
      </c>
      <c r="C337" s="42">
        <v>32</v>
      </c>
      <c r="D337" s="73"/>
      <c r="E337" s="42" t="s">
        <v>259</v>
      </c>
      <c r="F337" s="43"/>
      <c r="G337" s="42" t="s">
        <v>535</v>
      </c>
      <c r="H337" s="51"/>
      <c r="I337" s="35" t="str">
        <f t="shared" si="87"/>
        <v xml:space="preserve">  "internal_illegal_type_code" varchar(32) ,</v>
      </c>
      <c r="J337" s="35" t="str">
        <f t="shared" si="88"/>
        <v xml:space="preserve">COMMENT ON COLUMN "public"."t_dis_illegal_type_mapping"."internal_illegal_type_code" IS '内部违法类型编码';</v>
      </c>
      <c r="K337" s="9" t="str">
        <f t="shared" si="86"/>
        <v/>
      </c>
    </row>
    <row r="338" ht="25.5">
      <c r="A338" s="45" t="s">
        <v>536</v>
      </c>
      <c r="B338" s="42" t="s">
        <v>258</v>
      </c>
      <c r="C338" s="42">
        <v>64</v>
      </c>
      <c r="D338" s="73"/>
      <c r="E338" s="42" t="s">
        <v>259</v>
      </c>
      <c r="F338" s="43"/>
      <c r="G338" s="42" t="s">
        <v>537</v>
      </c>
      <c r="H338" s="51"/>
      <c r="I338" s="35" t="str">
        <f t="shared" si="87"/>
        <v xml:space="preserve">  "internal_illegal_type_name" varchar(64) ,</v>
      </c>
      <c r="J338" s="35" t="str">
        <f t="shared" si="88"/>
        <v xml:space="preserve">COMMENT ON COLUMN "public"."t_dis_illegal_type_mapping"."internal_illegal_type_name" IS '内部违法类型名称';</v>
      </c>
      <c r="K338" s="9" t="str">
        <f t="shared" si="86"/>
        <v/>
      </c>
    </row>
    <row r="339" ht="25.5">
      <c r="A339" s="45" t="s">
        <v>538</v>
      </c>
      <c r="B339" s="42" t="s">
        <v>258</v>
      </c>
      <c r="C339" s="42">
        <v>32</v>
      </c>
      <c r="D339" s="73"/>
      <c r="E339" s="42" t="s">
        <v>259</v>
      </c>
      <c r="F339" s="43"/>
      <c r="G339" s="42" t="s">
        <v>539</v>
      </c>
      <c r="H339" s="51"/>
      <c r="I339" s="35" t="str">
        <f t="shared" si="87"/>
        <v xml:space="preserve">  "external_illegal_type_code" varchar(32) ,</v>
      </c>
      <c r="J339" s="35" t="str">
        <f t="shared" si="88"/>
        <v xml:space="preserve">COMMENT ON COLUMN "public"."t_dis_illegal_type_mapping"."external_illegal_type_code" IS '外部违法类型编码';</v>
      </c>
      <c r="K339" s="9" t="str">
        <f t="shared" si="86"/>
        <v/>
      </c>
    </row>
    <row r="340" ht="25.5">
      <c r="A340" s="45" t="s">
        <v>540</v>
      </c>
      <c r="B340" s="42" t="s">
        <v>258</v>
      </c>
      <c r="C340" s="42">
        <v>32</v>
      </c>
      <c r="D340" s="73"/>
      <c r="E340" s="42" t="s">
        <v>259</v>
      </c>
      <c r="F340" s="43"/>
      <c r="G340" s="42" t="s">
        <v>541</v>
      </c>
      <c r="H340" s="51"/>
      <c r="I340" s="35" t="str">
        <f t="shared" si="87"/>
        <v xml:space="preserve">  "external_illegal_type_name" varchar(32) ,</v>
      </c>
      <c r="J340" s="35" t="str">
        <f t="shared" si="88"/>
        <v xml:space="preserve">COMMENT ON COLUMN "public"."t_dis_illegal_type_mapping"."external_illegal_type_name" IS '外部违法类型名称';</v>
      </c>
      <c r="K340" s="9" t="str">
        <f t="shared" si="86"/>
        <v/>
      </c>
    </row>
    <row r="341">
      <c r="A341" s="42" t="s">
        <v>286</v>
      </c>
      <c r="B341" s="70" t="s">
        <v>258</v>
      </c>
      <c r="C341" s="70">
        <v>512</v>
      </c>
      <c r="D341" s="42"/>
      <c r="E341" s="42" t="s">
        <v>259</v>
      </c>
      <c r="F341" s="43"/>
      <c r="G341" s="42" t="s">
        <v>35</v>
      </c>
      <c r="H341" s="51"/>
      <c r="I341" s="35" t="str">
        <f t="shared" si="87"/>
        <v xml:space="preserve">  "remark" varchar(512) ,</v>
      </c>
      <c r="J341" s="35" t="str">
        <f t="shared" si="88"/>
        <v xml:space="preserve">COMMENT ON COLUMN "public"."t_dis_illegal_type_mapping"."remark" IS '备注';</v>
      </c>
      <c r="K341" s="9" t="str">
        <f t="shared" si="86"/>
        <v/>
      </c>
    </row>
    <row r="342" ht="25.5">
      <c r="A342" s="52" t="s">
        <v>288</v>
      </c>
      <c r="B342" s="52" t="s">
        <v>280</v>
      </c>
      <c r="C342" s="52">
        <v>0</v>
      </c>
      <c r="D342" s="52"/>
      <c r="E342" s="52" t="s">
        <v>259</v>
      </c>
      <c r="F342" s="53" t="b">
        <v>0</v>
      </c>
      <c r="G342" s="54" t="s">
        <v>289</v>
      </c>
      <c r="H342" s="44"/>
      <c r="I342" s="35" t="str">
        <f t="shared" si="87"/>
        <v xml:space="preserve">  "is_delete" bool DEFAULT FALSE ,</v>
      </c>
      <c r="J342" s="35" t="str">
        <f t="shared" si="88"/>
        <v xml:space="preserve">COMMENT ON COLUMN "public"."t_dis_illegal_type_mapping"."is_delete" IS '是否删除（true-是、false-否）';</v>
      </c>
      <c r="K342" s="9" t="str">
        <f t="shared" si="86"/>
        <v/>
      </c>
    </row>
    <row r="343">
      <c r="A343" s="46" t="s">
        <v>290</v>
      </c>
      <c r="B343" s="46" t="s">
        <v>258</v>
      </c>
      <c r="C343" s="46">
        <v>32</v>
      </c>
      <c r="D343" s="46"/>
      <c r="E343" s="46" t="s">
        <v>259</v>
      </c>
      <c r="F343" s="47"/>
      <c r="G343" s="48" t="s">
        <v>291</v>
      </c>
      <c r="H343" s="44"/>
      <c r="I343" s="35" t="str">
        <f t="shared" si="87"/>
        <v xml:space="preserve">  "create_user" varchar(32) ,</v>
      </c>
      <c r="J343" s="35" t="str">
        <f t="shared" si="88"/>
        <v xml:space="preserve">COMMENT ON COLUMN "public"."t_dis_illegal_type_mapping"."create_user" IS '创建用户';</v>
      </c>
      <c r="K343" s="9" t="str">
        <f t="shared" si="86"/>
        <v/>
      </c>
    </row>
    <row r="344">
      <c r="A344" s="46" t="s">
        <v>292</v>
      </c>
      <c r="B344" s="46" t="s">
        <v>258</v>
      </c>
      <c r="C344" s="46">
        <v>32</v>
      </c>
      <c r="D344" s="46"/>
      <c r="E344" s="46" t="s">
        <v>259</v>
      </c>
      <c r="F344" s="47"/>
      <c r="G344" s="48" t="s">
        <v>293</v>
      </c>
      <c r="H344" s="44"/>
      <c r="I344" s="35" t="str">
        <f t="shared" si="87"/>
        <v xml:space="preserve">  "create_department" varchar(32) ,</v>
      </c>
      <c r="J344" s="35" t="str">
        <f t="shared" si="88"/>
        <v xml:space="preserve">COMMENT ON COLUMN "public"."t_dis_illegal_type_mapping"."create_department" IS '创建部门';</v>
      </c>
      <c r="K344" s="9" t="str">
        <f t="shared" si="86"/>
        <v/>
      </c>
    </row>
    <row r="345">
      <c r="A345" s="46" t="s">
        <v>294</v>
      </c>
      <c r="B345" s="46" t="s">
        <v>258</v>
      </c>
      <c r="C345" s="46">
        <v>32</v>
      </c>
      <c r="D345" s="46"/>
      <c r="E345" s="46" t="s">
        <v>259</v>
      </c>
      <c r="F345" s="47"/>
      <c r="G345" s="48" t="s">
        <v>295</v>
      </c>
      <c r="H345" s="44"/>
      <c r="I345" s="35" t="str">
        <f t="shared" si="87"/>
        <v xml:space="preserve">  "create_host" varchar(32) ,</v>
      </c>
      <c r="J345" s="35" t="str">
        <f t="shared" si="88"/>
        <v xml:space="preserve">COMMENT ON COLUMN "public"."t_dis_illegal_type_mapping"."create_host" IS '创建服务IP';</v>
      </c>
      <c r="K345" s="9" t="str">
        <f t="shared" si="86"/>
        <v/>
      </c>
    </row>
    <row r="346" ht="28.5">
      <c r="A346" s="46" t="s">
        <v>296</v>
      </c>
      <c r="B346" s="46" t="s">
        <v>297</v>
      </c>
      <c r="C346" s="46">
        <v>0</v>
      </c>
      <c r="D346" s="46"/>
      <c r="E346" s="46" t="s">
        <v>259</v>
      </c>
      <c r="F346" s="47" t="s">
        <v>298</v>
      </c>
      <c r="G346" s="48" t="s">
        <v>299</v>
      </c>
      <c r="H346" s="44"/>
      <c r="I346" s="35" t="str">
        <f t="shared" si="87"/>
        <v xml:space="preserve">  "create_time" timestamp DEFAULT CURRENT_TIMESTAMP ,</v>
      </c>
      <c r="J346" s="35" t="str">
        <f t="shared" si="88"/>
        <v xml:space="preserve">COMMENT ON COLUMN "public"."t_dis_illegal_type_mapping"."create_time" IS '创建时间';</v>
      </c>
      <c r="K346" s="9" t="str">
        <f t="shared" si="86"/>
        <v/>
      </c>
    </row>
    <row r="347">
      <c r="A347" s="46" t="s">
        <v>300</v>
      </c>
      <c r="B347" s="46" t="s">
        <v>258</v>
      </c>
      <c r="C347" s="46">
        <v>32</v>
      </c>
      <c r="D347" s="46"/>
      <c r="E347" s="46" t="s">
        <v>259</v>
      </c>
      <c r="F347" s="47"/>
      <c r="G347" s="48" t="s">
        <v>301</v>
      </c>
      <c r="H347" s="44"/>
      <c r="I347" s="35" t="str">
        <f t="shared" si="87"/>
        <v xml:space="preserve">  "update_user" varchar(32) ,</v>
      </c>
      <c r="J347" s="35" t="str">
        <f t="shared" si="88"/>
        <v xml:space="preserve">COMMENT ON COLUMN "public"."t_dis_illegal_type_mapping"."update_user" IS '修改用户';</v>
      </c>
      <c r="K347" s="9" t="str">
        <f t="shared" si="86"/>
        <v/>
      </c>
    </row>
    <row r="348">
      <c r="A348" s="46" t="s">
        <v>302</v>
      </c>
      <c r="B348" s="46" t="s">
        <v>258</v>
      </c>
      <c r="C348" s="46">
        <v>32</v>
      </c>
      <c r="D348" s="46"/>
      <c r="E348" s="46" t="s">
        <v>259</v>
      </c>
      <c r="F348" s="47"/>
      <c r="G348" s="48" t="s">
        <v>303</v>
      </c>
      <c r="H348" s="44"/>
      <c r="I348" s="35" t="str">
        <f t="shared" si="87"/>
        <v xml:space="preserve">  "update_department" varchar(32) ,</v>
      </c>
      <c r="J348" s="35" t="str">
        <f t="shared" si="88"/>
        <v xml:space="preserve">COMMENT ON COLUMN "public"."t_dis_illegal_type_mapping"."update_department" IS '修改部门';</v>
      </c>
      <c r="K348" s="9" t="str">
        <f t="shared" si="86"/>
        <v/>
      </c>
    </row>
    <row r="349">
      <c r="A349" s="46" t="s">
        <v>304</v>
      </c>
      <c r="B349" s="46" t="s">
        <v>258</v>
      </c>
      <c r="C349" s="46">
        <v>32</v>
      </c>
      <c r="D349" s="46"/>
      <c r="E349" s="46" t="s">
        <v>259</v>
      </c>
      <c r="F349" s="47"/>
      <c r="G349" s="48" t="s">
        <v>305</v>
      </c>
      <c r="H349" s="44"/>
      <c r="I349" s="35" t="str">
        <f t="shared" si="87"/>
        <v xml:space="preserve">  "update_host" varchar(32) ,</v>
      </c>
      <c r="J349" s="35" t="str">
        <f t="shared" si="88"/>
        <v xml:space="preserve">COMMENT ON COLUMN "public"."t_dis_illegal_type_mapping"."update_host" IS '修改服务IP';</v>
      </c>
      <c r="K349" s="9" t="str">
        <f t="shared" si="86"/>
        <v/>
      </c>
    </row>
    <row r="350" ht="28.5">
      <c r="A350" s="46" t="s">
        <v>306</v>
      </c>
      <c r="B350" s="46" t="s">
        <v>297</v>
      </c>
      <c r="C350" s="46">
        <v>0</v>
      </c>
      <c r="D350" s="46"/>
      <c r="E350" s="46" t="s">
        <v>259</v>
      </c>
      <c r="F350" s="47" t="s">
        <v>298</v>
      </c>
      <c r="G350" s="48" t="s">
        <v>307</v>
      </c>
      <c r="H350" s="44"/>
      <c r="I350" s="35" t="str">
        <f t="shared" si="87"/>
        <v xml:space="preserve">  "update_time" timestamp DEFAULT CURRENT_TIMESTAMP ,</v>
      </c>
      <c r="J350" s="35" t="str">
        <f t="shared" si="88"/>
        <v xml:space="preserve">COMMENT ON COLUMN "public"."t_dis_illegal_type_mapping"."update_time" IS '修改时间';</v>
      </c>
      <c r="K350" s="9" t="str">
        <f t="shared" si="86"/>
        <v/>
      </c>
    </row>
    <row r="351">
      <c r="A351" s="46" t="s">
        <v>308</v>
      </c>
      <c r="B351" s="46" t="s">
        <v>309</v>
      </c>
      <c r="C351" s="46">
        <v>0</v>
      </c>
      <c r="D351" s="46"/>
      <c r="E351" s="46" t="s">
        <v>259</v>
      </c>
      <c r="F351" s="47">
        <v>0</v>
      </c>
      <c r="G351" s="48" t="s">
        <v>310</v>
      </c>
      <c r="H351" s="44"/>
      <c r="I351" s="35" t="str">
        <f t="shared" si="87"/>
        <v xml:space="preserve">  "record_version" int4 DEFAULT 0 ,</v>
      </c>
      <c r="J351" s="35" t="str">
        <f t="shared" si="88"/>
        <v xml:space="preserve">COMMENT ON COLUMN "public"."t_dis_illegal_type_mapping"."record_version" IS '记录版本号';</v>
      </c>
      <c r="K351" s="9" t="str">
        <f t="shared" si="86"/>
        <v/>
      </c>
    </row>
    <row r="352" ht="25.5">
      <c r="H352" s="35"/>
      <c r="I352" s="35" t="str">
        <f>"CONSTRAINT """&amp;B333&amp;"_pk"" PRIMARY KEY ("""&amp;A335&amp;"""));"</f>
        <v xml:space="preserve">CONSTRAINT "t_dis_illegal_type_mapping_pk" PRIMARY KEY ("dis_illegal_type_mapping_id"));</v>
      </c>
      <c r="J352" s="34"/>
      <c r="K352" s="9"/>
    </row>
    <row r="353" ht="27">
      <c r="A353" s="63" t="s">
        <v>159</v>
      </c>
      <c r="B353" s="75" t="s">
        <v>158</v>
      </c>
      <c r="C353" s="76"/>
      <c r="D353" s="76"/>
      <c r="E353" s="76"/>
      <c r="F353" s="76"/>
      <c r="G353" s="77"/>
      <c r="H353" s="80" t="str">
        <f>IFERROR(MID(B353,FIND("#",SUBSTITUTE(B353,"_","#",1),1)+1,1),"")&amp;IFERROR(MID(B353,FIND("#",SUBSTITUTE(B353,"_","#",2),1)+1,1),"")&amp;IFERROR(MID(B353,FIND("#",SUBSTITUTE(B353,"_","#",3),1)+1,1),"")&amp;IFERROR(MID(B353,FIND("#",SUBSTITUTE(B353,"_","#",4),1)+1,1),"")&amp;IFERROR(MID(B353,FIND("#",SUBSTITUTE(B353,"_","#",5),1)+1,1),"")&amp;IFERROR(MID(B353,FIND("#",SUBSTITUTE(B353,"_","#",6),1)+1,1),"")</f>
        <v>dmi</v>
      </c>
      <c r="I353" s="35" t="str">
        <f>"-- DROP TABLE IF EXISTS """&amp;B353&amp;""";"</f>
        <v xml:space="preserve">-- DROP TABLE IF EXISTS "t_dis_message_irecord";</v>
      </c>
      <c r="J353" s="35" t="str">
        <f>"ALTER TABLE ""public""."""&amp;B353&amp;""" OWNER TO ""ropeok"";"</f>
        <v xml:space="preserve">ALTER TABLE "public"."t_dis_message_irecord" OWNER TO "ropeok";</v>
      </c>
      <c r="K353" s="27" t="str">
        <f t="shared" ref="K353:K377" si="89">IF(H353="idx","CREATE INDEX idx_"&amp;$H$353&amp;"_"&amp;A353&amp;" ON public."&amp;$B$353&amp;" USING btree ("&amp;A353&amp;");",IF(H353="uk","CREATE UNIQUE INDEX uk_"&amp;$H$353&amp;"_"&amp;A353&amp;" ON public."&amp;$B$353&amp;" USING btree ("&amp;A353&amp;");",""))</f>
        <v/>
      </c>
    </row>
    <row r="354" ht="27">
      <c r="A354" s="63" t="s">
        <v>244</v>
      </c>
      <c r="B354" s="63" t="s">
        <v>245</v>
      </c>
      <c r="C354" s="63" t="s">
        <v>246</v>
      </c>
      <c r="D354" s="63" t="s">
        <v>247</v>
      </c>
      <c r="E354" s="63" t="s">
        <v>248</v>
      </c>
      <c r="F354" s="63" t="s">
        <v>249</v>
      </c>
      <c r="G354" s="63" t="s">
        <v>250</v>
      </c>
      <c r="H354" s="63" t="s">
        <v>251</v>
      </c>
      <c r="I354" s="35" t="str">
        <f>"CREATE TABLE """&amp;B353&amp;""" ("</f>
        <v xml:space="preserve">CREATE TABLE "t_dis_message_irecord" (</v>
      </c>
      <c r="J354" s="35" t="str">
        <f>"COMMENT ON TABLE ""public""."""&amp;$B353&amp;""" IS '"&amp;A353&amp;"';"</f>
        <v xml:space="preserve">COMMENT ON TABLE "public"."t_dis_message_irecord" IS '短信发送接口记录表';</v>
      </c>
      <c r="K354" s="27" t="str">
        <f t="shared" si="89"/>
        <v/>
      </c>
    </row>
    <row r="355" ht="25.5">
      <c r="A355" s="44" t="s">
        <v>542</v>
      </c>
      <c r="B355" s="74" t="s">
        <v>253</v>
      </c>
      <c r="C355" s="74">
        <v>0</v>
      </c>
      <c r="D355" s="44"/>
      <c r="E355" s="44" t="s">
        <v>254</v>
      </c>
      <c r="F355" s="44"/>
      <c r="G355" s="44" t="s">
        <v>543</v>
      </c>
      <c r="H355" s="44" t="s">
        <v>256</v>
      </c>
      <c r="I355" s="35" t="str">
        <f t="shared" ref="I355:I377" si="90">"  """&amp;A355&amp;""" "&amp;B355&amp;IF(AND(C355&gt;0,LEFT(B355,3)&lt;&gt;"int"),"("&amp;C355&amp;IF(D355&lt;&gt;"",", "&amp;D355,"")&amp;")","")&amp;IF(E355="n"," NOT NULL","")&amp;IF(F355&lt;&gt;""," DEFAULT "&amp;F355,"")&amp;" ,"</f>
        <v xml:space="preserve">  "dis_message_irecord_id" int8 NOT NULL ,</v>
      </c>
      <c r="J355" s="35" t="str">
        <f t="shared" ref="J355:J377" si="91">"COMMENT ON COLUMN ""public""."""&amp;$B$353&amp;"""."""&amp;A355&amp;""" IS '"&amp;G355&amp;"';"</f>
        <v xml:space="preserve">COMMENT ON COLUMN "public"."t_dis_message_irecord"."dis_message_irecord_id" IS '短信发送接口记录表主键';</v>
      </c>
      <c r="K355" s="27" t="str">
        <f t="shared" si="89"/>
        <v/>
      </c>
    </row>
    <row r="356" ht="27">
      <c r="A356" s="93" t="s">
        <v>458</v>
      </c>
      <c r="B356" s="66" t="s">
        <v>258</v>
      </c>
      <c r="C356" s="66">
        <v>64</v>
      </c>
      <c r="D356" s="51"/>
      <c r="E356" s="44" t="s">
        <v>254</v>
      </c>
      <c r="F356" s="44"/>
      <c r="G356" s="44" t="s">
        <v>459</v>
      </c>
      <c r="H356" s="44" t="s">
        <v>261</v>
      </c>
      <c r="I356" s="35" t="str">
        <f t="shared" si="90"/>
        <v xml:space="preserve">  "receive_phone_no" varchar(64) NOT NULL ,</v>
      </c>
      <c r="J356" s="35" t="str">
        <f t="shared" si="91"/>
        <v xml:space="preserve">COMMENT ON COLUMN "public"."t_dis_message_irecord"."receive_phone_no" IS '接收号码';</v>
      </c>
      <c r="K356" s="27" t="str">
        <f t="shared" si="89"/>
        <v xml:space="preserve">CREATE INDEX idx_dmi_receive_phone_no ON public.t_dis_message_irecord USING btree (receive_phone_no);</v>
      </c>
    </row>
    <row r="357" ht="27">
      <c r="A357" s="44" t="s">
        <v>460</v>
      </c>
      <c r="B357" s="31" t="s">
        <v>258</v>
      </c>
      <c r="C357" s="31">
        <v>64</v>
      </c>
      <c r="D357" s="44"/>
      <c r="E357" s="44" t="s">
        <v>259</v>
      </c>
      <c r="F357" s="44"/>
      <c r="G357" s="44" t="s">
        <v>461</v>
      </c>
      <c r="H357" s="44"/>
      <c r="I357" s="35" t="str">
        <f t="shared" si="90"/>
        <v xml:space="preserve">  "receive_name" varchar(64) ,</v>
      </c>
      <c r="J357" s="35" t="str">
        <f t="shared" si="91"/>
        <v xml:space="preserve">COMMENT ON COLUMN "public"."t_dis_message_irecord"."receive_name" IS '接收人姓名';</v>
      </c>
      <c r="K357" s="27" t="str">
        <f t="shared" si="89"/>
        <v/>
      </c>
    </row>
    <row r="358" ht="27">
      <c r="A358" s="44" t="s">
        <v>468</v>
      </c>
      <c r="B358" s="42" t="s">
        <v>258</v>
      </c>
      <c r="C358" s="35">
        <v>32</v>
      </c>
      <c r="D358" s="74"/>
      <c r="E358" s="60" t="s">
        <v>259</v>
      </c>
      <c r="F358" s="58"/>
      <c r="G358" s="35" t="s">
        <v>469</v>
      </c>
      <c r="H358" s="44"/>
      <c r="I358" s="35" t="str">
        <f t="shared" si="90"/>
        <v xml:space="preserve">  "msg_template_code" varchar(32) ,</v>
      </c>
      <c r="J358" s="35" t="str">
        <f t="shared" si="91"/>
        <v xml:space="preserve">COMMENT ON COLUMN "public"."t_dis_message_irecord"."msg_template_code" IS '短信模版编码';</v>
      </c>
      <c r="K358" s="27" t="str">
        <f t="shared" si="89"/>
        <v/>
      </c>
    </row>
    <row r="359" ht="27">
      <c r="A359" s="44" t="s">
        <v>544</v>
      </c>
      <c r="B359" s="45" t="s">
        <v>258</v>
      </c>
      <c r="C359" s="66">
        <v>64</v>
      </c>
      <c r="D359" s="66"/>
      <c r="E359" s="67" t="s">
        <v>259</v>
      </c>
      <c r="F359" s="94"/>
      <c r="G359" s="74" t="s">
        <v>545</v>
      </c>
      <c r="H359" s="44"/>
      <c r="I359" s="35" t="str">
        <f t="shared" si="90"/>
        <v xml:space="preserve">  "msg_template_name" varchar(64) ,</v>
      </c>
      <c r="J359" s="35" t="str">
        <f t="shared" si="91"/>
        <v xml:space="preserve">COMMENT ON COLUMN "public"."t_dis_message_irecord"."msg_template_name" IS '短信模版名称';</v>
      </c>
      <c r="K359" s="27" t="str">
        <f t="shared" si="89"/>
        <v/>
      </c>
    </row>
    <row r="360" ht="25.5">
      <c r="A360" s="44" t="s">
        <v>470</v>
      </c>
      <c r="B360" s="95" t="s">
        <v>258</v>
      </c>
      <c r="C360" s="35">
        <v>512</v>
      </c>
      <c r="D360" s="66"/>
      <c r="E360" s="66" t="s">
        <v>259</v>
      </c>
      <c r="F360" s="96"/>
      <c r="G360" s="66" t="s">
        <v>546</v>
      </c>
      <c r="H360" s="97"/>
      <c r="I360" s="35" t="str">
        <f t="shared" si="90"/>
        <v xml:space="preserve">  "msg_template_content" varchar(512) ,</v>
      </c>
      <c r="J360" s="35" t="str">
        <f t="shared" si="91"/>
        <v xml:space="preserve">COMMENT ON COLUMN "public"."t_dis_message_irecord"."msg_template_content" IS '短信模版内容（含变量，使用${}包装变量）';</v>
      </c>
      <c r="K360" s="27" t="str">
        <f t="shared" si="89"/>
        <v/>
      </c>
    </row>
    <row r="361" ht="25.5">
      <c r="A361" s="44" t="s">
        <v>472</v>
      </c>
      <c r="B361" s="93" t="s">
        <v>258</v>
      </c>
      <c r="C361" s="66">
        <v>512</v>
      </c>
      <c r="D361" s="66"/>
      <c r="E361" s="66" t="s">
        <v>259</v>
      </c>
      <c r="F361" s="98"/>
      <c r="G361" s="66" t="s">
        <v>547</v>
      </c>
      <c r="H361" s="51"/>
      <c r="I361" s="35" t="str">
        <f t="shared" si="90"/>
        <v xml:space="preserve">  "msg_params" varchar(512) ,</v>
      </c>
      <c r="J361" s="35" t="str">
        <f t="shared" si="91"/>
        <v xml:space="preserve">COMMENT ON COLUMN "public"."t_dis_message_irecord"."msg_params" IS '短信参数（json字符串，与模版内容配合使用）';</v>
      </c>
      <c r="K361" s="27" t="str">
        <f t="shared" si="89"/>
        <v/>
      </c>
    </row>
    <row r="362" ht="25.5">
      <c r="A362" s="44" t="s">
        <v>548</v>
      </c>
      <c r="B362" s="93" t="s">
        <v>258</v>
      </c>
      <c r="C362" s="66">
        <v>512</v>
      </c>
      <c r="D362" s="66"/>
      <c r="E362" s="66" t="s">
        <v>259</v>
      </c>
      <c r="F362" s="98"/>
      <c r="G362" s="66" t="s">
        <v>549</v>
      </c>
      <c r="H362" s="51"/>
      <c r="I362" s="35" t="str">
        <f t="shared" si="90"/>
        <v xml:space="preserve">  "msg_content_detail" varchar(512) ,</v>
      </c>
      <c r="J362" s="35" t="str">
        <f t="shared" si="91"/>
        <v xml:space="preserve">COMMENT ON COLUMN "public"."t_dis_message_irecord"."msg_content_detail" IS '短信内容详情（已替换变量）';</v>
      </c>
      <c r="K362" s="27" t="str">
        <f t="shared" si="89"/>
        <v/>
      </c>
    </row>
    <row r="363" ht="27">
      <c r="A363" s="44" t="s">
        <v>550</v>
      </c>
      <c r="B363" s="45" t="s">
        <v>258</v>
      </c>
      <c r="C363" s="66">
        <v>32</v>
      </c>
      <c r="D363" s="66"/>
      <c r="E363" s="67" t="s">
        <v>259</v>
      </c>
      <c r="F363" s="59"/>
      <c r="G363" s="66" t="s">
        <v>551</v>
      </c>
      <c r="H363" s="51" t="s">
        <v>261</v>
      </c>
      <c r="I363" s="35" t="str">
        <f t="shared" si="90"/>
        <v xml:space="preserve">  "send_user" varchar(32) ,</v>
      </c>
      <c r="J363" s="35" t="str">
        <f t="shared" si="91"/>
        <v xml:space="preserve">COMMENT ON COLUMN "public"."t_dis_message_irecord"."send_user" IS '发送用户';</v>
      </c>
      <c r="K363" s="27" t="str">
        <f t="shared" si="89"/>
        <v xml:space="preserve">CREATE INDEX idx_dmi_send_user ON public.t_dis_message_irecord USING btree (send_user);</v>
      </c>
    </row>
    <row r="364" ht="27">
      <c r="A364" s="44" t="s">
        <v>552</v>
      </c>
      <c r="B364" s="45" t="s">
        <v>297</v>
      </c>
      <c r="C364" s="67"/>
      <c r="D364" s="67"/>
      <c r="E364" s="67" t="s">
        <v>259</v>
      </c>
      <c r="F364" s="94"/>
      <c r="G364" s="35" t="s">
        <v>553</v>
      </c>
      <c r="H364" s="44" t="s">
        <v>261</v>
      </c>
      <c r="I364" s="35" t="str">
        <f t="shared" si="90"/>
        <v xml:space="preserve">  "send_plan_time" timestamp ,</v>
      </c>
      <c r="J364" s="35" t="str">
        <f t="shared" si="91"/>
        <v xml:space="preserve">COMMENT ON COLUMN "public"."t_dis_message_irecord"."send_plan_time" IS '计划发送时间';</v>
      </c>
      <c r="K364" s="27" t="str">
        <f t="shared" si="89"/>
        <v xml:space="preserve">CREATE INDEX idx_dmi_send_plan_time ON public.t_dis_message_irecord USING btree (send_plan_time);</v>
      </c>
    </row>
    <row r="365" ht="27">
      <c r="A365" s="42" t="s">
        <v>554</v>
      </c>
      <c r="B365" s="42" t="s">
        <v>258</v>
      </c>
      <c r="C365" s="70">
        <v>64</v>
      </c>
      <c r="D365" s="70"/>
      <c r="E365" s="31" t="s">
        <v>259</v>
      </c>
      <c r="F365" s="43"/>
      <c r="G365" s="42" t="s">
        <v>555</v>
      </c>
      <c r="H365" s="44" t="s">
        <v>261</v>
      </c>
      <c r="I365" s="35" t="str">
        <f t="shared" si="90"/>
        <v xml:space="preserve">  "biz_id" varchar(64) ,</v>
      </c>
      <c r="J365" s="35" t="str">
        <f t="shared" si="91"/>
        <v xml:space="preserve">COMMENT ON COLUMN "public"."t_dis_message_irecord"."biz_id" IS '业务ID';</v>
      </c>
      <c r="K365" s="27" t="str">
        <f t="shared" si="89"/>
        <v xml:space="preserve">CREATE INDEX idx_dmi_biz_id ON public.t_dis_message_irecord USING btree (biz_id);</v>
      </c>
    </row>
    <row r="366" ht="27">
      <c r="A366" s="42" t="s">
        <v>556</v>
      </c>
      <c r="B366" s="42" t="s">
        <v>258</v>
      </c>
      <c r="C366" s="70">
        <v>64</v>
      </c>
      <c r="D366" s="70"/>
      <c r="E366" s="31" t="s">
        <v>259</v>
      </c>
      <c r="F366" s="43"/>
      <c r="G366" s="42" t="s">
        <v>557</v>
      </c>
      <c r="H366" s="44" t="s">
        <v>261</v>
      </c>
      <c r="I366" s="35" t="str">
        <f t="shared" si="90"/>
        <v xml:space="preserve">  "biz_no" varchar(64) ,</v>
      </c>
      <c r="J366" s="35" t="str">
        <f t="shared" si="91"/>
        <v xml:space="preserve">COMMENT ON COLUMN "public"."t_dis_message_irecord"."biz_no" IS '业务单号';</v>
      </c>
      <c r="K366" s="27" t="str">
        <f t="shared" si="89"/>
        <v xml:space="preserve">CREATE INDEX idx_dmi_biz_no ON public.t_dis_message_irecord USING btree (biz_no);</v>
      </c>
    </row>
    <row r="367" ht="27">
      <c r="A367" s="42" t="s">
        <v>286</v>
      </c>
      <c r="B367" s="42" t="s">
        <v>258</v>
      </c>
      <c r="C367" s="42">
        <v>512</v>
      </c>
      <c r="D367" s="42"/>
      <c r="E367" s="42" t="s">
        <v>259</v>
      </c>
      <c r="F367" s="43"/>
      <c r="G367" s="42" t="s">
        <v>287</v>
      </c>
      <c r="H367" s="44"/>
      <c r="I367" s="35" t="str">
        <f t="shared" si="90"/>
        <v xml:space="preserve">  "remark" varchar(512) ,</v>
      </c>
      <c r="J367" s="35" t="str">
        <f t="shared" si="91"/>
        <v xml:space="preserve">COMMENT ON COLUMN "public"."t_dis_message_irecord"."remark" IS '备注（说明）';</v>
      </c>
      <c r="K367" s="27" t="str">
        <f t="shared" si="89"/>
        <v/>
      </c>
    </row>
    <row r="368" ht="27">
      <c r="A368" s="46" t="s">
        <v>288</v>
      </c>
      <c r="B368" s="46" t="s">
        <v>280</v>
      </c>
      <c r="C368" s="46">
        <v>0</v>
      </c>
      <c r="D368" s="46"/>
      <c r="E368" s="46" t="s">
        <v>259</v>
      </c>
      <c r="F368" s="47" t="b">
        <v>0</v>
      </c>
      <c r="G368" s="46" t="s">
        <v>289</v>
      </c>
      <c r="H368" s="44"/>
      <c r="I368" s="35" t="str">
        <f t="shared" si="90"/>
        <v xml:space="preserve">  "is_delete" bool DEFAULT FALSE ,</v>
      </c>
      <c r="J368" s="35" t="str">
        <f t="shared" si="91"/>
        <v xml:space="preserve">COMMENT ON COLUMN "public"."t_dis_message_irecord"."is_delete" IS '是否删除（true-是、false-否）';</v>
      </c>
      <c r="K368" s="27" t="str">
        <f t="shared" si="89"/>
        <v/>
      </c>
    </row>
    <row r="369" ht="27">
      <c r="A369" s="46" t="s">
        <v>290</v>
      </c>
      <c r="B369" s="46" t="s">
        <v>258</v>
      </c>
      <c r="C369" s="46">
        <v>32</v>
      </c>
      <c r="D369" s="46"/>
      <c r="E369" s="46" t="s">
        <v>259</v>
      </c>
      <c r="F369" s="47"/>
      <c r="G369" s="46" t="s">
        <v>291</v>
      </c>
      <c r="H369" s="44"/>
      <c r="I369" s="35" t="str">
        <f t="shared" si="90"/>
        <v xml:space="preserve">  "create_user" varchar(32) ,</v>
      </c>
      <c r="J369" s="35" t="str">
        <f t="shared" si="91"/>
        <v xml:space="preserve">COMMENT ON COLUMN "public"."t_dis_message_irecord"."create_user" IS '创建用户';</v>
      </c>
      <c r="K369" s="27" t="str">
        <f t="shared" si="89"/>
        <v/>
      </c>
    </row>
    <row r="370" ht="27">
      <c r="A370" s="46" t="s">
        <v>292</v>
      </c>
      <c r="B370" s="46" t="s">
        <v>258</v>
      </c>
      <c r="C370" s="46">
        <v>32</v>
      </c>
      <c r="D370" s="46"/>
      <c r="E370" s="46" t="s">
        <v>259</v>
      </c>
      <c r="F370" s="47"/>
      <c r="G370" s="46" t="s">
        <v>293</v>
      </c>
      <c r="H370" s="44"/>
      <c r="I370" s="35" t="str">
        <f t="shared" si="90"/>
        <v xml:space="preserve">  "create_department" varchar(32) ,</v>
      </c>
      <c r="J370" s="35" t="str">
        <f t="shared" si="91"/>
        <v xml:space="preserve">COMMENT ON COLUMN "public"."t_dis_message_irecord"."create_department" IS '创建部门';</v>
      </c>
      <c r="K370" s="27" t="str">
        <f t="shared" si="89"/>
        <v/>
      </c>
    </row>
    <row r="371" ht="27">
      <c r="A371" s="46" t="s">
        <v>294</v>
      </c>
      <c r="B371" s="46" t="s">
        <v>258</v>
      </c>
      <c r="C371" s="46">
        <v>32</v>
      </c>
      <c r="D371" s="46"/>
      <c r="E371" s="46" t="s">
        <v>259</v>
      </c>
      <c r="F371" s="47"/>
      <c r="G371" s="46" t="s">
        <v>295</v>
      </c>
      <c r="H371" s="44"/>
      <c r="I371" s="35" t="str">
        <f t="shared" si="90"/>
        <v xml:space="preserve">  "create_host" varchar(32) ,</v>
      </c>
      <c r="J371" s="35" t="str">
        <f t="shared" si="91"/>
        <v xml:space="preserve">COMMENT ON COLUMN "public"."t_dis_message_irecord"."create_host" IS '创建服务IP';</v>
      </c>
      <c r="K371" s="27" t="str">
        <f t="shared" si="89"/>
        <v/>
      </c>
    </row>
    <row r="372" ht="28.5">
      <c r="A372" s="46" t="s">
        <v>296</v>
      </c>
      <c r="B372" s="46" t="s">
        <v>297</v>
      </c>
      <c r="C372" s="46">
        <v>0</v>
      </c>
      <c r="D372" s="46"/>
      <c r="E372" s="46" t="s">
        <v>259</v>
      </c>
      <c r="F372" s="47" t="s">
        <v>298</v>
      </c>
      <c r="G372" s="46" t="s">
        <v>299</v>
      </c>
      <c r="H372" s="44"/>
      <c r="I372" s="35" t="str">
        <f t="shared" si="90"/>
        <v xml:space="preserve">  "create_time" timestamp DEFAULT CURRENT_TIMESTAMP ,</v>
      </c>
      <c r="J372" s="35" t="str">
        <f t="shared" si="91"/>
        <v xml:space="preserve">COMMENT ON COLUMN "public"."t_dis_message_irecord"."create_time" IS '创建时间';</v>
      </c>
      <c r="K372" s="27" t="str">
        <f t="shared" si="89"/>
        <v/>
      </c>
    </row>
    <row r="373" ht="27">
      <c r="A373" s="46" t="s">
        <v>300</v>
      </c>
      <c r="B373" s="46" t="s">
        <v>258</v>
      </c>
      <c r="C373" s="46">
        <v>32</v>
      </c>
      <c r="D373" s="46"/>
      <c r="E373" s="46" t="s">
        <v>259</v>
      </c>
      <c r="F373" s="47"/>
      <c r="G373" s="46" t="s">
        <v>301</v>
      </c>
      <c r="H373" s="44"/>
      <c r="I373" s="35" t="str">
        <f t="shared" si="90"/>
        <v xml:space="preserve">  "update_user" varchar(32) ,</v>
      </c>
      <c r="J373" s="35" t="str">
        <f t="shared" si="91"/>
        <v xml:space="preserve">COMMENT ON COLUMN "public"."t_dis_message_irecord"."update_user" IS '修改用户';</v>
      </c>
      <c r="K373" s="27" t="str">
        <f t="shared" si="89"/>
        <v/>
      </c>
    </row>
    <row r="374" ht="27">
      <c r="A374" s="46" t="s">
        <v>302</v>
      </c>
      <c r="B374" s="46" t="s">
        <v>258</v>
      </c>
      <c r="C374" s="46">
        <v>32</v>
      </c>
      <c r="D374" s="46"/>
      <c r="E374" s="46" t="s">
        <v>259</v>
      </c>
      <c r="F374" s="47"/>
      <c r="G374" s="46" t="s">
        <v>303</v>
      </c>
      <c r="H374" s="44"/>
      <c r="I374" s="35" t="str">
        <f t="shared" si="90"/>
        <v xml:space="preserve">  "update_department" varchar(32) ,</v>
      </c>
      <c r="J374" s="35" t="str">
        <f t="shared" si="91"/>
        <v xml:space="preserve">COMMENT ON COLUMN "public"."t_dis_message_irecord"."update_department" IS '修改部门';</v>
      </c>
      <c r="K374" s="27" t="str">
        <f t="shared" si="89"/>
        <v/>
      </c>
    </row>
    <row r="375" ht="27">
      <c r="A375" s="46" t="s">
        <v>304</v>
      </c>
      <c r="B375" s="46" t="s">
        <v>258</v>
      </c>
      <c r="C375" s="46">
        <v>32</v>
      </c>
      <c r="D375" s="46"/>
      <c r="E375" s="46" t="s">
        <v>259</v>
      </c>
      <c r="F375" s="47"/>
      <c r="G375" s="46" t="s">
        <v>305</v>
      </c>
      <c r="H375" s="44"/>
      <c r="I375" s="35" t="str">
        <f t="shared" si="90"/>
        <v xml:space="preserve">  "update_host" varchar(32) ,</v>
      </c>
      <c r="J375" s="35" t="str">
        <f t="shared" si="91"/>
        <v xml:space="preserve">COMMENT ON COLUMN "public"."t_dis_message_irecord"."update_host" IS '修改服务IP';</v>
      </c>
      <c r="K375" s="27" t="str">
        <f t="shared" si="89"/>
        <v/>
      </c>
    </row>
    <row r="376" ht="28.5">
      <c r="A376" s="46" t="s">
        <v>306</v>
      </c>
      <c r="B376" s="46" t="s">
        <v>297</v>
      </c>
      <c r="C376" s="46">
        <v>0</v>
      </c>
      <c r="D376" s="46"/>
      <c r="E376" s="46" t="s">
        <v>259</v>
      </c>
      <c r="F376" s="47" t="s">
        <v>298</v>
      </c>
      <c r="G376" s="46" t="s">
        <v>307</v>
      </c>
      <c r="H376" s="44"/>
      <c r="I376" s="35" t="str">
        <f t="shared" si="90"/>
        <v xml:space="preserve">  "update_time" timestamp DEFAULT CURRENT_TIMESTAMP ,</v>
      </c>
      <c r="J376" s="35" t="str">
        <f t="shared" si="91"/>
        <v xml:space="preserve">COMMENT ON COLUMN "public"."t_dis_message_irecord"."update_time" IS '修改时间';</v>
      </c>
      <c r="K376" s="27" t="str">
        <f t="shared" si="89"/>
        <v/>
      </c>
    </row>
    <row r="377" ht="27">
      <c r="A377" s="46" t="s">
        <v>308</v>
      </c>
      <c r="B377" s="46" t="s">
        <v>309</v>
      </c>
      <c r="C377" s="46">
        <v>0</v>
      </c>
      <c r="D377" s="46"/>
      <c r="E377" s="46" t="s">
        <v>259</v>
      </c>
      <c r="F377" s="47">
        <v>0</v>
      </c>
      <c r="G377" s="46" t="s">
        <v>310</v>
      </c>
      <c r="H377" s="44"/>
      <c r="I377" s="35" t="str">
        <f t="shared" si="90"/>
        <v xml:space="preserve">  "record_version" int4 DEFAULT 0 ,</v>
      </c>
      <c r="J377" s="35" t="str">
        <f t="shared" si="91"/>
        <v xml:space="preserve">COMMENT ON COLUMN "public"."t_dis_message_irecord"."record_version" IS '记录版本号';</v>
      </c>
      <c r="K377" s="27" t="str">
        <f t="shared" si="89"/>
        <v/>
      </c>
    </row>
    <row r="378" ht="25.5">
      <c r="A378" s="98"/>
      <c r="B378" s="98"/>
      <c r="C378" s="98"/>
      <c r="D378" s="98"/>
      <c r="E378" s="98"/>
      <c r="F378" s="98"/>
      <c r="G378" s="98"/>
      <c r="H378" s="35"/>
      <c r="I378" s="35" t="str">
        <f>"CONSTRAINT """&amp;B353&amp;"_pk"" PRIMARY KEY ("""&amp;A355&amp;"""));"</f>
        <v xml:space="preserve">CONSTRAINT "t_dis_message_irecord_pk" PRIMARY KEY ("dis_message_irecord_id"));</v>
      </c>
      <c r="J378" s="57"/>
      <c r="K378" s="27"/>
    </row>
    <row r="379" ht="27">
      <c r="A379" s="63" t="s">
        <v>161</v>
      </c>
      <c r="B379" s="75" t="s">
        <v>160</v>
      </c>
      <c r="C379" s="76"/>
      <c r="D379" s="76"/>
      <c r="E379" s="76"/>
      <c r="F379" s="76"/>
      <c r="G379" s="77"/>
      <c r="H379" s="80" t="str">
        <f>IFERROR(MID(B379,FIND("#",SUBSTITUTE(B379,"_","#",1),1)+1,1),"")&amp;IFERROR(MID(B379,FIND("#",SUBSTITUTE(B379,"_","#",2),1)+1,1),"")&amp;IFERROR(MID(B379,FIND("#",SUBSTITUTE(B379,"_","#",3),1)+1,1),"")&amp;IFERROR(MID(B379,FIND("#",SUBSTITUTE(B379,"_","#",4),1)+1,1),"")&amp;IFERROR(MID(B379,FIND("#",SUBSTITUTE(B379,"_","#",5),1)+1,1),"")&amp;IFERROR(MID(B379,FIND("#",SUBSTITUTE(B379,"_","#",6),1)+1,1),"")</f>
        <v>dmi</v>
      </c>
      <c r="I379" s="35" t="str">
        <f>"-- DROP TABLE IF EXISTS """&amp;B379&amp;""";"</f>
        <v xml:space="preserve">-- DROP TABLE IF EXISTS "t_dis_message_ilog";</v>
      </c>
      <c r="J379" s="35" t="str">
        <f>"ALTER TABLE ""public""."""&amp;B379&amp;""" OWNER TO ""ropeok"";"</f>
        <v xml:space="preserve">ALTER TABLE "public"."t_dis_message_ilog" OWNER TO "ropeok";</v>
      </c>
      <c r="K379" s="27" t="str">
        <f t="shared" ref="K379:K399" si="92">IF(H379="idx","CREATE INDEX idx_"&amp;$H$379&amp;"_"&amp;A379&amp;" ON public."&amp;$B$379&amp;" USING btree ("&amp;A379&amp;");",IF(H379="uk","CREATE UNIQUE INDEX uk_"&amp;$H$379&amp;"_"&amp;A379&amp;" ON public."&amp;$B$379&amp;" USING btree ("&amp;A379&amp;");",""))</f>
        <v/>
      </c>
    </row>
    <row r="380" ht="27">
      <c r="A380" s="63" t="s">
        <v>244</v>
      </c>
      <c r="B380" s="63" t="s">
        <v>245</v>
      </c>
      <c r="C380" s="63" t="s">
        <v>246</v>
      </c>
      <c r="D380" s="63" t="s">
        <v>247</v>
      </c>
      <c r="E380" s="63" t="s">
        <v>248</v>
      </c>
      <c r="F380" s="63" t="s">
        <v>249</v>
      </c>
      <c r="G380" s="63" t="s">
        <v>250</v>
      </c>
      <c r="H380" s="63" t="s">
        <v>251</v>
      </c>
      <c r="I380" s="35" t="str">
        <f>"CREATE TABLE """&amp;B379&amp;""" ("</f>
        <v xml:space="preserve">CREATE TABLE "t_dis_message_ilog" (</v>
      </c>
      <c r="J380" s="35" t="str">
        <f>"COMMENT ON TABLE ""public""."""&amp;$B379&amp;""" IS '"&amp;A379&amp;"';"</f>
        <v xml:space="preserve">COMMENT ON TABLE "public"."t_dis_message_ilog" IS '短信发送接口日志表';</v>
      </c>
      <c r="K380" s="27" t="str">
        <f t="shared" si="92"/>
        <v/>
      </c>
    </row>
    <row r="381" ht="27">
      <c r="A381" s="44" t="s">
        <v>558</v>
      </c>
      <c r="B381" s="44" t="s">
        <v>253</v>
      </c>
      <c r="C381" s="44">
        <v>64</v>
      </c>
      <c r="D381" s="44"/>
      <c r="E381" s="44" t="s">
        <v>254</v>
      </c>
      <c r="F381" s="44"/>
      <c r="G381" s="44" t="s">
        <v>559</v>
      </c>
      <c r="H381" s="44" t="s">
        <v>256</v>
      </c>
      <c r="I381" s="35" t="str">
        <f t="shared" ref="I381:I399" si="93">"  """&amp;A381&amp;""" "&amp;B381&amp;IF(AND(C381&gt;0,LEFT(B381,3)&lt;&gt;"int"),"("&amp;C381&amp;IF(D381&lt;&gt;"",", "&amp;D381,"")&amp;")","")&amp;IF(E381="n"," NOT NULL","")&amp;IF(F381&lt;&gt;""," DEFAULT "&amp;F381,"")&amp;" ,"</f>
        <v xml:space="preserve">  "dis_message_ilog_id" int8 NOT NULL ,</v>
      </c>
      <c r="J381" s="35" t="str">
        <f t="shared" ref="J381:J399" si="94">"COMMENT ON COLUMN ""public""."""&amp;$B$379&amp;"""."""&amp;A381&amp;""" IS '"&amp;G381&amp;"';"</f>
        <v xml:space="preserve">COMMENT ON COLUMN "public"."t_dis_message_ilog"."dis_message_ilog_id" IS '短信发送接口日志表主键';</v>
      </c>
      <c r="K381" s="27" t="str">
        <f t="shared" si="92"/>
        <v/>
      </c>
    </row>
    <row r="382" ht="27">
      <c r="A382" s="44" t="s">
        <v>542</v>
      </c>
      <c r="B382" s="44" t="s">
        <v>253</v>
      </c>
      <c r="C382" s="44">
        <v>0</v>
      </c>
      <c r="D382" s="44"/>
      <c r="E382" s="44" t="s">
        <v>254</v>
      </c>
      <c r="F382" s="44"/>
      <c r="G382" s="44" t="s">
        <v>560</v>
      </c>
      <c r="H382" s="44" t="s">
        <v>261</v>
      </c>
      <c r="I382" s="35" t="str">
        <f t="shared" si="93"/>
        <v xml:space="preserve">  "dis_message_irecord_id" int8 NOT NULL ,</v>
      </c>
      <c r="J382" s="35" t="str">
        <f t="shared" si="94"/>
        <v xml:space="preserve">COMMENT ON COLUMN "public"."t_dis_message_ilog"."dis_message_irecord_id" IS '短信发送接口记录ID';</v>
      </c>
      <c r="K382" s="27" t="str">
        <f t="shared" si="92"/>
        <v xml:space="preserve">CREATE INDEX idx_dmi_dis_message_irecord_id ON public.t_dis_message_ilog USING btree (dis_message_irecord_id);</v>
      </c>
    </row>
    <row r="383" ht="27">
      <c r="A383" s="58" t="s">
        <v>561</v>
      </c>
      <c r="B383" s="58" t="s">
        <v>280</v>
      </c>
      <c r="C383" s="99">
        <v>0</v>
      </c>
      <c r="D383" s="58"/>
      <c r="E383" s="58" t="s">
        <v>259</v>
      </c>
      <c r="F383" s="58" t="b">
        <v>1</v>
      </c>
      <c r="G383" s="58" t="s">
        <v>562</v>
      </c>
      <c r="H383" s="44"/>
      <c r="I383" s="35" t="str">
        <f t="shared" si="93"/>
        <v xml:space="preserve">  "is_success" bool DEFAULT TRUE ,</v>
      </c>
      <c r="J383" s="35" t="str">
        <f t="shared" si="94"/>
        <v xml:space="preserve">COMMENT ON COLUMN "public"."t_dis_message_ilog"."is_success" IS '是否成功（true-是、false-否）';</v>
      </c>
      <c r="K383" s="27" t="str">
        <f t="shared" si="92"/>
        <v/>
      </c>
    </row>
    <row r="384" ht="27">
      <c r="A384" s="58" t="s">
        <v>563</v>
      </c>
      <c r="B384" s="58" t="s">
        <v>297</v>
      </c>
      <c r="C384" s="99">
        <v>0</v>
      </c>
      <c r="D384" s="58"/>
      <c r="E384" s="58" t="s">
        <v>259</v>
      </c>
      <c r="F384" s="58"/>
      <c r="G384" s="58" t="s">
        <v>564</v>
      </c>
      <c r="H384" s="44"/>
      <c r="I384" s="35" t="str">
        <f t="shared" si="93"/>
        <v xml:space="preserve">  "handle_time" timestamp ,</v>
      </c>
      <c r="J384" s="35" t="str">
        <f t="shared" si="94"/>
        <v xml:space="preserve">COMMENT ON COLUMN "public"."t_dis_message_ilog"."handle_time" IS '处理时间';</v>
      </c>
      <c r="K384" s="27" t="str">
        <f t="shared" si="92"/>
        <v/>
      </c>
    </row>
    <row r="385" ht="27">
      <c r="A385" s="58" t="s">
        <v>565</v>
      </c>
      <c r="B385" s="58" t="s">
        <v>309</v>
      </c>
      <c r="C385" s="99">
        <v>0</v>
      </c>
      <c r="D385" s="58"/>
      <c r="E385" s="58" t="s">
        <v>259</v>
      </c>
      <c r="F385" s="58">
        <v>0</v>
      </c>
      <c r="G385" s="58" t="s">
        <v>566</v>
      </c>
      <c r="H385" s="44"/>
      <c r="I385" s="35" t="str">
        <f t="shared" si="93"/>
        <v xml:space="preserve">  "handle_cost" int4 DEFAULT 0 ,</v>
      </c>
      <c r="J385" s="35" t="str">
        <f t="shared" si="94"/>
        <v xml:space="preserve">COMMENT ON COLUMN "public"."t_dis_message_ilog"."handle_cost" IS '处理耗时（单位为毫秒）';</v>
      </c>
      <c r="K385" s="27" t="str">
        <f t="shared" si="92"/>
        <v/>
      </c>
    </row>
    <row r="386" ht="25.5">
      <c r="A386" s="58" t="s">
        <v>567</v>
      </c>
      <c r="B386" s="58" t="s">
        <v>309</v>
      </c>
      <c r="C386" s="100">
        <v>0</v>
      </c>
      <c r="D386" s="58"/>
      <c r="E386" s="58" t="s">
        <v>259</v>
      </c>
      <c r="F386" s="58"/>
      <c r="G386" s="58" t="s">
        <v>568</v>
      </c>
      <c r="H386" s="44"/>
      <c r="I386" s="35" t="str">
        <f t="shared" si="93"/>
        <v xml:space="preserve">  "status_code" int4 ,</v>
      </c>
      <c r="J386" s="35" t="str">
        <f t="shared" si="94"/>
        <v xml:space="preserve">COMMENT ON COLUMN "public"."t_dis_message_ilog"."status_code" IS '状态编码（http请求状态码和其他自定义编码）';</v>
      </c>
      <c r="K386" s="27" t="str">
        <f t="shared" si="92"/>
        <v/>
      </c>
    </row>
    <row r="387" ht="27">
      <c r="A387" s="58" t="s">
        <v>569</v>
      </c>
      <c r="B387" s="58" t="s">
        <v>570</v>
      </c>
      <c r="C387" s="99">
        <v>0</v>
      </c>
      <c r="D387" s="58"/>
      <c r="E387" s="58" t="s">
        <v>259</v>
      </c>
      <c r="F387" s="58"/>
      <c r="G387" s="58" t="s">
        <v>571</v>
      </c>
      <c r="H387" s="44"/>
      <c r="I387" s="35" t="str">
        <f t="shared" si="93"/>
        <v xml:space="preserve">  "request_content" text ,</v>
      </c>
      <c r="J387" s="35" t="str">
        <f t="shared" si="94"/>
        <v xml:space="preserve">COMMENT ON COLUMN "public"."t_dis_message_ilog"."request_content" IS '请求内容';</v>
      </c>
      <c r="K387" s="27" t="str">
        <f t="shared" si="92"/>
        <v/>
      </c>
    </row>
    <row r="388" ht="27">
      <c r="A388" s="58" t="s">
        <v>572</v>
      </c>
      <c r="B388" s="58" t="s">
        <v>570</v>
      </c>
      <c r="C388" s="99">
        <v>0</v>
      </c>
      <c r="D388" s="58"/>
      <c r="E388" s="58" t="s">
        <v>259</v>
      </c>
      <c r="F388" s="58"/>
      <c r="G388" s="58" t="s">
        <v>573</v>
      </c>
      <c r="H388" s="44"/>
      <c r="I388" s="35" t="str">
        <f t="shared" si="93"/>
        <v xml:space="preserve">  "response_content" text ,</v>
      </c>
      <c r="J388" s="35" t="str">
        <f t="shared" si="94"/>
        <v xml:space="preserve">COMMENT ON COLUMN "public"."t_dis_message_ilog"."response_content" IS '响应内容';</v>
      </c>
      <c r="K388" s="27" t="str">
        <f t="shared" si="92"/>
        <v/>
      </c>
    </row>
    <row r="389" ht="27">
      <c r="A389" s="42" t="s">
        <v>286</v>
      </c>
      <c r="B389" s="42" t="s">
        <v>258</v>
      </c>
      <c r="C389" s="42">
        <v>512</v>
      </c>
      <c r="D389" s="42"/>
      <c r="E389" s="42" t="s">
        <v>259</v>
      </c>
      <c r="F389" s="43"/>
      <c r="G389" s="42" t="s">
        <v>287</v>
      </c>
      <c r="H389" s="44"/>
      <c r="I389" s="35" t="str">
        <f t="shared" si="93"/>
        <v xml:space="preserve">  "remark" varchar(512) ,</v>
      </c>
      <c r="J389" s="35" t="str">
        <f t="shared" si="94"/>
        <v xml:space="preserve">COMMENT ON COLUMN "public"."t_dis_message_ilog"."remark" IS '备注（说明）';</v>
      </c>
      <c r="K389" s="27" t="str">
        <f t="shared" si="92"/>
        <v/>
      </c>
    </row>
    <row r="390" ht="27">
      <c r="A390" s="46" t="s">
        <v>288</v>
      </c>
      <c r="B390" s="46" t="s">
        <v>280</v>
      </c>
      <c r="C390" s="46">
        <v>0</v>
      </c>
      <c r="D390" s="46"/>
      <c r="E390" s="46" t="s">
        <v>259</v>
      </c>
      <c r="F390" s="47" t="b">
        <v>0</v>
      </c>
      <c r="G390" s="46" t="s">
        <v>289</v>
      </c>
      <c r="H390" s="44"/>
      <c r="I390" s="35" t="str">
        <f t="shared" si="93"/>
        <v xml:space="preserve">  "is_delete" bool DEFAULT FALSE ,</v>
      </c>
      <c r="J390" s="35" t="str">
        <f t="shared" si="94"/>
        <v xml:space="preserve">COMMENT ON COLUMN "public"."t_dis_message_ilog"."is_delete" IS '是否删除（true-是、false-否）';</v>
      </c>
      <c r="K390" s="27" t="str">
        <f t="shared" si="92"/>
        <v/>
      </c>
    </row>
    <row r="391" ht="27">
      <c r="A391" s="46" t="s">
        <v>290</v>
      </c>
      <c r="B391" s="46" t="s">
        <v>258</v>
      </c>
      <c r="C391" s="46">
        <v>32</v>
      </c>
      <c r="D391" s="46"/>
      <c r="E391" s="46" t="s">
        <v>259</v>
      </c>
      <c r="F391" s="47"/>
      <c r="G391" s="46" t="s">
        <v>291</v>
      </c>
      <c r="H391" s="44"/>
      <c r="I391" s="35" t="str">
        <f t="shared" si="93"/>
        <v xml:space="preserve">  "create_user" varchar(32) ,</v>
      </c>
      <c r="J391" s="35" t="str">
        <f t="shared" si="94"/>
        <v xml:space="preserve">COMMENT ON COLUMN "public"."t_dis_message_ilog"."create_user" IS '创建用户';</v>
      </c>
      <c r="K391" s="27" t="str">
        <f t="shared" si="92"/>
        <v/>
      </c>
    </row>
    <row r="392" ht="27">
      <c r="A392" s="46" t="s">
        <v>292</v>
      </c>
      <c r="B392" s="46" t="s">
        <v>258</v>
      </c>
      <c r="C392" s="46">
        <v>32</v>
      </c>
      <c r="D392" s="46"/>
      <c r="E392" s="46" t="s">
        <v>259</v>
      </c>
      <c r="F392" s="47"/>
      <c r="G392" s="46" t="s">
        <v>293</v>
      </c>
      <c r="H392" s="44"/>
      <c r="I392" s="35" t="str">
        <f t="shared" si="93"/>
        <v xml:space="preserve">  "create_department" varchar(32) ,</v>
      </c>
      <c r="J392" s="35" t="str">
        <f t="shared" si="94"/>
        <v xml:space="preserve">COMMENT ON COLUMN "public"."t_dis_message_ilog"."create_department" IS '创建部门';</v>
      </c>
      <c r="K392" s="27" t="str">
        <f t="shared" si="92"/>
        <v/>
      </c>
    </row>
    <row r="393" ht="27">
      <c r="A393" s="46" t="s">
        <v>294</v>
      </c>
      <c r="B393" s="46" t="s">
        <v>258</v>
      </c>
      <c r="C393" s="46">
        <v>32</v>
      </c>
      <c r="D393" s="46"/>
      <c r="E393" s="46" t="s">
        <v>259</v>
      </c>
      <c r="F393" s="47"/>
      <c r="G393" s="46" t="s">
        <v>295</v>
      </c>
      <c r="H393" s="44"/>
      <c r="I393" s="35" t="str">
        <f t="shared" si="93"/>
        <v xml:space="preserve">  "create_host" varchar(32) ,</v>
      </c>
      <c r="J393" s="35" t="str">
        <f t="shared" si="94"/>
        <v xml:space="preserve">COMMENT ON COLUMN "public"."t_dis_message_ilog"."create_host" IS '创建服务IP';</v>
      </c>
      <c r="K393" s="27" t="str">
        <f t="shared" si="92"/>
        <v/>
      </c>
    </row>
    <row r="394" ht="28.5">
      <c r="A394" s="46" t="s">
        <v>296</v>
      </c>
      <c r="B394" s="46" t="s">
        <v>297</v>
      </c>
      <c r="C394" s="46">
        <v>0</v>
      </c>
      <c r="D394" s="46"/>
      <c r="E394" s="46" t="s">
        <v>259</v>
      </c>
      <c r="F394" s="47" t="s">
        <v>298</v>
      </c>
      <c r="G394" s="46" t="s">
        <v>299</v>
      </c>
      <c r="H394" s="44"/>
      <c r="I394" s="35" t="str">
        <f t="shared" si="93"/>
        <v xml:space="preserve">  "create_time" timestamp DEFAULT CURRENT_TIMESTAMP ,</v>
      </c>
      <c r="J394" s="35" t="str">
        <f t="shared" si="94"/>
        <v xml:space="preserve">COMMENT ON COLUMN "public"."t_dis_message_ilog"."create_time" IS '创建时间';</v>
      </c>
      <c r="K394" s="27" t="str">
        <f t="shared" si="92"/>
        <v/>
      </c>
    </row>
    <row r="395" ht="27">
      <c r="A395" s="46" t="s">
        <v>300</v>
      </c>
      <c r="B395" s="46" t="s">
        <v>258</v>
      </c>
      <c r="C395" s="46">
        <v>32</v>
      </c>
      <c r="D395" s="46"/>
      <c r="E395" s="46" t="s">
        <v>259</v>
      </c>
      <c r="F395" s="47"/>
      <c r="G395" s="46" t="s">
        <v>301</v>
      </c>
      <c r="H395" s="44"/>
      <c r="I395" s="35" t="str">
        <f t="shared" si="93"/>
        <v xml:space="preserve">  "update_user" varchar(32) ,</v>
      </c>
      <c r="J395" s="35" t="str">
        <f t="shared" si="94"/>
        <v xml:space="preserve">COMMENT ON COLUMN "public"."t_dis_message_ilog"."update_user" IS '修改用户';</v>
      </c>
      <c r="K395" s="27" t="str">
        <f t="shared" si="92"/>
        <v/>
      </c>
    </row>
    <row r="396" ht="27">
      <c r="A396" s="46" t="s">
        <v>302</v>
      </c>
      <c r="B396" s="46" t="s">
        <v>258</v>
      </c>
      <c r="C396" s="46">
        <v>32</v>
      </c>
      <c r="D396" s="46"/>
      <c r="E396" s="46" t="s">
        <v>259</v>
      </c>
      <c r="F396" s="47"/>
      <c r="G396" s="46" t="s">
        <v>303</v>
      </c>
      <c r="H396" s="44"/>
      <c r="I396" s="35" t="str">
        <f t="shared" si="93"/>
        <v xml:space="preserve">  "update_department" varchar(32) ,</v>
      </c>
      <c r="J396" s="35" t="str">
        <f t="shared" si="94"/>
        <v xml:space="preserve">COMMENT ON COLUMN "public"."t_dis_message_ilog"."update_department" IS '修改部门';</v>
      </c>
      <c r="K396" s="27" t="str">
        <f t="shared" si="92"/>
        <v/>
      </c>
    </row>
    <row r="397" ht="27">
      <c r="A397" s="46" t="s">
        <v>304</v>
      </c>
      <c r="B397" s="46" t="s">
        <v>258</v>
      </c>
      <c r="C397" s="46">
        <v>32</v>
      </c>
      <c r="D397" s="46"/>
      <c r="E397" s="46" t="s">
        <v>259</v>
      </c>
      <c r="F397" s="47"/>
      <c r="G397" s="46" t="s">
        <v>305</v>
      </c>
      <c r="H397" s="44"/>
      <c r="I397" s="35" t="str">
        <f t="shared" si="93"/>
        <v xml:space="preserve">  "update_host" varchar(32) ,</v>
      </c>
      <c r="J397" s="35" t="str">
        <f t="shared" si="94"/>
        <v xml:space="preserve">COMMENT ON COLUMN "public"."t_dis_message_ilog"."update_host" IS '修改服务IP';</v>
      </c>
      <c r="K397" s="27" t="str">
        <f t="shared" si="92"/>
        <v/>
      </c>
    </row>
    <row r="398" ht="28.5">
      <c r="A398" s="46" t="s">
        <v>306</v>
      </c>
      <c r="B398" s="46" t="s">
        <v>297</v>
      </c>
      <c r="C398" s="46">
        <v>0</v>
      </c>
      <c r="D398" s="46"/>
      <c r="E398" s="46" t="s">
        <v>259</v>
      </c>
      <c r="F398" s="47" t="s">
        <v>298</v>
      </c>
      <c r="G398" s="46" t="s">
        <v>307</v>
      </c>
      <c r="H398" s="44"/>
      <c r="I398" s="35" t="str">
        <f t="shared" si="93"/>
        <v xml:space="preserve">  "update_time" timestamp DEFAULT CURRENT_TIMESTAMP ,</v>
      </c>
      <c r="J398" s="35" t="str">
        <f t="shared" si="94"/>
        <v xml:space="preserve">COMMENT ON COLUMN "public"."t_dis_message_ilog"."update_time" IS '修改时间';</v>
      </c>
      <c r="K398" s="27" t="str">
        <f t="shared" si="92"/>
        <v/>
      </c>
    </row>
    <row r="399" ht="27">
      <c r="A399" s="46" t="s">
        <v>308</v>
      </c>
      <c r="B399" s="46" t="s">
        <v>309</v>
      </c>
      <c r="C399" s="46">
        <v>0</v>
      </c>
      <c r="D399" s="46"/>
      <c r="E399" s="46" t="s">
        <v>259</v>
      </c>
      <c r="F399" s="47">
        <v>0</v>
      </c>
      <c r="G399" s="46" t="s">
        <v>310</v>
      </c>
      <c r="H399" s="44"/>
      <c r="I399" s="35" t="str">
        <f t="shared" si="93"/>
        <v xml:space="preserve">  "record_version" int4 DEFAULT 0 ,</v>
      </c>
      <c r="J399" s="35" t="str">
        <f t="shared" si="94"/>
        <v xml:space="preserve">COMMENT ON COLUMN "public"."t_dis_message_ilog"."record_version" IS '记录版本号';</v>
      </c>
      <c r="K399" s="27" t="str">
        <f t="shared" si="92"/>
        <v/>
      </c>
    </row>
    <row r="400" ht="25.5">
      <c r="A400" s="35"/>
      <c r="B400" s="35"/>
      <c r="C400" s="35"/>
      <c r="D400" s="35"/>
      <c r="E400" s="35"/>
      <c r="F400" s="35"/>
      <c r="G400" s="35"/>
      <c r="H400" s="35"/>
      <c r="I400" s="35" t="str">
        <f>"CONSTRAINT """&amp;B379&amp;"_pk"" PRIMARY KEY ("""&amp;A381&amp;"""));"</f>
        <v xml:space="preserve">CONSTRAINT "t_dis_message_ilog_pk" PRIMARY KEY ("dis_message_ilog_id"));</v>
      </c>
      <c r="J400" s="57"/>
      <c r="K400" s="27"/>
    </row>
    <row r="401" ht="27">
      <c r="A401" s="63" t="s">
        <v>163</v>
      </c>
      <c r="B401" s="75" t="s">
        <v>162</v>
      </c>
      <c r="C401" s="76"/>
      <c r="D401" s="76"/>
      <c r="E401" s="76"/>
      <c r="F401" s="76"/>
      <c r="G401" s="77"/>
      <c r="H401" s="80" t="str">
        <f>IFERROR(MID(B401,FIND("#",SUBSTITUTE(B401,"_","#",1),1)+1,1),"")&amp;IFERROR(MID(B401,FIND("#",SUBSTITUTE(B401,"_","#",2),1)+1,1),"")&amp;IFERROR(MID(B401,FIND("#",SUBSTITUTE(B401,"_","#",3),1)+1,1),"")&amp;IFERROR(MID(B401,FIND("#",SUBSTITUTE(B401,"_","#",4),1)+1,1),"")&amp;IFERROR(MID(B401,FIND("#",SUBSTITUTE(B401,"_","#",5),1)+1,1),"")&amp;IFERROR(MID(B401,FIND("#",SUBSTITUTE(B401,"_","#",6),1)+1,1),"")</f>
        <v>dpi</v>
      </c>
      <c r="I401" s="35" t="str">
        <f>"-- DROP TABLE IF EXISTS """&amp;B401&amp;""";"</f>
        <v xml:space="preserve">-- DROP TABLE IF EXISTS "t_dis_person_irecord";</v>
      </c>
      <c r="J401" s="35" t="str">
        <f>"ALTER TABLE ""public""."""&amp;B401&amp;""" OWNER TO ""ropeok"";"</f>
        <v xml:space="preserve">ALTER TABLE "public"."t_dis_person_irecord" OWNER TO "ropeok";</v>
      </c>
      <c r="K401" s="27" t="str">
        <f t="shared" ref="K401:K419" si="95">IF(H401="idx","CREATE INDEX idx_"&amp;$H$401&amp;"_"&amp;A401&amp;" ON public."&amp;$B$401&amp;" USING btree ("&amp;A401&amp;");",IF(H401="uk","CREATE UNIQUE INDEX uk_"&amp;$H$401&amp;"_"&amp;A401&amp;" ON public."&amp;$B$401&amp;" USING btree ("&amp;A401&amp;");",""))</f>
        <v/>
      </c>
    </row>
    <row r="402" ht="27">
      <c r="A402" s="63" t="s">
        <v>244</v>
      </c>
      <c r="B402" s="63" t="s">
        <v>245</v>
      </c>
      <c r="C402" s="63" t="s">
        <v>246</v>
      </c>
      <c r="D402" s="63" t="s">
        <v>247</v>
      </c>
      <c r="E402" s="63" t="s">
        <v>248</v>
      </c>
      <c r="F402" s="63" t="s">
        <v>249</v>
      </c>
      <c r="G402" s="63" t="s">
        <v>250</v>
      </c>
      <c r="H402" s="63" t="s">
        <v>251</v>
      </c>
      <c r="I402" s="35" t="str">
        <f>"CREATE TABLE """&amp;B401&amp;""" ("</f>
        <v xml:space="preserve">CREATE TABLE "t_dis_person_irecord" (</v>
      </c>
      <c r="J402" s="35" t="str">
        <f>"COMMENT ON TABLE ""public""."""&amp;$B401&amp;""" IS '"&amp;A401&amp;"';"</f>
        <v xml:space="preserve">COMMENT ON TABLE "public"."t_dis_person_irecord" IS '人员查询接口记录表';</v>
      </c>
      <c r="K402" s="27" t="str">
        <f t="shared" si="95"/>
        <v/>
      </c>
    </row>
    <row r="403" ht="27">
      <c r="A403" s="74" t="s">
        <v>574</v>
      </c>
      <c r="B403" s="81" t="s">
        <v>253</v>
      </c>
      <c r="C403" s="81">
        <v>0</v>
      </c>
      <c r="D403" s="74"/>
      <c r="E403" s="74" t="s">
        <v>254</v>
      </c>
      <c r="F403" s="74"/>
      <c r="G403" s="74" t="s">
        <v>575</v>
      </c>
      <c r="H403" s="44" t="s">
        <v>256</v>
      </c>
      <c r="I403" s="35" t="str">
        <f t="shared" ref="I403:I419" si="96">"  """&amp;A403&amp;""" "&amp;B403&amp;IF(AND(C403&gt;0,LEFT(B403,3)&lt;&gt;"int"),"("&amp;C403&amp;IF(D403&lt;&gt;"",", "&amp;D403,"")&amp;")","")&amp;IF(E403="n"," NOT NULL","")&amp;IF(F403&lt;&gt;""," DEFAULT "&amp;F403,"")&amp;" ,"</f>
        <v xml:space="preserve">  "dis_person_irecord_id" int8 NOT NULL ,</v>
      </c>
      <c r="J403" s="35" t="str">
        <f t="shared" ref="J403:J419" si="97">"COMMENT ON COLUMN ""public""."""&amp;$B$401&amp;"""."""&amp;A403&amp;""" IS '"&amp;G403&amp;"';"</f>
        <v xml:space="preserve">COMMENT ON COLUMN "public"."t_dis_person_irecord"."dis_person_irecord_id" IS '人员查询接口记录表主键';</v>
      </c>
      <c r="K403" s="27" t="str">
        <f t="shared" si="95"/>
        <v/>
      </c>
    </row>
    <row r="404" ht="27">
      <c r="A404" s="66" t="s">
        <v>576</v>
      </c>
      <c r="B404" s="66" t="s">
        <v>258</v>
      </c>
      <c r="C404" s="35">
        <v>64</v>
      </c>
      <c r="D404" s="66"/>
      <c r="E404" s="66" t="s">
        <v>259</v>
      </c>
      <c r="F404" s="66"/>
      <c r="G404" s="66" t="s">
        <v>577</v>
      </c>
      <c r="H404" s="51" t="s">
        <v>261</v>
      </c>
      <c r="I404" s="35" t="str">
        <f t="shared" si="96"/>
        <v xml:space="preserve">  "search_idcard" varchar(64) ,</v>
      </c>
      <c r="J404" s="35" t="str">
        <f t="shared" si="97"/>
        <v xml:space="preserve">COMMENT ON COLUMN "public"."t_dis_person_irecord"."search_idcard" IS '查询身份证号（查询条件）';</v>
      </c>
      <c r="K404" s="27" t="str">
        <f t="shared" si="95"/>
        <v xml:space="preserve">CREATE INDEX idx_dpi_search_idcard ON public.t_dis_person_irecord USING btree (search_idcard);</v>
      </c>
    </row>
    <row r="405" ht="27">
      <c r="A405" s="31" t="s">
        <v>578</v>
      </c>
      <c r="B405" s="82" t="s">
        <v>258</v>
      </c>
      <c r="C405" s="101">
        <v>64</v>
      </c>
      <c r="D405" s="71"/>
      <c r="E405" s="71" t="s">
        <v>259</v>
      </c>
      <c r="F405" s="31"/>
      <c r="G405" s="71" t="s">
        <v>579</v>
      </c>
      <c r="H405" s="44"/>
      <c r="I405" s="35" t="str">
        <f t="shared" si="96"/>
        <v xml:space="preserve">  "search_name" varchar(64) ,</v>
      </c>
      <c r="J405" s="35" t="str">
        <f t="shared" si="97"/>
        <v xml:space="preserve">COMMENT ON COLUMN "public"."t_dis_person_irecord"."search_name" IS '查询姓名（查询条件，预留设计）';</v>
      </c>
      <c r="K405" s="27" t="str">
        <f t="shared" si="95"/>
        <v/>
      </c>
    </row>
    <row r="406" ht="27">
      <c r="A406" s="44" t="s">
        <v>580</v>
      </c>
      <c r="B406" s="102" t="s">
        <v>258</v>
      </c>
      <c r="C406" s="66">
        <v>32</v>
      </c>
      <c r="D406" s="66"/>
      <c r="E406" s="67" t="s">
        <v>259</v>
      </c>
      <c r="F406" s="103"/>
      <c r="G406" s="66" t="s">
        <v>581</v>
      </c>
      <c r="H406" s="51"/>
      <c r="I406" s="35" t="str">
        <f t="shared" si="96"/>
        <v xml:space="preserve">  "search_user" varchar(32) ,</v>
      </c>
      <c r="J406" s="35" t="str">
        <f t="shared" si="97"/>
        <v xml:space="preserve">COMMENT ON COLUMN "public"."t_dis_person_irecord"."search_user" IS '查询用户（操作审计）';</v>
      </c>
      <c r="K406" s="27" t="str">
        <f t="shared" si="95"/>
        <v/>
      </c>
    </row>
    <row r="407" ht="27">
      <c r="A407" s="44" t="s">
        <v>582</v>
      </c>
      <c r="B407" s="102" t="s">
        <v>297</v>
      </c>
      <c r="C407" s="60"/>
      <c r="D407" s="67"/>
      <c r="E407" s="67" t="s">
        <v>259</v>
      </c>
      <c r="F407" s="59"/>
      <c r="G407" s="82" t="s">
        <v>583</v>
      </c>
      <c r="H407" s="44"/>
      <c r="I407" s="35" t="str">
        <f t="shared" si="96"/>
        <v xml:space="preserve">  "search_time" timestamp ,</v>
      </c>
      <c r="J407" s="35" t="str">
        <f t="shared" si="97"/>
        <v xml:space="preserve">COMMENT ON COLUMN "public"."t_dis_person_irecord"."search_time" IS '查询时间（操作审计）';</v>
      </c>
      <c r="K407" s="27" t="str">
        <f t="shared" si="95"/>
        <v/>
      </c>
    </row>
    <row r="408" ht="27">
      <c r="A408" s="44" t="s">
        <v>584</v>
      </c>
      <c r="B408" s="95" t="s">
        <v>258</v>
      </c>
      <c r="C408" s="66">
        <v>64</v>
      </c>
      <c r="D408" s="66"/>
      <c r="E408" s="66" t="s">
        <v>259</v>
      </c>
      <c r="F408" s="96"/>
      <c r="G408" s="90" t="s">
        <v>585</v>
      </c>
      <c r="H408" s="97"/>
      <c r="I408" s="35" t="str">
        <f t="shared" si="96"/>
        <v xml:space="preserve">  "search_source" varchar(64) ,</v>
      </c>
      <c r="J408" s="35" t="str">
        <f t="shared" si="97"/>
        <v xml:space="preserve">COMMENT ON COLUMN "public"."t_dis_person_irecord"."search_source" IS '查询来源（操作审计，目前包括：user-系统用户、alarmPerson-预警人员解析、basPerson-底库人员定时）';</v>
      </c>
      <c r="K408" s="27" t="str">
        <f t="shared" si="95"/>
        <v/>
      </c>
    </row>
    <row r="409" ht="27">
      <c r="A409" s="42" t="s">
        <v>286</v>
      </c>
      <c r="B409" s="42" t="s">
        <v>258</v>
      </c>
      <c r="C409" s="42">
        <v>512</v>
      </c>
      <c r="D409" s="42"/>
      <c r="E409" s="42" t="s">
        <v>259</v>
      </c>
      <c r="F409" s="43"/>
      <c r="G409" s="42" t="s">
        <v>287</v>
      </c>
      <c r="H409" s="44"/>
      <c r="I409" s="35" t="str">
        <f t="shared" si="96"/>
        <v xml:space="preserve">  "remark" varchar(512) ,</v>
      </c>
      <c r="J409" s="35" t="str">
        <f t="shared" si="97"/>
        <v xml:space="preserve">COMMENT ON COLUMN "public"."t_dis_person_irecord"."remark" IS '备注（说明）';</v>
      </c>
      <c r="K409" s="27" t="str">
        <f t="shared" si="95"/>
        <v/>
      </c>
    </row>
    <row r="410" ht="27">
      <c r="A410" s="46" t="s">
        <v>288</v>
      </c>
      <c r="B410" s="46" t="s">
        <v>280</v>
      </c>
      <c r="C410" s="46">
        <v>0</v>
      </c>
      <c r="D410" s="46"/>
      <c r="E410" s="46" t="s">
        <v>259</v>
      </c>
      <c r="F410" s="47" t="b">
        <v>0</v>
      </c>
      <c r="G410" s="46" t="s">
        <v>289</v>
      </c>
      <c r="H410" s="44"/>
      <c r="I410" s="35" t="str">
        <f t="shared" si="96"/>
        <v xml:space="preserve">  "is_delete" bool DEFAULT FALSE ,</v>
      </c>
      <c r="J410" s="35" t="str">
        <f t="shared" si="97"/>
        <v xml:space="preserve">COMMENT ON COLUMN "public"."t_dis_person_irecord"."is_delete" IS '是否删除（true-是、false-否）';</v>
      </c>
      <c r="K410" s="27" t="str">
        <f t="shared" si="95"/>
        <v/>
      </c>
    </row>
    <row r="411" ht="27">
      <c r="A411" s="46" t="s">
        <v>290</v>
      </c>
      <c r="B411" s="46" t="s">
        <v>258</v>
      </c>
      <c r="C411" s="46">
        <v>32</v>
      </c>
      <c r="D411" s="46"/>
      <c r="E411" s="46" t="s">
        <v>259</v>
      </c>
      <c r="F411" s="47"/>
      <c r="G411" s="46" t="s">
        <v>291</v>
      </c>
      <c r="H411" s="44"/>
      <c r="I411" s="35" t="str">
        <f t="shared" si="96"/>
        <v xml:space="preserve">  "create_user" varchar(32) ,</v>
      </c>
      <c r="J411" s="35" t="str">
        <f t="shared" si="97"/>
        <v xml:space="preserve">COMMENT ON COLUMN "public"."t_dis_person_irecord"."create_user" IS '创建用户';</v>
      </c>
      <c r="K411" s="27" t="str">
        <f t="shared" si="95"/>
        <v/>
      </c>
    </row>
    <row r="412" ht="27">
      <c r="A412" s="46" t="s">
        <v>292</v>
      </c>
      <c r="B412" s="46" t="s">
        <v>258</v>
      </c>
      <c r="C412" s="46">
        <v>32</v>
      </c>
      <c r="D412" s="46"/>
      <c r="E412" s="46" t="s">
        <v>259</v>
      </c>
      <c r="F412" s="47"/>
      <c r="G412" s="46" t="s">
        <v>293</v>
      </c>
      <c r="H412" s="44"/>
      <c r="I412" s="35" t="str">
        <f t="shared" si="96"/>
        <v xml:space="preserve">  "create_department" varchar(32) ,</v>
      </c>
      <c r="J412" s="35" t="str">
        <f t="shared" si="97"/>
        <v xml:space="preserve">COMMENT ON COLUMN "public"."t_dis_person_irecord"."create_department" IS '创建部门';</v>
      </c>
      <c r="K412" s="27" t="str">
        <f t="shared" si="95"/>
        <v/>
      </c>
    </row>
    <row r="413" ht="27">
      <c r="A413" s="46" t="s">
        <v>294</v>
      </c>
      <c r="B413" s="46" t="s">
        <v>258</v>
      </c>
      <c r="C413" s="46">
        <v>32</v>
      </c>
      <c r="D413" s="46"/>
      <c r="E413" s="46" t="s">
        <v>259</v>
      </c>
      <c r="F413" s="47"/>
      <c r="G413" s="46" t="s">
        <v>295</v>
      </c>
      <c r="H413" s="44"/>
      <c r="I413" s="35" t="str">
        <f t="shared" si="96"/>
        <v xml:space="preserve">  "create_host" varchar(32) ,</v>
      </c>
      <c r="J413" s="35" t="str">
        <f t="shared" si="97"/>
        <v xml:space="preserve">COMMENT ON COLUMN "public"."t_dis_person_irecord"."create_host" IS '创建服务IP';</v>
      </c>
      <c r="K413" s="27" t="str">
        <f t="shared" si="95"/>
        <v/>
      </c>
    </row>
    <row r="414" ht="27">
      <c r="A414" s="46" t="s">
        <v>296</v>
      </c>
      <c r="B414" s="46" t="s">
        <v>297</v>
      </c>
      <c r="C414" s="46">
        <v>0</v>
      </c>
      <c r="D414" s="46"/>
      <c r="E414" s="46" t="s">
        <v>259</v>
      </c>
      <c r="F414" s="47" t="s">
        <v>298</v>
      </c>
      <c r="G414" s="46" t="s">
        <v>299</v>
      </c>
      <c r="H414" s="44"/>
      <c r="I414" s="35" t="str">
        <f t="shared" si="96"/>
        <v xml:space="preserve">  "create_time" timestamp DEFAULT CURRENT_TIMESTAMP ,</v>
      </c>
      <c r="J414" s="35" t="str">
        <f t="shared" si="97"/>
        <v xml:space="preserve">COMMENT ON COLUMN "public"."t_dis_person_irecord"."create_time" IS '创建时间';</v>
      </c>
      <c r="K414" s="27" t="str">
        <f t="shared" si="95"/>
        <v/>
      </c>
    </row>
    <row r="415" ht="27">
      <c r="A415" s="46" t="s">
        <v>300</v>
      </c>
      <c r="B415" s="46" t="s">
        <v>258</v>
      </c>
      <c r="C415" s="46">
        <v>32</v>
      </c>
      <c r="D415" s="46"/>
      <c r="E415" s="46" t="s">
        <v>259</v>
      </c>
      <c r="F415" s="47"/>
      <c r="G415" s="46" t="s">
        <v>301</v>
      </c>
      <c r="H415" s="44"/>
      <c r="I415" s="35" t="str">
        <f t="shared" si="96"/>
        <v xml:space="preserve">  "update_user" varchar(32) ,</v>
      </c>
      <c r="J415" s="35" t="str">
        <f t="shared" si="97"/>
        <v xml:space="preserve">COMMENT ON COLUMN "public"."t_dis_person_irecord"."update_user" IS '修改用户';</v>
      </c>
      <c r="K415" s="27" t="str">
        <f t="shared" si="95"/>
        <v/>
      </c>
    </row>
    <row r="416" ht="27">
      <c r="A416" s="46" t="s">
        <v>302</v>
      </c>
      <c r="B416" s="46" t="s">
        <v>258</v>
      </c>
      <c r="C416" s="46">
        <v>32</v>
      </c>
      <c r="D416" s="46"/>
      <c r="E416" s="46" t="s">
        <v>259</v>
      </c>
      <c r="F416" s="47"/>
      <c r="G416" s="46" t="s">
        <v>303</v>
      </c>
      <c r="H416" s="44"/>
      <c r="I416" s="35" t="str">
        <f t="shared" si="96"/>
        <v xml:space="preserve">  "update_department" varchar(32) ,</v>
      </c>
      <c r="J416" s="35" t="str">
        <f t="shared" si="97"/>
        <v xml:space="preserve">COMMENT ON COLUMN "public"."t_dis_person_irecord"."update_department" IS '修改部门';</v>
      </c>
      <c r="K416" s="27" t="str">
        <f t="shared" si="95"/>
        <v/>
      </c>
    </row>
    <row r="417" ht="27">
      <c r="A417" s="46" t="s">
        <v>304</v>
      </c>
      <c r="B417" s="46" t="s">
        <v>258</v>
      </c>
      <c r="C417" s="46">
        <v>32</v>
      </c>
      <c r="D417" s="46"/>
      <c r="E417" s="46" t="s">
        <v>259</v>
      </c>
      <c r="F417" s="47"/>
      <c r="G417" s="46" t="s">
        <v>305</v>
      </c>
      <c r="H417" s="44"/>
      <c r="I417" s="35" t="str">
        <f t="shared" si="96"/>
        <v xml:space="preserve">  "update_host" varchar(32) ,</v>
      </c>
      <c r="J417" s="35" t="str">
        <f t="shared" si="97"/>
        <v xml:space="preserve">COMMENT ON COLUMN "public"."t_dis_person_irecord"."update_host" IS '修改服务IP';</v>
      </c>
      <c r="K417" s="27" t="str">
        <f t="shared" si="95"/>
        <v/>
      </c>
    </row>
    <row r="418" ht="27">
      <c r="A418" s="46" t="s">
        <v>306</v>
      </c>
      <c r="B418" s="46" t="s">
        <v>297</v>
      </c>
      <c r="C418" s="46">
        <v>0</v>
      </c>
      <c r="D418" s="46"/>
      <c r="E418" s="46" t="s">
        <v>259</v>
      </c>
      <c r="F418" s="47" t="s">
        <v>298</v>
      </c>
      <c r="G418" s="46" t="s">
        <v>307</v>
      </c>
      <c r="H418" s="44"/>
      <c r="I418" s="35" t="str">
        <f t="shared" si="96"/>
        <v xml:space="preserve">  "update_time" timestamp DEFAULT CURRENT_TIMESTAMP ,</v>
      </c>
      <c r="J418" s="35" t="str">
        <f t="shared" si="97"/>
        <v xml:space="preserve">COMMENT ON COLUMN "public"."t_dis_person_irecord"."update_time" IS '修改时间';</v>
      </c>
      <c r="K418" s="27" t="str">
        <f t="shared" si="95"/>
        <v/>
      </c>
    </row>
    <row r="419" ht="27">
      <c r="A419" s="46" t="s">
        <v>308</v>
      </c>
      <c r="B419" s="46" t="s">
        <v>309</v>
      </c>
      <c r="C419" s="46">
        <v>0</v>
      </c>
      <c r="D419" s="46"/>
      <c r="E419" s="46" t="s">
        <v>259</v>
      </c>
      <c r="F419" s="47">
        <v>0</v>
      </c>
      <c r="G419" s="46" t="s">
        <v>310</v>
      </c>
      <c r="H419" s="44"/>
      <c r="I419" s="35" t="str">
        <f t="shared" si="96"/>
        <v xml:space="preserve">  "record_version" int4 DEFAULT 0 ,</v>
      </c>
      <c r="J419" s="35" t="str">
        <f t="shared" si="97"/>
        <v xml:space="preserve">COMMENT ON COLUMN "public"."t_dis_person_irecord"."record_version" IS '记录版本号';</v>
      </c>
      <c r="K419" s="27" t="str">
        <f t="shared" si="95"/>
        <v/>
      </c>
    </row>
    <row r="420" ht="27">
      <c r="A420" s="98"/>
      <c r="B420" s="98"/>
      <c r="C420" s="98"/>
      <c r="D420" s="98"/>
      <c r="E420" s="98"/>
      <c r="F420" s="98"/>
      <c r="G420" s="98"/>
      <c r="H420" s="35"/>
      <c r="I420" s="35" t="str">
        <f>"CONSTRAINT """&amp;B401&amp;"_pk"" PRIMARY KEY ("""&amp;A403&amp;"""));"</f>
        <v xml:space="preserve">CONSTRAINT "t_dis_person_irecord_pk" PRIMARY KEY ("dis_person_irecord_id"));</v>
      </c>
      <c r="J420" s="57"/>
      <c r="K420" s="27"/>
    </row>
    <row r="421" ht="27">
      <c r="A421" s="63" t="s">
        <v>166</v>
      </c>
      <c r="B421" s="75" t="s">
        <v>165</v>
      </c>
      <c r="C421" s="76"/>
      <c r="D421" s="76"/>
      <c r="E421" s="76"/>
      <c r="F421" s="76"/>
      <c r="G421" s="77"/>
      <c r="H421" s="80" t="str">
        <f>IFERROR(MID(B421,FIND("#",SUBSTITUTE(B421,"_","#",1),1)+1,1),"")&amp;IFERROR(MID(B421,FIND("#",SUBSTITUTE(B421,"_","#",2),1)+1,1),"")&amp;IFERROR(MID(B421,FIND("#",SUBSTITUTE(B421,"_","#",3),1)+1,1),"")&amp;IFERROR(MID(B421,FIND("#",SUBSTITUTE(B421,"_","#",4),1)+1,1),"")&amp;IFERROR(MID(B421,FIND("#",SUBSTITUTE(B421,"_","#",5),1)+1,1),"")&amp;IFERROR(MID(B421,FIND("#",SUBSTITUTE(B421,"_","#",6),1)+1,1),"")</f>
        <v>dpi</v>
      </c>
      <c r="I421" s="35" t="str">
        <f>"-- DROP TABLE IF EXISTS """&amp;B421&amp;""";"</f>
        <v xml:space="preserve">-- DROP TABLE IF EXISTS "t_dis_person_ilog";</v>
      </c>
      <c r="J421" s="35" t="str">
        <f>"ALTER TABLE ""public""."""&amp;B421&amp;""" OWNER TO ""ropeok"";"</f>
        <v xml:space="preserve">ALTER TABLE "public"."t_dis_person_ilog" OWNER TO "ropeok";</v>
      </c>
      <c r="K421" s="27" t="str">
        <f t="shared" ref="K421:K441" si="98">IF(H421="idx","CREATE INDEX idx_"&amp;$H$421&amp;"_"&amp;A421&amp;" ON public."&amp;$B$421&amp;" USING btree ("&amp;A421&amp;");",IF(H421="uk","CREATE UNIQUE INDEX uk_"&amp;$H$421&amp;"_"&amp;A421&amp;" ON public."&amp;$B$421&amp;" USING btree ("&amp;A421&amp;");",""))</f>
        <v/>
      </c>
    </row>
    <row r="422" ht="27">
      <c r="A422" s="63" t="s">
        <v>244</v>
      </c>
      <c r="B422" s="63" t="s">
        <v>245</v>
      </c>
      <c r="C422" s="63" t="s">
        <v>246</v>
      </c>
      <c r="D422" s="63" t="s">
        <v>247</v>
      </c>
      <c r="E422" s="63" t="s">
        <v>248</v>
      </c>
      <c r="F422" s="63" t="s">
        <v>249</v>
      </c>
      <c r="G422" s="63" t="s">
        <v>250</v>
      </c>
      <c r="H422" s="63" t="s">
        <v>251</v>
      </c>
      <c r="I422" s="35" t="str">
        <f>"CREATE TABLE """&amp;B421&amp;""" ("</f>
        <v xml:space="preserve">CREATE TABLE "t_dis_person_ilog" (</v>
      </c>
      <c r="J422" s="35" t="str">
        <f>"COMMENT ON TABLE ""public""."""&amp;$B421&amp;""" IS '"&amp;A421&amp;"';"</f>
        <v xml:space="preserve">COMMENT ON TABLE "public"."t_dis_person_ilog" IS '人员查询接口日志表';</v>
      </c>
      <c r="K422" s="27" t="str">
        <f t="shared" si="98"/>
        <v/>
      </c>
    </row>
    <row r="423" ht="27">
      <c r="A423" s="44" t="s">
        <v>586</v>
      </c>
      <c r="B423" s="44" t="s">
        <v>253</v>
      </c>
      <c r="C423" s="44">
        <v>64</v>
      </c>
      <c r="D423" s="44"/>
      <c r="E423" s="44" t="s">
        <v>254</v>
      </c>
      <c r="F423" s="44"/>
      <c r="G423" s="44" t="s">
        <v>587</v>
      </c>
      <c r="H423" s="44" t="s">
        <v>256</v>
      </c>
      <c r="I423" s="35" t="str">
        <f t="shared" ref="I423:I441" si="99">"  """&amp;A423&amp;""" "&amp;B423&amp;IF(AND(C423&gt;0,LEFT(B423,3)&lt;&gt;"int"),"("&amp;C423&amp;IF(D423&lt;&gt;"",", "&amp;D423,"")&amp;")","")&amp;IF(E423="n"," NOT NULL","")&amp;IF(F423&lt;&gt;""," DEFAULT "&amp;F423,"")&amp;" ,"</f>
        <v xml:space="preserve">  "dis_person_ilog_id" int8 NOT NULL ,</v>
      </c>
      <c r="J423" s="35" t="str">
        <f t="shared" ref="J423:J441" si="100">"COMMENT ON COLUMN ""public""."""&amp;$B$421&amp;"""."""&amp;A423&amp;""" IS '"&amp;G423&amp;"';"</f>
        <v xml:space="preserve">COMMENT ON COLUMN "public"."t_dis_person_ilog"."dis_person_ilog_id" IS '人员查询接口日志表主键';</v>
      </c>
      <c r="K423" s="27" t="str">
        <f t="shared" si="98"/>
        <v/>
      </c>
    </row>
    <row r="424" ht="27">
      <c r="A424" s="44" t="s">
        <v>574</v>
      </c>
      <c r="B424" s="44" t="s">
        <v>253</v>
      </c>
      <c r="C424" s="44">
        <v>0</v>
      </c>
      <c r="D424" s="44"/>
      <c r="E424" s="44" t="s">
        <v>254</v>
      </c>
      <c r="F424" s="44"/>
      <c r="G424" s="44" t="s">
        <v>588</v>
      </c>
      <c r="H424" s="44" t="s">
        <v>261</v>
      </c>
      <c r="I424" s="35" t="str">
        <f t="shared" si="99"/>
        <v xml:space="preserve">  "dis_person_irecord_id" int8 NOT NULL ,</v>
      </c>
      <c r="J424" s="35" t="str">
        <f t="shared" si="100"/>
        <v xml:space="preserve">COMMENT ON COLUMN "public"."t_dis_person_ilog"."dis_person_irecord_id" IS '人员查询接口记录ID';</v>
      </c>
      <c r="K424" s="27" t="str">
        <f t="shared" si="98"/>
        <v xml:space="preserve">CREATE INDEX idx_dpi_dis_person_irecord_id ON public.t_dis_person_ilog USING btree (dis_person_irecord_id);</v>
      </c>
    </row>
    <row r="425" ht="27">
      <c r="A425" s="58" t="s">
        <v>561</v>
      </c>
      <c r="B425" s="58" t="s">
        <v>280</v>
      </c>
      <c r="C425" s="99">
        <v>0</v>
      </c>
      <c r="D425" s="58"/>
      <c r="E425" s="58" t="s">
        <v>259</v>
      </c>
      <c r="F425" s="58" t="b">
        <v>1</v>
      </c>
      <c r="G425" s="58" t="s">
        <v>562</v>
      </c>
      <c r="H425" s="44"/>
      <c r="I425" s="35" t="str">
        <f t="shared" si="99"/>
        <v xml:space="preserve">  "is_success" bool DEFAULT TRUE ,</v>
      </c>
      <c r="J425" s="35" t="str">
        <f t="shared" si="100"/>
        <v xml:space="preserve">COMMENT ON COLUMN "public"."t_dis_person_ilog"."is_success" IS '是否成功（true-是、false-否）';</v>
      </c>
      <c r="K425" s="27" t="str">
        <f t="shared" si="98"/>
        <v/>
      </c>
    </row>
    <row r="426" ht="27">
      <c r="A426" s="58" t="s">
        <v>563</v>
      </c>
      <c r="B426" s="58" t="s">
        <v>297</v>
      </c>
      <c r="C426" s="99">
        <v>0</v>
      </c>
      <c r="D426" s="58"/>
      <c r="E426" s="58" t="s">
        <v>259</v>
      </c>
      <c r="F426" s="58"/>
      <c r="G426" s="58" t="s">
        <v>564</v>
      </c>
      <c r="H426" s="44"/>
      <c r="I426" s="35" t="str">
        <f t="shared" si="99"/>
        <v xml:space="preserve">  "handle_time" timestamp ,</v>
      </c>
      <c r="J426" s="35" t="str">
        <f t="shared" si="100"/>
        <v xml:space="preserve">COMMENT ON COLUMN "public"."t_dis_person_ilog"."handle_time" IS '处理时间';</v>
      </c>
      <c r="K426" s="27" t="str">
        <f t="shared" si="98"/>
        <v/>
      </c>
    </row>
    <row r="427" ht="27">
      <c r="A427" s="58" t="s">
        <v>565</v>
      </c>
      <c r="B427" s="58" t="s">
        <v>309</v>
      </c>
      <c r="C427" s="99">
        <v>0</v>
      </c>
      <c r="D427" s="58"/>
      <c r="E427" s="58" t="s">
        <v>259</v>
      </c>
      <c r="F427" s="58">
        <v>0</v>
      </c>
      <c r="G427" s="58" t="s">
        <v>566</v>
      </c>
      <c r="H427" s="44"/>
      <c r="I427" s="35" t="str">
        <f t="shared" si="99"/>
        <v xml:space="preserve">  "handle_cost" int4 DEFAULT 0 ,</v>
      </c>
      <c r="J427" s="35" t="str">
        <f t="shared" si="100"/>
        <v xml:space="preserve">COMMENT ON COLUMN "public"."t_dis_person_ilog"."handle_cost" IS '处理耗时（单位为毫秒）';</v>
      </c>
      <c r="K427" s="27" t="str">
        <f t="shared" si="98"/>
        <v/>
      </c>
    </row>
    <row r="428" ht="27">
      <c r="A428" s="58" t="s">
        <v>567</v>
      </c>
      <c r="B428" s="58" t="s">
        <v>309</v>
      </c>
      <c r="C428" s="99">
        <v>0</v>
      </c>
      <c r="D428" s="58"/>
      <c r="E428" s="58" t="s">
        <v>259</v>
      </c>
      <c r="F428" s="58"/>
      <c r="G428" s="58" t="s">
        <v>568</v>
      </c>
      <c r="H428" s="44"/>
      <c r="I428" s="35" t="str">
        <f t="shared" si="99"/>
        <v xml:space="preserve">  "status_code" int4 ,</v>
      </c>
      <c r="J428" s="35" t="str">
        <f t="shared" si="100"/>
        <v xml:space="preserve">COMMENT ON COLUMN "public"."t_dis_person_ilog"."status_code" IS '状态编码（http请求状态码和其他自定义编码）';</v>
      </c>
      <c r="K428" s="27" t="str">
        <f t="shared" si="98"/>
        <v/>
      </c>
    </row>
    <row r="429" ht="27">
      <c r="A429" s="58" t="s">
        <v>569</v>
      </c>
      <c r="B429" s="58" t="s">
        <v>570</v>
      </c>
      <c r="C429" s="99">
        <v>0</v>
      </c>
      <c r="D429" s="58"/>
      <c r="E429" s="58" t="s">
        <v>259</v>
      </c>
      <c r="F429" s="58"/>
      <c r="G429" s="58" t="s">
        <v>571</v>
      </c>
      <c r="H429" s="44"/>
      <c r="I429" s="35" t="str">
        <f t="shared" si="99"/>
        <v xml:space="preserve">  "request_content" text ,</v>
      </c>
      <c r="J429" s="35" t="str">
        <f t="shared" si="100"/>
        <v xml:space="preserve">COMMENT ON COLUMN "public"."t_dis_person_ilog"."request_content" IS '请求内容';</v>
      </c>
      <c r="K429" s="27" t="str">
        <f t="shared" si="98"/>
        <v/>
      </c>
    </row>
    <row r="430" ht="27">
      <c r="A430" s="58" t="s">
        <v>572</v>
      </c>
      <c r="B430" s="58" t="s">
        <v>570</v>
      </c>
      <c r="C430" s="99">
        <v>0</v>
      </c>
      <c r="D430" s="58"/>
      <c r="E430" s="58" t="s">
        <v>259</v>
      </c>
      <c r="F430" s="58"/>
      <c r="G430" s="58" t="s">
        <v>573</v>
      </c>
      <c r="H430" s="44"/>
      <c r="I430" s="35" t="str">
        <f t="shared" si="99"/>
        <v xml:space="preserve">  "response_content" text ,</v>
      </c>
      <c r="J430" s="35" t="str">
        <f t="shared" si="100"/>
        <v xml:space="preserve">COMMENT ON COLUMN "public"."t_dis_person_ilog"."response_content" IS '响应内容';</v>
      </c>
      <c r="K430" s="27" t="str">
        <f t="shared" si="98"/>
        <v/>
      </c>
    </row>
    <row r="431" ht="27">
      <c r="A431" s="42" t="s">
        <v>286</v>
      </c>
      <c r="B431" s="42" t="s">
        <v>258</v>
      </c>
      <c r="C431" s="42">
        <v>512</v>
      </c>
      <c r="D431" s="42"/>
      <c r="E431" s="42" t="s">
        <v>259</v>
      </c>
      <c r="F431" s="43"/>
      <c r="G431" s="42" t="s">
        <v>287</v>
      </c>
      <c r="H431" s="44"/>
      <c r="I431" s="35" t="str">
        <f t="shared" si="99"/>
        <v xml:space="preserve">  "remark" varchar(512) ,</v>
      </c>
      <c r="J431" s="35" t="str">
        <f t="shared" si="100"/>
        <v xml:space="preserve">COMMENT ON COLUMN "public"."t_dis_person_ilog"."remark" IS '备注（说明）';</v>
      </c>
      <c r="K431" s="27" t="str">
        <f t="shared" si="98"/>
        <v/>
      </c>
    </row>
    <row r="432" ht="27">
      <c r="A432" s="46" t="s">
        <v>288</v>
      </c>
      <c r="B432" s="46" t="s">
        <v>280</v>
      </c>
      <c r="C432" s="46">
        <v>0</v>
      </c>
      <c r="D432" s="46"/>
      <c r="E432" s="46" t="s">
        <v>259</v>
      </c>
      <c r="F432" s="47" t="b">
        <v>0</v>
      </c>
      <c r="G432" s="46" t="s">
        <v>289</v>
      </c>
      <c r="H432" s="44"/>
      <c r="I432" s="35" t="str">
        <f t="shared" si="99"/>
        <v xml:space="preserve">  "is_delete" bool DEFAULT FALSE ,</v>
      </c>
      <c r="J432" s="35" t="str">
        <f t="shared" si="100"/>
        <v xml:space="preserve">COMMENT ON COLUMN "public"."t_dis_person_ilog"."is_delete" IS '是否删除（true-是、false-否）';</v>
      </c>
      <c r="K432" s="27" t="str">
        <f t="shared" si="98"/>
        <v/>
      </c>
    </row>
    <row r="433" ht="27">
      <c r="A433" s="46" t="s">
        <v>290</v>
      </c>
      <c r="B433" s="46" t="s">
        <v>258</v>
      </c>
      <c r="C433" s="46">
        <v>32</v>
      </c>
      <c r="D433" s="46"/>
      <c r="E433" s="46" t="s">
        <v>259</v>
      </c>
      <c r="F433" s="47"/>
      <c r="G433" s="46" t="s">
        <v>291</v>
      </c>
      <c r="H433" s="44"/>
      <c r="I433" s="35" t="str">
        <f t="shared" si="99"/>
        <v xml:space="preserve">  "create_user" varchar(32) ,</v>
      </c>
      <c r="J433" s="35" t="str">
        <f t="shared" si="100"/>
        <v xml:space="preserve">COMMENT ON COLUMN "public"."t_dis_person_ilog"."create_user" IS '创建用户';</v>
      </c>
      <c r="K433" s="27" t="str">
        <f t="shared" si="98"/>
        <v/>
      </c>
    </row>
    <row r="434" ht="27">
      <c r="A434" s="46" t="s">
        <v>292</v>
      </c>
      <c r="B434" s="46" t="s">
        <v>258</v>
      </c>
      <c r="C434" s="46">
        <v>32</v>
      </c>
      <c r="D434" s="46"/>
      <c r="E434" s="46" t="s">
        <v>259</v>
      </c>
      <c r="F434" s="47"/>
      <c r="G434" s="46" t="s">
        <v>293</v>
      </c>
      <c r="H434" s="44"/>
      <c r="I434" s="35" t="str">
        <f t="shared" si="99"/>
        <v xml:space="preserve">  "create_department" varchar(32) ,</v>
      </c>
      <c r="J434" s="35" t="str">
        <f t="shared" si="100"/>
        <v xml:space="preserve">COMMENT ON COLUMN "public"."t_dis_person_ilog"."create_department" IS '创建部门';</v>
      </c>
      <c r="K434" s="27" t="str">
        <f t="shared" si="98"/>
        <v/>
      </c>
    </row>
    <row r="435" ht="27">
      <c r="A435" s="46" t="s">
        <v>294</v>
      </c>
      <c r="B435" s="46" t="s">
        <v>258</v>
      </c>
      <c r="C435" s="46">
        <v>32</v>
      </c>
      <c r="D435" s="46"/>
      <c r="E435" s="46" t="s">
        <v>259</v>
      </c>
      <c r="F435" s="47"/>
      <c r="G435" s="46" t="s">
        <v>295</v>
      </c>
      <c r="H435" s="44"/>
      <c r="I435" s="35" t="str">
        <f t="shared" si="99"/>
        <v xml:space="preserve">  "create_host" varchar(32) ,</v>
      </c>
      <c r="J435" s="35" t="str">
        <f t="shared" si="100"/>
        <v xml:space="preserve">COMMENT ON COLUMN "public"."t_dis_person_ilog"."create_host" IS '创建服务IP';</v>
      </c>
      <c r="K435" s="27" t="str">
        <f t="shared" si="98"/>
        <v/>
      </c>
    </row>
    <row r="436" ht="27">
      <c r="A436" s="46" t="s">
        <v>296</v>
      </c>
      <c r="B436" s="46" t="s">
        <v>297</v>
      </c>
      <c r="C436" s="46">
        <v>0</v>
      </c>
      <c r="D436" s="46"/>
      <c r="E436" s="46" t="s">
        <v>259</v>
      </c>
      <c r="F436" s="47" t="s">
        <v>298</v>
      </c>
      <c r="G436" s="46" t="s">
        <v>299</v>
      </c>
      <c r="H436" s="44"/>
      <c r="I436" s="35" t="str">
        <f t="shared" si="99"/>
        <v xml:space="preserve">  "create_time" timestamp DEFAULT CURRENT_TIMESTAMP ,</v>
      </c>
      <c r="J436" s="35" t="str">
        <f t="shared" si="100"/>
        <v xml:space="preserve">COMMENT ON COLUMN "public"."t_dis_person_ilog"."create_time" IS '创建时间';</v>
      </c>
      <c r="K436" s="27" t="str">
        <f t="shared" si="98"/>
        <v/>
      </c>
    </row>
    <row r="437" ht="27">
      <c r="A437" s="46" t="s">
        <v>300</v>
      </c>
      <c r="B437" s="46" t="s">
        <v>258</v>
      </c>
      <c r="C437" s="46">
        <v>32</v>
      </c>
      <c r="D437" s="46"/>
      <c r="E437" s="46" t="s">
        <v>259</v>
      </c>
      <c r="F437" s="47"/>
      <c r="G437" s="46" t="s">
        <v>301</v>
      </c>
      <c r="H437" s="44"/>
      <c r="I437" s="35" t="str">
        <f t="shared" si="99"/>
        <v xml:space="preserve">  "update_user" varchar(32) ,</v>
      </c>
      <c r="J437" s="35" t="str">
        <f t="shared" si="100"/>
        <v xml:space="preserve">COMMENT ON COLUMN "public"."t_dis_person_ilog"."update_user" IS '修改用户';</v>
      </c>
      <c r="K437" s="27" t="str">
        <f t="shared" si="98"/>
        <v/>
      </c>
    </row>
    <row r="438" ht="27">
      <c r="A438" s="46" t="s">
        <v>302</v>
      </c>
      <c r="B438" s="46" t="s">
        <v>258</v>
      </c>
      <c r="C438" s="46">
        <v>32</v>
      </c>
      <c r="D438" s="46"/>
      <c r="E438" s="46" t="s">
        <v>259</v>
      </c>
      <c r="F438" s="47"/>
      <c r="G438" s="46" t="s">
        <v>303</v>
      </c>
      <c r="H438" s="44"/>
      <c r="I438" s="35" t="str">
        <f t="shared" si="99"/>
        <v xml:space="preserve">  "update_department" varchar(32) ,</v>
      </c>
      <c r="J438" s="35" t="str">
        <f t="shared" si="100"/>
        <v xml:space="preserve">COMMENT ON COLUMN "public"."t_dis_person_ilog"."update_department" IS '修改部门';</v>
      </c>
      <c r="K438" s="27" t="str">
        <f t="shared" si="98"/>
        <v/>
      </c>
    </row>
    <row r="439" ht="27">
      <c r="A439" s="46" t="s">
        <v>304</v>
      </c>
      <c r="B439" s="46" t="s">
        <v>258</v>
      </c>
      <c r="C439" s="46">
        <v>32</v>
      </c>
      <c r="D439" s="46"/>
      <c r="E439" s="46" t="s">
        <v>259</v>
      </c>
      <c r="F439" s="47"/>
      <c r="G439" s="46" t="s">
        <v>305</v>
      </c>
      <c r="H439" s="44"/>
      <c r="I439" s="35" t="str">
        <f t="shared" si="99"/>
        <v xml:space="preserve">  "update_host" varchar(32) ,</v>
      </c>
      <c r="J439" s="35" t="str">
        <f t="shared" si="100"/>
        <v xml:space="preserve">COMMENT ON COLUMN "public"."t_dis_person_ilog"."update_host" IS '修改服务IP';</v>
      </c>
      <c r="K439" s="27" t="str">
        <f t="shared" si="98"/>
        <v/>
      </c>
    </row>
    <row r="440" ht="27">
      <c r="A440" s="46" t="s">
        <v>306</v>
      </c>
      <c r="B440" s="46" t="s">
        <v>297</v>
      </c>
      <c r="C440" s="46">
        <v>0</v>
      </c>
      <c r="D440" s="46"/>
      <c r="E440" s="46" t="s">
        <v>259</v>
      </c>
      <c r="F440" s="47" t="s">
        <v>298</v>
      </c>
      <c r="G440" s="46" t="s">
        <v>307</v>
      </c>
      <c r="H440" s="44"/>
      <c r="I440" s="35" t="str">
        <f t="shared" si="99"/>
        <v xml:space="preserve">  "update_time" timestamp DEFAULT CURRENT_TIMESTAMP ,</v>
      </c>
      <c r="J440" s="35" t="str">
        <f t="shared" si="100"/>
        <v xml:space="preserve">COMMENT ON COLUMN "public"."t_dis_person_ilog"."update_time" IS '修改时间';</v>
      </c>
      <c r="K440" s="27" t="str">
        <f t="shared" si="98"/>
        <v/>
      </c>
    </row>
    <row r="441" ht="27">
      <c r="A441" s="46" t="s">
        <v>308</v>
      </c>
      <c r="B441" s="46" t="s">
        <v>309</v>
      </c>
      <c r="C441" s="46">
        <v>0</v>
      </c>
      <c r="D441" s="46"/>
      <c r="E441" s="46" t="s">
        <v>259</v>
      </c>
      <c r="F441" s="47">
        <v>0</v>
      </c>
      <c r="G441" s="46" t="s">
        <v>310</v>
      </c>
      <c r="H441" s="44"/>
      <c r="I441" s="35" t="str">
        <f t="shared" si="99"/>
        <v xml:space="preserve">  "record_version" int4 DEFAULT 0 ,</v>
      </c>
      <c r="J441" s="35" t="str">
        <f t="shared" si="100"/>
        <v xml:space="preserve">COMMENT ON COLUMN "public"."t_dis_person_ilog"."record_version" IS '记录版本号';</v>
      </c>
      <c r="K441" s="27" t="str">
        <f t="shared" si="98"/>
        <v/>
      </c>
    </row>
    <row r="442" ht="27">
      <c r="A442" s="35"/>
      <c r="B442" s="35"/>
      <c r="C442" s="35"/>
      <c r="D442" s="35"/>
      <c r="E442" s="35"/>
      <c r="F442" s="35"/>
      <c r="G442" s="35"/>
      <c r="H442" s="35"/>
      <c r="I442" s="35" t="str">
        <f>"CONSTRAINT """&amp;B421&amp;"_pk"" PRIMARY KEY ("""&amp;A423&amp;"""));"</f>
        <v xml:space="preserve">CONSTRAINT "t_dis_person_ilog_pk" PRIMARY KEY ("dis_person_ilog_id"));</v>
      </c>
      <c r="J442" s="57"/>
      <c r="K442" s="27"/>
    </row>
    <row r="443" ht="27">
      <c r="A443" s="35"/>
      <c r="B443" s="35"/>
      <c r="C443" s="35"/>
      <c r="D443" s="35"/>
      <c r="E443" s="35"/>
      <c r="F443" s="35"/>
      <c r="G443" s="35"/>
      <c r="H443" s="35"/>
      <c r="I443" s="35"/>
      <c r="J443" s="34"/>
      <c r="K443" s="9"/>
    </row>
    <row r="444">
      <c r="A444" s="63" t="s">
        <v>170</v>
      </c>
      <c r="B444" s="63" t="s">
        <v>169</v>
      </c>
      <c r="C444" s="63"/>
      <c r="D444" s="63"/>
      <c r="E444" s="63"/>
      <c r="F444" s="63"/>
      <c r="G444" s="63"/>
      <c r="H444" s="35" t="str">
        <f>IFERROR(MID(B444,FIND("#",SUBSTITUTE(B444,"_","#",1),1)+1,1),"")&amp;IFERROR(MID(B444,FIND("#",SUBSTITUTE(B444,"_","#",2),1)+1,1),"")&amp;IFERROR(MID(B444,FIND("#",SUBSTITUTE(B444,"_","#",3),1)+1,1),"")&amp;IFERROR(MID(B444,FIND("#",SUBSTITUTE(B444,"_","#",4),1)+1,1),"")&amp;IFERROR(MID(B444,FIND("#",SUBSTITUTE(B444,"_","#",5),1)+1,1),"")&amp;IFERROR(MID(B444,FIND("#",SUBSTITUTE(B444,"_","#",6),1)+1,1),"")</f>
        <v>dsrr</v>
      </c>
      <c r="I444" s="35" t="str">
        <f>"-- DROP TABLE IF EXISTS """&amp;B444&amp;""";"</f>
        <v xml:space="preserve">-- DROP TABLE IF EXISTS "t_dis_source_run_redlight";</v>
      </c>
      <c r="J444" s="35" t="str">
        <f>"ALTER TABLE ""public""."""&amp;B444&amp;""" OWNER TO ""ropeok"";"</f>
        <v xml:space="preserve">ALTER TABLE "public"."t_dis_source_run_redlight" OWNER TO "ropeok";</v>
      </c>
      <c r="K444" s="9" t="str">
        <f t="shared" ref="K444:K480" si="101">IF(H444="idx","CREATE INDEX idx_"&amp;$H$444&amp;"_"&amp;A444&amp;" ON public."&amp;$B$444&amp;" USING btree ("&amp;A444&amp;");",IF(H444="uk","CREATE UNIQUE INDEX uk_"&amp;$H$444&amp;"_"&amp;A444&amp;" ON public."&amp;$B$444&amp;" USING btree ("&amp;A444&amp;");",""))</f>
        <v/>
      </c>
    </row>
    <row r="445">
      <c r="A445" s="63" t="s">
        <v>244</v>
      </c>
      <c r="B445" s="63" t="s">
        <v>245</v>
      </c>
      <c r="C445" s="63" t="s">
        <v>246</v>
      </c>
      <c r="D445" s="63" t="s">
        <v>247</v>
      </c>
      <c r="E445" s="63" t="s">
        <v>248</v>
      </c>
      <c r="F445" s="63" t="s">
        <v>249</v>
      </c>
      <c r="G445" s="63" t="s">
        <v>250</v>
      </c>
      <c r="H445" s="65" t="s">
        <v>251</v>
      </c>
      <c r="I445" s="35" t="str">
        <f>"CREATE TABLE """&amp;B444&amp;""" ("</f>
        <v xml:space="preserve">CREATE TABLE "t_dis_source_run_redlight" (</v>
      </c>
      <c r="J445" s="35" t="str">
        <f>"COMMENT ON TABLE ""public""."""&amp;$B444&amp;""" IS '"&amp;A444&amp;"';"</f>
        <v xml:space="preserve">COMMENT ON TABLE "public"."t_dis_source_run_redlight" IS '闯红灯来源数据记录表';</v>
      </c>
      <c r="K445" s="9" t="str">
        <f t="shared" si="101"/>
        <v/>
      </c>
    </row>
    <row r="446" ht="25.5">
      <c r="A446" s="42" t="s">
        <v>589</v>
      </c>
      <c r="B446" s="42" t="s">
        <v>253</v>
      </c>
      <c r="C446" s="42">
        <v>0</v>
      </c>
      <c r="D446" s="42"/>
      <c r="E446" s="42" t="s">
        <v>254</v>
      </c>
      <c r="F446" s="43"/>
      <c r="G446" s="42" t="s">
        <v>590</v>
      </c>
      <c r="H446" s="51" t="s">
        <v>256</v>
      </c>
      <c r="I446" s="35" t="str">
        <f t="shared" ref="I446:I480" si="102">"  """&amp;A446&amp;""" "&amp;B446&amp;IF(AND(C446&gt;0,LEFT(B446,3)&lt;&gt;"int"),"("&amp;C446&amp;IF(D446&lt;&gt;"",", "&amp;D446,"")&amp;")","")&amp;IF(E446="n"," NOT NULL","")&amp;IF(F446&lt;&gt;""," DEFAULT "&amp;F446,"")&amp;" ,"</f>
        <v xml:space="preserve">  "dis_source_run_redlight_id" int8 NOT NULL ,</v>
      </c>
      <c r="J446" s="35" t="str">
        <f t="shared" ref="J446:J480" si="103">"COMMENT ON COLUMN ""public""."""&amp;$B$444&amp;"""."""&amp;A446&amp;""" IS '"&amp;G446&amp;"';"</f>
        <v xml:space="preserve">COMMENT ON COLUMN "public"."t_dis_source_run_redlight"."dis_source_run_redlight_id" IS '闯红灯来源数据记录表主键';</v>
      </c>
      <c r="K446" s="9" t="str">
        <f t="shared" si="101"/>
        <v/>
      </c>
    </row>
    <row r="447">
      <c r="A447" s="43" t="s">
        <v>376</v>
      </c>
      <c r="B447" s="43" t="s">
        <v>258</v>
      </c>
      <c r="C447" s="104">
        <v>128</v>
      </c>
      <c r="D447" s="42"/>
      <c r="E447" s="42" t="s">
        <v>254</v>
      </c>
      <c r="F447" s="43"/>
      <c r="G447" s="42" t="s">
        <v>591</v>
      </c>
      <c r="H447" s="51" t="s">
        <v>261</v>
      </c>
      <c r="I447" s="35" t="str">
        <f t="shared" si="102"/>
        <v xml:space="preserve">  "capture_id" varchar(128) NOT NULL ,</v>
      </c>
      <c r="J447" s="35" t="str">
        <f t="shared" si="103"/>
        <v xml:space="preserve">COMMENT ON COLUMN "public"."t_dis_source_run_redlight"."capture_id" IS '抓拍ID';</v>
      </c>
      <c r="K447" s="9" t="str">
        <f t="shared" si="101"/>
        <v xml:space="preserve">CREATE INDEX idx_dsrr_capture_id ON public.t_dis_source_run_redlight USING btree (capture_id);</v>
      </c>
    </row>
    <row r="448">
      <c r="A448" s="43" t="s">
        <v>257</v>
      </c>
      <c r="B448" s="43" t="s">
        <v>258</v>
      </c>
      <c r="C448" s="104">
        <v>32</v>
      </c>
      <c r="D448" s="42"/>
      <c r="E448" s="42" t="s">
        <v>259</v>
      </c>
      <c r="F448" s="43"/>
      <c r="G448" s="42" t="s">
        <v>260</v>
      </c>
      <c r="H448" s="51"/>
      <c r="I448" s="35" t="str">
        <f t="shared" si="102"/>
        <v xml:space="preserve">  "gbid" varchar(32) ,</v>
      </c>
      <c r="J448" s="35" t="str">
        <f t="shared" si="103"/>
        <v xml:space="preserve">COMMENT ON COLUMN "public"."t_dis_source_run_redlight"."gbid" IS '设备国标ID';</v>
      </c>
      <c r="K448" s="9" t="str">
        <f t="shared" si="101"/>
        <v/>
      </c>
    </row>
    <row r="449">
      <c r="A449" s="43" t="s">
        <v>262</v>
      </c>
      <c r="B449" s="43" t="s">
        <v>258</v>
      </c>
      <c r="C449" s="104">
        <v>32</v>
      </c>
      <c r="D449" s="42"/>
      <c r="E449" s="42" t="s">
        <v>259</v>
      </c>
      <c r="F449" s="43"/>
      <c r="G449" s="42" t="s">
        <v>263</v>
      </c>
      <c r="H449" s="44"/>
      <c r="I449" s="35" t="str">
        <f t="shared" si="102"/>
        <v xml:space="preserve">  "device_name" varchar(32) ,</v>
      </c>
      <c r="J449" s="35" t="str">
        <f t="shared" si="103"/>
        <v xml:space="preserve">COMMENT ON COLUMN "public"."t_dis_source_run_redlight"."device_name" IS '设备名称';</v>
      </c>
      <c r="K449" s="27" t="str">
        <f t="shared" si="101"/>
        <v/>
      </c>
    </row>
    <row r="450">
      <c r="A450" s="43" t="s">
        <v>264</v>
      </c>
      <c r="B450" s="43" t="s">
        <v>265</v>
      </c>
      <c r="C450" s="104">
        <v>10</v>
      </c>
      <c r="D450" s="42">
        <v>6</v>
      </c>
      <c r="E450" s="42" t="s">
        <v>259</v>
      </c>
      <c r="F450" s="43"/>
      <c r="G450" s="42" t="s">
        <v>266</v>
      </c>
      <c r="H450" s="44"/>
      <c r="I450" s="35" t="str">
        <f t="shared" si="102"/>
        <v xml:space="preserve">  "device_longitude" decimal(10, 6) ,</v>
      </c>
      <c r="J450" s="35" t="str">
        <f t="shared" si="103"/>
        <v xml:space="preserve">COMMENT ON COLUMN "public"."t_dis_source_run_redlight"."device_longitude" IS '设备经度';</v>
      </c>
      <c r="K450" s="27" t="str">
        <f t="shared" si="101"/>
        <v/>
      </c>
    </row>
    <row r="451">
      <c r="A451" s="43" t="s">
        <v>267</v>
      </c>
      <c r="B451" s="43" t="s">
        <v>265</v>
      </c>
      <c r="C451" s="104">
        <v>10</v>
      </c>
      <c r="D451" s="42">
        <v>6</v>
      </c>
      <c r="E451" s="42" t="s">
        <v>259</v>
      </c>
      <c r="F451" s="43"/>
      <c r="G451" s="42" t="s">
        <v>268</v>
      </c>
      <c r="H451" s="44"/>
      <c r="I451" s="35" t="str">
        <f t="shared" si="102"/>
        <v xml:space="preserve">  "device_latitude" decimal(10, 6) ,</v>
      </c>
      <c r="J451" s="35" t="str">
        <f t="shared" si="103"/>
        <v xml:space="preserve">COMMENT ON COLUMN "public"."t_dis_source_run_redlight"."device_latitude" IS '设备纬度';</v>
      </c>
      <c r="K451" s="27" t="str">
        <f t="shared" si="101"/>
        <v/>
      </c>
    </row>
    <row r="452">
      <c r="A452" s="43" t="s">
        <v>384</v>
      </c>
      <c r="B452" s="43" t="s">
        <v>258</v>
      </c>
      <c r="C452" s="104">
        <v>512</v>
      </c>
      <c r="D452" s="42"/>
      <c r="E452" s="42" t="s">
        <v>259</v>
      </c>
      <c r="F452" s="43"/>
      <c r="G452" s="42" t="s">
        <v>385</v>
      </c>
      <c r="H452" s="44"/>
      <c r="I452" s="35" t="str">
        <f t="shared" si="102"/>
        <v xml:space="preserve">  "sence_image_path" varchar(512) ,</v>
      </c>
      <c r="J452" s="35" t="str">
        <f t="shared" si="103"/>
        <v xml:space="preserve">COMMENT ON COLUMN "public"."t_dis_source_run_redlight"."sence_image_path" IS '场景图路径';</v>
      </c>
      <c r="K452" s="27" t="str">
        <f t="shared" si="101"/>
        <v/>
      </c>
    </row>
    <row r="453">
      <c r="A453" s="43" t="s">
        <v>386</v>
      </c>
      <c r="B453" s="43" t="s">
        <v>258</v>
      </c>
      <c r="C453" s="104">
        <v>512</v>
      </c>
      <c r="D453" s="42"/>
      <c r="E453" s="42" t="s">
        <v>259</v>
      </c>
      <c r="F453" s="43"/>
      <c r="G453" s="42" t="s">
        <v>387</v>
      </c>
      <c r="H453" s="44"/>
      <c r="I453" s="35" t="str">
        <f t="shared" si="102"/>
        <v xml:space="preserve">  "composite_image_path" varchar(512) ,</v>
      </c>
      <c r="J453" s="35" t="str">
        <f t="shared" si="103"/>
        <v xml:space="preserve">COMMENT ON COLUMN "public"."t_dis_source_run_redlight"."composite_image_path" IS '违章合成图路径';</v>
      </c>
      <c r="K453" s="27" t="str">
        <f t="shared" si="101"/>
        <v/>
      </c>
    </row>
    <row r="454">
      <c r="A454" s="43" t="s">
        <v>382</v>
      </c>
      <c r="B454" s="43" t="s">
        <v>258</v>
      </c>
      <c r="C454" s="104">
        <v>512</v>
      </c>
      <c r="D454" s="42"/>
      <c r="E454" s="42" t="s">
        <v>259</v>
      </c>
      <c r="F454" s="43"/>
      <c r="G454" s="42" t="s">
        <v>383</v>
      </c>
      <c r="H454" s="44"/>
      <c r="I454" s="35" t="str">
        <f t="shared" si="102"/>
        <v xml:space="preserve">  "face_image_path" varchar(512) ,</v>
      </c>
      <c r="J454" s="35" t="str">
        <f t="shared" si="103"/>
        <v xml:space="preserve">COMMENT ON COLUMN "public"."t_dis_source_run_redlight"."face_image_path" IS '人脸图路径';</v>
      </c>
      <c r="K454" s="27" t="str">
        <f t="shared" si="101"/>
        <v/>
      </c>
    </row>
    <row r="455">
      <c r="A455" s="43" t="s">
        <v>378</v>
      </c>
      <c r="B455" s="43" t="s">
        <v>297</v>
      </c>
      <c r="C455" s="43"/>
      <c r="D455" s="42"/>
      <c r="E455" s="42" t="s">
        <v>259</v>
      </c>
      <c r="F455" s="43"/>
      <c r="G455" s="42" t="s">
        <v>379</v>
      </c>
      <c r="H455" s="44"/>
      <c r="I455" s="35" t="str">
        <f t="shared" si="102"/>
        <v xml:space="preserve">  "capture_time" timestamp ,</v>
      </c>
      <c r="J455" s="35" t="str">
        <f t="shared" si="103"/>
        <v xml:space="preserve">COMMENT ON COLUMN "public"."t_dis_source_run_redlight"."capture_time" IS '抓拍时间';</v>
      </c>
      <c r="K455" s="27" t="str">
        <f t="shared" si="101"/>
        <v/>
      </c>
    </row>
    <row r="456">
      <c r="A456" s="43" t="s">
        <v>592</v>
      </c>
      <c r="B456" s="43" t="s">
        <v>258</v>
      </c>
      <c r="C456" s="104">
        <v>128</v>
      </c>
      <c r="D456" s="42"/>
      <c r="E456" s="42" t="s">
        <v>259</v>
      </c>
      <c r="F456" s="43"/>
      <c r="G456" s="42" t="s">
        <v>593</v>
      </c>
      <c r="H456" s="44"/>
      <c r="I456" s="35" t="str">
        <f t="shared" si="102"/>
        <v xml:space="preserve">  "person_img_id" varchar(128) ,</v>
      </c>
      <c r="J456" s="35" t="str">
        <f t="shared" si="103"/>
        <v xml:space="preserve">COMMENT ON COLUMN "public"."t_dis_source_run_redlight"."person_img_id" IS '图片ID';</v>
      </c>
      <c r="K456" s="27" t="str">
        <f t="shared" si="101"/>
        <v/>
      </c>
    </row>
    <row r="457">
      <c r="A457" s="43" t="s">
        <v>594</v>
      </c>
      <c r="B457" s="43" t="s">
        <v>258</v>
      </c>
      <c r="C457" s="104">
        <v>128</v>
      </c>
      <c r="D457" s="42"/>
      <c r="E457" s="42" t="s">
        <v>259</v>
      </c>
      <c r="F457" s="43"/>
      <c r="G457" s="42" t="s">
        <v>595</v>
      </c>
      <c r="H457" s="44"/>
      <c r="I457" s="35" t="str">
        <f t="shared" si="102"/>
        <v xml:space="preserve">  "person_id" varchar(128) ,</v>
      </c>
      <c r="J457" s="35" t="str">
        <f t="shared" si="103"/>
        <v xml:space="preserve">COMMENT ON COLUMN "public"."t_dis_source_run_redlight"."person_id" IS '人员ID';</v>
      </c>
      <c r="K457" s="27" t="str">
        <f t="shared" si="101"/>
        <v/>
      </c>
    </row>
    <row r="458">
      <c r="A458" s="43" t="s">
        <v>313</v>
      </c>
      <c r="B458" s="43" t="s">
        <v>258</v>
      </c>
      <c r="C458" s="104">
        <v>64</v>
      </c>
      <c r="D458" s="42"/>
      <c r="E458" s="42" t="s">
        <v>259</v>
      </c>
      <c r="F458" s="43"/>
      <c r="G458" s="42" t="s">
        <v>314</v>
      </c>
      <c r="H458" s="44"/>
      <c r="I458" s="35" t="str">
        <f t="shared" si="102"/>
        <v xml:space="preserve">  "idcard" varchar(64) ,</v>
      </c>
      <c r="J458" s="35" t="str">
        <f t="shared" si="103"/>
        <v xml:space="preserve">COMMENT ON COLUMN "public"."t_dis_source_run_redlight"."idcard" IS '身份证';</v>
      </c>
      <c r="K458" s="27" t="str">
        <f t="shared" si="101"/>
        <v/>
      </c>
    </row>
    <row r="459">
      <c r="A459" s="43" t="s">
        <v>596</v>
      </c>
      <c r="B459" s="43" t="s">
        <v>258</v>
      </c>
      <c r="C459" s="104">
        <v>128</v>
      </c>
      <c r="D459" s="42"/>
      <c r="E459" s="42" t="s">
        <v>259</v>
      </c>
      <c r="F459" s="43"/>
      <c r="G459" s="42" t="s">
        <v>597</v>
      </c>
      <c r="H459" s="44"/>
      <c r="I459" s="35" t="str">
        <f t="shared" si="102"/>
        <v xml:space="preserve">  "label" varchar(128) ,</v>
      </c>
      <c r="J459" s="35" t="str">
        <f t="shared" si="103"/>
        <v xml:space="preserve">COMMENT ON COLUMN "public"."t_dis_source_run_redlight"."label" IS '识别人员标签';</v>
      </c>
      <c r="K459" s="27" t="str">
        <f t="shared" si="101"/>
        <v/>
      </c>
    </row>
    <row r="460">
      <c r="A460" s="43" t="s">
        <v>316</v>
      </c>
      <c r="B460" s="43" t="s">
        <v>258</v>
      </c>
      <c r="C460" s="104">
        <v>64</v>
      </c>
      <c r="D460" s="42"/>
      <c r="E460" s="42" t="s">
        <v>259</v>
      </c>
      <c r="F460" s="43"/>
      <c r="G460" s="42" t="s">
        <v>598</v>
      </c>
      <c r="H460" s="44"/>
      <c r="I460" s="35" t="str">
        <f t="shared" si="102"/>
        <v xml:space="preserve">  "name" varchar(64) ,</v>
      </c>
      <c r="J460" s="35" t="str">
        <f t="shared" si="103"/>
        <v xml:space="preserve">COMMENT ON COLUMN "public"."t_dis_source_run_redlight"."name" IS '识别人员姓名';</v>
      </c>
      <c r="K460" s="27" t="str">
        <f t="shared" si="101"/>
        <v/>
      </c>
    </row>
    <row r="461">
      <c r="A461" s="43" t="s">
        <v>318</v>
      </c>
      <c r="B461" s="78" t="s">
        <v>319</v>
      </c>
      <c r="C461" s="105">
        <v>1</v>
      </c>
      <c r="D461" s="42"/>
      <c r="E461" s="42" t="s">
        <v>259</v>
      </c>
      <c r="F461" s="43"/>
      <c r="G461" s="42" t="s">
        <v>599</v>
      </c>
      <c r="H461" s="44"/>
      <c r="I461" s="35" t="str">
        <f t="shared" si="102"/>
        <v xml:space="preserve">  "gender" char(1) ,</v>
      </c>
      <c r="J461" s="35" t="str">
        <f t="shared" si="103"/>
        <v xml:space="preserve">COMMENT ON COLUMN "public"."t_dis_source_run_redlight"."gender" IS '性别(0:男,1:女)';</v>
      </c>
      <c r="K461" s="27" t="str">
        <f t="shared" si="101"/>
        <v/>
      </c>
    </row>
    <row r="462">
      <c r="A462" s="106" t="s">
        <v>401</v>
      </c>
      <c r="B462" s="42" t="s">
        <v>265</v>
      </c>
      <c r="C462" s="42">
        <v>7</v>
      </c>
      <c r="D462" s="42">
        <v>4</v>
      </c>
      <c r="E462" s="42" t="s">
        <v>259</v>
      </c>
      <c r="F462" s="43"/>
      <c r="G462" s="42" t="s">
        <v>600</v>
      </c>
      <c r="H462" s="44"/>
      <c r="I462" s="35" t="str">
        <f t="shared" si="102"/>
        <v xml:space="preserve">  "similarity" decimal(7, 4) ,</v>
      </c>
      <c r="J462" s="35" t="str">
        <f t="shared" si="103"/>
        <v xml:space="preserve">COMMENT ON COLUMN "public"."t_dis_source_run_redlight"."similarity" IS '相似度';</v>
      </c>
      <c r="K462" s="27" t="str">
        <f t="shared" si="101"/>
        <v/>
      </c>
    </row>
    <row r="463" ht="25.5">
      <c r="A463" s="43" t="s">
        <v>601</v>
      </c>
      <c r="B463" s="79" t="s">
        <v>319</v>
      </c>
      <c r="C463" s="107">
        <v>1</v>
      </c>
      <c r="D463" s="42"/>
      <c r="E463" s="42" t="s">
        <v>259</v>
      </c>
      <c r="F463" s="43"/>
      <c r="G463" s="42" t="s">
        <v>602</v>
      </c>
      <c r="H463" s="44"/>
      <c r="I463" s="35" t="str">
        <f t="shared" si="102"/>
        <v xml:space="preserve">  "check_status" char(1) ,</v>
      </c>
      <c r="J463" s="35" t="str">
        <f t="shared" si="103"/>
        <v xml:space="preserve">COMMENT ON COLUMN "public"."t_dis_source_run_redlight"."check_status" IS '审核状态(1-未识别，2-待审核，3-审核通过，4-审核不通过)';</v>
      </c>
      <c r="K463" s="27" t="str">
        <f t="shared" si="101"/>
        <v/>
      </c>
    </row>
    <row r="464">
      <c r="A464" s="43" t="s">
        <v>603</v>
      </c>
      <c r="B464" s="43" t="s">
        <v>258</v>
      </c>
      <c r="C464" s="104">
        <v>128</v>
      </c>
      <c r="D464" s="42"/>
      <c r="E464" s="42" t="s">
        <v>259</v>
      </c>
      <c r="F464" s="43"/>
      <c r="G464" s="42" t="s">
        <v>604</v>
      </c>
      <c r="H464" s="44"/>
      <c r="I464" s="35" t="str">
        <f t="shared" si="102"/>
        <v xml:space="preserve">  "check_remark" varchar(128) ,</v>
      </c>
      <c r="J464" s="35" t="str">
        <f t="shared" si="103"/>
        <v xml:space="preserve">COMMENT ON COLUMN "public"."t_dis_source_run_redlight"."check_remark" IS '审核说明';</v>
      </c>
      <c r="K464" s="27" t="str">
        <f t="shared" si="101"/>
        <v/>
      </c>
    </row>
    <row r="465">
      <c r="A465" s="43" t="s">
        <v>605</v>
      </c>
      <c r="B465" s="43" t="s">
        <v>258</v>
      </c>
      <c r="C465" s="104">
        <v>64</v>
      </c>
      <c r="D465" s="42"/>
      <c r="E465" s="42" t="s">
        <v>259</v>
      </c>
      <c r="F465" s="43"/>
      <c r="G465" s="42" t="s">
        <v>606</v>
      </c>
      <c r="H465" s="44"/>
      <c r="I465" s="35" t="str">
        <f t="shared" si="102"/>
        <v xml:space="preserve">  "check_police_name" varchar(64) ,</v>
      </c>
      <c r="J465" s="35" t="str">
        <f t="shared" si="103"/>
        <v xml:space="preserve">COMMENT ON COLUMN "public"."t_dis_source_run_redlight"."check_police_name" IS '审核人员姓名';</v>
      </c>
      <c r="K465" s="27" t="str">
        <f t="shared" si="101"/>
        <v/>
      </c>
    </row>
    <row r="466">
      <c r="A466" s="43" t="s">
        <v>607</v>
      </c>
      <c r="B466" s="43" t="s">
        <v>258</v>
      </c>
      <c r="C466" s="104">
        <v>64</v>
      </c>
      <c r="D466" s="42"/>
      <c r="E466" s="42" t="s">
        <v>259</v>
      </c>
      <c r="F466" s="43"/>
      <c r="G466" s="42" t="s">
        <v>608</v>
      </c>
      <c r="H466" s="44"/>
      <c r="I466" s="35" t="str">
        <f t="shared" si="102"/>
        <v xml:space="preserve">  "check_police_num" varchar(64) ,</v>
      </c>
      <c r="J466" s="35" t="str">
        <f t="shared" si="103"/>
        <v xml:space="preserve">COMMENT ON COLUMN "public"."t_dis_source_run_redlight"."check_police_num" IS '审核人员警号';</v>
      </c>
      <c r="K466" s="27" t="str">
        <f t="shared" si="101"/>
        <v/>
      </c>
    </row>
    <row r="467">
      <c r="A467" s="43" t="s">
        <v>609</v>
      </c>
      <c r="B467" s="43" t="s">
        <v>297</v>
      </c>
      <c r="C467" s="104">
        <v>0</v>
      </c>
      <c r="D467" s="42"/>
      <c r="E467" s="42" t="s">
        <v>259</v>
      </c>
      <c r="F467" s="43"/>
      <c r="G467" s="42" t="s">
        <v>610</v>
      </c>
      <c r="H467" s="44"/>
      <c r="I467" s="35" t="str">
        <f t="shared" si="102"/>
        <v xml:space="preserve">  "check_time" timestamp ,</v>
      </c>
      <c r="J467" s="35" t="str">
        <f t="shared" si="103"/>
        <v xml:space="preserve">COMMENT ON COLUMN "public"."t_dis_source_run_redlight"."check_time" IS '审核时间';</v>
      </c>
      <c r="K467" s="27" t="str">
        <f t="shared" si="101"/>
        <v/>
      </c>
    </row>
    <row r="468">
      <c r="A468" s="43" t="s">
        <v>611</v>
      </c>
      <c r="B468" s="43" t="s">
        <v>297</v>
      </c>
      <c r="C468" s="104">
        <v>0</v>
      </c>
      <c r="D468" s="73"/>
      <c r="E468" s="42" t="s">
        <v>259</v>
      </c>
      <c r="F468" s="43"/>
      <c r="G468" s="42" t="s">
        <v>612</v>
      </c>
      <c r="H468" s="44"/>
      <c r="I468" s="35" t="str">
        <f t="shared" si="102"/>
        <v xml:space="preserve">  "source_create_time" timestamp ,</v>
      </c>
      <c r="J468" s="35" t="str">
        <f t="shared" si="103"/>
        <v xml:space="preserve">COMMENT ON COLUMN "public"."t_dis_source_run_redlight"."source_create_time" IS '来源数据创建时间';</v>
      </c>
      <c r="K468" s="27" t="str">
        <f t="shared" si="101"/>
        <v/>
      </c>
    </row>
    <row r="469">
      <c r="A469" s="43" t="s">
        <v>613</v>
      </c>
      <c r="B469" s="43" t="s">
        <v>297</v>
      </c>
      <c r="C469" s="104">
        <v>0</v>
      </c>
      <c r="D469" s="73"/>
      <c r="E469" s="42" t="s">
        <v>259</v>
      </c>
      <c r="F469" s="43"/>
      <c r="G469" s="42" t="s">
        <v>614</v>
      </c>
      <c r="H469" s="44"/>
      <c r="I469" s="35" t="str">
        <f t="shared" si="102"/>
        <v xml:space="preserve">  "source_update_time" timestamp ,</v>
      </c>
      <c r="J469" s="35" t="str">
        <f t="shared" si="103"/>
        <v xml:space="preserve">COMMENT ON COLUMN "public"."t_dis_source_run_redlight"."source_update_time" IS '来源数据修改时间';</v>
      </c>
      <c r="K469" s="27" t="str">
        <f t="shared" si="101"/>
        <v/>
      </c>
    </row>
    <row r="470">
      <c r="A470" s="42" t="s">
        <v>286</v>
      </c>
      <c r="B470" s="70" t="s">
        <v>258</v>
      </c>
      <c r="C470" s="70">
        <v>512</v>
      </c>
      <c r="D470" s="42"/>
      <c r="E470" s="42" t="s">
        <v>259</v>
      </c>
      <c r="F470" s="43"/>
      <c r="G470" s="42" t="s">
        <v>35</v>
      </c>
      <c r="H470" s="51"/>
      <c r="I470" s="35" t="str">
        <f t="shared" si="102"/>
        <v xml:space="preserve">  "remark" varchar(512) ,</v>
      </c>
      <c r="J470" s="35" t="str">
        <f t="shared" si="103"/>
        <v xml:space="preserve">COMMENT ON COLUMN "public"."t_dis_source_run_redlight"."remark" IS '备注';</v>
      </c>
      <c r="K470" s="9" t="str">
        <f t="shared" si="101"/>
        <v/>
      </c>
    </row>
    <row r="471" ht="25.5">
      <c r="A471" s="52" t="s">
        <v>288</v>
      </c>
      <c r="B471" s="52" t="s">
        <v>280</v>
      </c>
      <c r="C471" s="52">
        <v>0</v>
      </c>
      <c r="D471" s="52"/>
      <c r="E471" s="52" t="s">
        <v>259</v>
      </c>
      <c r="F471" s="53" t="b">
        <v>0</v>
      </c>
      <c r="G471" s="54" t="s">
        <v>289</v>
      </c>
      <c r="H471" s="44"/>
      <c r="I471" s="35" t="str">
        <f t="shared" si="102"/>
        <v xml:space="preserve">  "is_delete" bool DEFAULT FALSE ,</v>
      </c>
      <c r="J471" s="35" t="str">
        <f t="shared" si="103"/>
        <v xml:space="preserve">COMMENT ON COLUMN "public"."t_dis_source_run_redlight"."is_delete" IS '是否删除（true-是、false-否）';</v>
      </c>
      <c r="K471" s="9" t="str">
        <f t="shared" si="101"/>
        <v/>
      </c>
    </row>
    <row r="472">
      <c r="A472" s="46" t="s">
        <v>290</v>
      </c>
      <c r="B472" s="46" t="s">
        <v>258</v>
      </c>
      <c r="C472" s="46">
        <v>32</v>
      </c>
      <c r="D472" s="46"/>
      <c r="E472" s="46" t="s">
        <v>259</v>
      </c>
      <c r="F472" s="47"/>
      <c r="G472" s="48" t="s">
        <v>291</v>
      </c>
      <c r="H472" s="44"/>
      <c r="I472" s="35" t="str">
        <f t="shared" si="102"/>
        <v xml:space="preserve">  "create_user" varchar(32) ,</v>
      </c>
      <c r="J472" s="35" t="str">
        <f t="shared" si="103"/>
        <v xml:space="preserve">COMMENT ON COLUMN "public"."t_dis_source_run_redlight"."create_user" IS '创建用户';</v>
      </c>
      <c r="K472" s="9" t="str">
        <f t="shared" si="101"/>
        <v/>
      </c>
    </row>
    <row r="473">
      <c r="A473" s="46" t="s">
        <v>292</v>
      </c>
      <c r="B473" s="46" t="s">
        <v>258</v>
      </c>
      <c r="C473" s="46">
        <v>32</v>
      </c>
      <c r="D473" s="46"/>
      <c r="E473" s="46" t="s">
        <v>259</v>
      </c>
      <c r="F473" s="47"/>
      <c r="G473" s="48" t="s">
        <v>293</v>
      </c>
      <c r="H473" s="44"/>
      <c r="I473" s="35" t="str">
        <f t="shared" si="102"/>
        <v xml:space="preserve">  "create_department" varchar(32) ,</v>
      </c>
      <c r="J473" s="35" t="str">
        <f t="shared" si="103"/>
        <v xml:space="preserve">COMMENT ON COLUMN "public"."t_dis_source_run_redlight"."create_department" IS '创建部门';</v>
      </c>
      <c r="K473" s="9" t="str">
        <f t="shared" si="101"/>
        <v/>
      </c>
    </row>
    <row r="474">
      <c r="A474" s="46" t="s">
        <v>294</v>
      </c>
      <c r="B474" s="46" t="s">
        <v>258</v>
      </c>
      <c r="C474" s="46">
        <v>32</v>
      </c>
      <c r="D474" s="46"/>
      <c r="E474" s="46" t="s">
        <v>259</v>
      </c>
      <c r="F474" s="47"/>
      <c r="G474" s="48" t="s">
        <v>295</v>
      </c>
      <c r="H474" s="44"/>
      <c r="I474" s="35" t="str">
        <f t="shared" si="102"/>
        <v xml:space="preserve">  "create_host" varchar(32) ,</v>
      </c>
      <c r="J474" s="35" t="str">
        <f t="shared" si="103"/>
        <v xml:space="preserve">COMMENT ON COLUMN "public"."t_dis_source_run_redlight"."create_host" IS '创建服务IP';</v>
      </c>
      <c r="K474" s="9" t="str">
        <f t="shared" si="101"/>
        <v/>
      </c>
    </row>
    <row r="475" ht="25.5">
      <c r="A475" s="46" t="s">
        <v>296</v>
      </c>
      <c r="B475" s="46" t="s">
        <v>297</v>
      </c>
      <c r="C475" s="46">
        <v>0</v>
      </c>
      <c r="D475" s="46"/>
      <c r="E475" s="46" t="s">
        <v>259</v>
      </c>
      <c r="F475" s="47" t="s">
        <v>298</v>
      </c>
      <c r="G475" s="48" t="s">
        <v>299</v>
      </c>
      <c r="H475" s="44"/>
      <c r="I475" s="35" t="str">
        <f t="shared" si="102"/>
        <v xml:space="preserve">  "create_time" timestamp DEFAULT CURRENT_TIMESTAMP ,</v>
      </c>
      <c r="J475" s="35" t="str">
        <f t="shared" si="103"/>
        <v xml:space="preserve">COMMENT ON COLUMN "public"."t_dis_source_run_redlight"."create_time" IS '创建时间';</v>
      </c>
      <c r="K475" s="9" t="str">
        <f t="shared" si="101"/>
        <v/>
      </c>
    </row>
    <row r="476">
      <c r="A476" s="46" t="s">
        <v>300</v>
      </c>
      <c r="B476" s="46" t="s">
        <v>258</v>
      </c>
      <c r="C476" s="46">
        <v>32</v>
      </c>
      <c r="D476" s="46"/>
      <c r="E476" s="46" t="s">
        <v>259</v>
      </c>
      <c r="F476" s="47"/>
      <c r="G476" s="48" t="s">
        <v>301</v>
      </c>
      <c r="H476" s="44"/>
      <c r="I476" s="35" t="str">
        <f t="shared" si="102"/>
        <v xml:space="preserve">  "update_user" varchar(32) ,</v>
      </c>
      <c r="J476" s="35" t="str">
        <f t="shared" si="103"/>
        <v xml:space="preserve">COMMENT ON COLUMN "public"."t_dis_source_run_redlight"."update_user" IS '修改用户';</v>
      </c>
      <c r="K476" s="9" t="str">
        <f t="shared" si="101"/>
        <v/>
      </c>
    </row>
    <row r="477">
      <c r="A477" s="46" t="s">
        <v>302</v>
      </c>
      <c r="B477" s="46" t="s">
        <v>258</v>
      </c>
      <c r="C477" s="46">
        <v>32</v>
      </c>
      <c r="D477" s="46"/>
      <c r="E477" s="46" t="s">
        <v>259</v>
      </c>
      <c r="F477" s="47"/>
      <c r="G477" s="48" t="s">
        <v>303</v>
      </c>
      <c r="H477" s="44"/>
      <c r="I477" s="35" t="str">
        <f t="shared" si="102"/>
        <v xml:space="preserve">  "update_department" varchar(32) ,</v>
      </c>
      <c r="J477" s="35" t="str">
        <f t="shared" si="103"/>
        <v xml:space="preserve">COMMENT ON COLUMN "public"."t_dis_source_run_redlight"."update_department" IS '修改部门';</v>
      </c>
      <c r="K477" s="9" t="str">
        <f t="shared" si="101"/>
        <v/>
      </c>
    </row>
    <row r="478">
      <c r="A478" s="46" t="s">
        <v>304</v>
      </c>
      <c r="B478" s="46" t="s">
        <v>258</v>
      </c>
      <c r="C478" s="46">
        <v>32</v>
      </c>
      <c r="D478" s="46"/>
      <c r="E478" s="46" t="s">
        <v>259</v>
      </c>
      <c r="F478" s="47"/>
      <c r="G478" s="48" t="s">
        <v>305</v>
      </c>
      <c r="H478" s="44"/>
      <c r="I478" s="35" t="str">
        <f t="shared" si="102"/>
        <v xml:space="preserve">  "update_host" varchar(32) ,</v>
      </c>
      <c r="J478" s="35" t="str">
        <f t="shared" si="103"/>
        <v xml:space="preserve">COMMENT ON COLUMN "public"."t_dis_source_run_redlight"."update_host" IS '修改服务IP';</v>
      </c>
      <c r="K478" s="9" t="str">
        <f t="shared" si="101"/>
        <v/>
      </c>
    </row>
    <row r="479" ht="25.5">
      <c r="A479" s="46" t="s">
        <v>306</v>
      </c>
      <c r="B479" s="46" t="s">
        <v>297</v>
      </c>
      <c r="C479" s="46">
        <v>0</v>
      </c>
      <c r="D479" s="46"/>
      <c r="E479" s="46" t="s">
        <v>259</v>
      </c>
      <c r="F479" s="47" t="s">
        <v>298</v>
      </c>
      <c r="G479" s="48" t="s">
        <v>307</v>
      </c>
      <c r="H479" s="44"/>
      <c r="I479" s="35" t="str">
        <f t="shared" si="102"/>
        <v xml:space="preserve">  "update_time" timestamp DEFAULT CURRENT_TIMESTAMP ,</v>
      </c>
      <c r="J479" s="35" t="str">
        <f t="shared" si="103"/>
        <v xml:space="preserve">COMMENT ON COLUMN "public"."t_dis_source_run_redlight"."update_time" IS '修改时间';</v>
      </c>
      <c r="K479" s="9" t="str">
        <f t="shared" si="101"/>
        <v/>
      </c>
    </row>
    <row r="480">
      <c r="A480" s="46" t="s">
        <v>308</v>
      </c>
      <c r="B480" s="46" t="s">
        <v>309</v>
      </c>
      <c r="C480" s="46">
        <v>0</v>
      </c>
      <c r="D480" s="46"/>
      <c r="E480" s="46" t="s">
        <v>259</v>
      </c>
      <c r="F480" s="47">
        <v>0</v>
      </c>
      <c r="G480" s="48" t="s">
        <v>310</v>
      </c>
      <c r="H480" s="44"/>
      <c r="I480" s="35" t="str">
        <f t="shared" si="102"/>
        <v xml:space="preserve">  "record_version" int4 DEFAULT 0 ,</v>
      </c>
      <c r="J480" s="35" t="str">
        <f t="shared" si="103"/>
        <v xml:space="preserve">COMMENT ON COLUMN "public"."t_dis_source_run_redlight"."record_version" IS '记录版本号';</v>
      </c>
      <c r="K480" s="9" t="str">
        <f t="shared" si="101"/>
        <v/>
      </c>
    </row>
    <row r="481" ht="25.5">
      <c r="A481" s="35"/>
      <c r="B481" s="35"/>
      <c r="C481" s="35"/>
      <c r="D481" s="35"/>
      <c r="E481" s="35"/>
      <c r="F481" s="35"/>
      <c r="G481" s="35"/>
      <c r="H481" s="35"/>
      <c r="I481" s="35" t="str">
        <f>"CONSTRAINT """&amp;B444&amp;"_pk"" PRIMARY KEY ("""&amp;A446&amp;"""));"</f>
        <v xml:space="preserve">CONSTRAINT "t_dis_source_run_redlight_pk" PRIMARY KEY ("dis_source_run_redlight_id"));</v>
      </c>
      <c r="J481" s="34"/>
      <c r="K481" s="9"/>
    </row>
    <row r="482" ht="16.5">
      <c r="A482" s="63" t="s">
        <v>172</v>
      </c>
      <c r="B482" s="75" t="s">
        <v>171</v>
      </c>
      <c r="C482" s="76"/>
      <c r="D482" s="76"/>
      <c r="E482" s="76"/>
      <c r="F482" s="76"/>
      <c r="G482" s="77"/>
      <c r="H482" s="80" t="str">
        <f>IFERROR(MID(B482,FIND("#",SUBSTITUTE(B482,"_","#",1),1)+1,1),"")&amp;IFERROR(MID(B482,FIND("#",SUBSTITUTE(B482,"_","#",2),1)+1,1),"")&amp;IFERROR(MID(B482,FIND("#",SUBSTITUTE(B482,"_","#",3),1)+1,1),"")&amp;IFERROR(MID(B482,FIND("#",SUBSTITUTE(B482,"_","#",4),1)+1,1),"")&amp;IFERROR(MID(B482,FIND("#",SUBSTITUTE(B482,"_","#",5),1)+1,1),"")&amp;IFERROR(MID(B482,FIND("#",SUBSTITUTE(B482,"_","#",6),1)+1,1),"")</f>
        <v>dsrf</v>
      </c>
      <c r="I482" s="35" t="str">
        <f>"-- DROP TABLE IF EXISTS """&amp;B482&amp;""";"</f>
        <v xml:space="preserve">-- DROP TABLE IF EXISTS "t_dis_source_rxy_face";</v>
      </c>
      <c r="J482" s="35" t="str">
        <f>"ALTER TABLE ""public""."""&amp;B482&amp;""" OWNER TO ""ropeok"";"</f>
        <v xml:space="preserve">ALTER TABLE "public"."t_dis_source_rxy_face" OWNER TO "ropeok";</v>
      </c>
      <c r="K482" s="27" t="str">
        <f t="shared" ref="K482:K517" si="104">IF(H482="idx","CREATE INDEX idx_"&amp;$H$482&amp;"_"&amp;A482&amp;" ON public."&amp;$B$482&amp;" USING btree ("&amp;A482&amp;");",IF(H482="uk","CREATE UNIQUE INDEX uk_"&amp;$H$482&amp;"_"&amp;A482&amp;" ON public."&amp;$B$482&amp;" USING btree ("&amp;A482&amp;");",""))</f>
        <v/>
      </c>
    </row>
    <row r="483" ht="16.5">
      <c r="A483" s="63" t="s">
        <v>244</v>
      </c>
      <c r="B483" s="63" t="s">
        <v>245</v>
      </c>
      <c r="C483" s="63" t="s">
        <v>246</v>
      </c>
      <c r="D483" s="63" t="s">
        <v>247</v>
      </c>
      <c r="E483" s="63" t="s">
        <v>248</v>
      </c>
      <c r="F483" s="63" t="s">
        <v>249</v>
      </c>
      <c r="G483" s="63" t="s">
        <v>250</v>
      </c>
      <c r="H483" s="63" t="s">
        <v>251</v>
      </c>
      <c r="I483" s="35" t="str">
        <f>"CREATE TABLE """&amp;B482&amp;""" ("</f>
        <v xml:space="preserve">CREATE TABLE "t_dis_source_rxy_face" (</v>
      </c>
      <c r="J483" s="35" t="str">
        <f>"COMMENT ON TABLE ""public""."""&amp;$B482&amp;""" IS '"&amp;A482&amp;"';"</f>
        <v xml:space="preserve">COMMENT ON TABLE "public"."t_dis_source_rxy_face" IS '人像云人脸抓拍来源数据记录表';</v>
      </c>
      <c r="K483" s="27" t="str">
        <f t="shared" si="104"/>
        <v/>
      </c>
    </row>
    <row r="484" ht="25.5">
      <c r="A484" s="42" t="s">
        <v>615</v>
      </c>
      <c r="B484" s="42" t="s">
        <v>253</v>
      </c>
      <c r="C484" s="42">
        <v>0</v>
      </c>
      <c r="D484" s="42"/>
      <c r="E484" s="42" t="s">
        <v>254</v>
      </c>
      <c r="F484" s="43"/>
      <c r="G484" s="42" t="s">
        <v>616</v>
      </c>
      <c r="H484" s="44" t="s">
        <v>256</v>
      </c>
      <c r="I484" s="35" t="str">
        <f t="shared" ref="I484:I517" si="105">"  """&amp;A484&amp;""" "&amp;B484&amp;IF(AND(C484&gt;0,LEFT(B484,3)&lt;&gt;"int"),"("&amp;C484&amp;IF(D484&lt;&gt;"",", "&amp;D484,"")&amp;")","")&amp;IF(E484="n"," NOT NULL","")&amp;IF(F484&lt;&gt;""," DEFAULT "&amp;F484,"")&amp;" ,"</f>
        <v xml:space="preserve">  "dis_source_rxy_face_id" int8 NOT NULL ,</v>
      </c>
      <c r="J484" s="35" t="str">
        <f t="shared" ref="J484:J517" si="106">"COMMENT ON COLUMN ""public""."""&amp;$B$482&amp;"""."""&amp;A484&amp;""" IS '"&amp;G484&amp;"';"</f>
        <v xml:space="preserve">COMMENT ON COLUMN "public"."t_dis_source_rxy_face"."dis_source_rxy_face_id" IS '人像云人脸抓拍来源数据记录表主键';</v>
      </c>
      <c r="K484" s="27" t="str">
        <f t="shared" si="104"/>
        <v/>
      </c>
    </row>
    <row r="485" ht="16.5">
      <c r="A485" s="43" t="s">
        <v>376</v>
      </c>
      <c r="B485" s="43" t="s">
        <v>258</v>
      </c>
      <c r="C485" s="104">
        <v>128</v>
      </c>
      <c r="D485" s="42"/>
      <c r="E485" s="42" t="s">
        <v>254</v>
      </c>
      <c r="F485" s="43"/>
      <c r="G485" s="42" t="s">
        <v>591</v>
      </c>
      <c r="H485" s="44" t="s">
        <v>261</v>
      </c>
      <c r="I485" s="35" t="str">
        <f t="shared" si="105"/>
        <v xml:space="preserve">  "capture_id" varchar(128) NOT NULL ,</v>
      </c>
      <c r="J485" s="35" t="str">
        <f t="shared" si="106"/>
        <v xml:space="preserve">COMMENT ON COLUMN "public"."t_dis_source_rxy_face"."capture_id" IS '抓拍ID';</v>
      </c>
      <c r="K485" s="27" t="str">
        <f t="shared" si="104"/>
        <v xml:space="preserve">CREATE INDEX idx_dsrf_capture_id ON public.t_dis_source_rxy_face USING btree (capture_id);</v>
      </c>
    </row>
    <row r="486" ht="16.5">
      <c r="A486" s="43" t="s">
        <v>257</v>
      </c>
      <c r="B486" s="43" t="s">
        <v>258</v>
      </c>
      <c r="C486" s="104">
        <v>32</v>
      </c>
      <c r="D486" s="42"/>
      <c r="E486" s="42" t="s">
        <v>259</v>
      </c>
      <c r="F486" s="43"/>
      <c r="G486" s="42" t="s">
        <v>260</v>
      </c>
      <c r="H486" s="44"/>
      <c r="I486" s="35" t="str">
        <f t="shared" si="105"/>
        <v xml:space="preserve">  "gbid" varchar(32) ,</v>
      </c>
      <c r="J486" s="35" t="str">
        <f t="shared" si="106"/>
        <v xml:space="preserve">COMMENT ON COLUMN "public"."t_dis_source_rxy_face"."gbid" IS '设备国标ID';</v>
      </c>
      <c r="K486" s="27" t="str">
        <f t="shared" si="104"/>
        <v/>
      </c>
    </row>
    <row r="487" ht="16.5">
      <c r="A487" s="43" t="s">
        <v>262</v>
      </c>
      <c r="B487" s="43" t="s">
        <v>258</v>
      </c>
      <c r="C487" s="104">
        <v>32</v>
      </c>
      <c r="D487" s="42"/>
      <c r="E487" s="42" t="s">
        <v>259</v>
      </c>
      <c r="F487" s="43"/>
      <c r="G487" s="42" t="s">
        <v>263</v>
      </c>
      <c r="H487" s="44"/>
      <c r="I487" s="35" t="str">
        <f t="shared" si="105"/>
        <v xml:space="preserve">  "device_name" varchar(32) ,</v>
      </c>
      <c r="J487" s="35" t="str">
        <f t="shared" si="106"/>
        <v xml:space="preserve">COMMENT ON COLUMN "public"."t_dis_source_rxy_face"."device_name" IS '设备名称';</v>
      </c>
      <c r="K487" s="27" t="str">
        <f t="shared" si="104"/>
        <v/>
      </c>
    </row>
    <row r="488" ht="16.5">
      <c r="A488" s="43" t="s">
        <v>264</v>
      </c>
      <c r="B488" s="43" t="s">
        <v>265</v>
      </c>
      <c r="C488" s="104">
        <v>10</v>
      </c>
      <c r="D488" s="42">
        <v>6</v>
      </c>
      <c r="E488" s="42" t="s">
        <v>259</v>
      </c>
      <c r="F488" s="43"/>
      <c r="G488" s="42" t="s">
        <v>266</v>
      </c>
      <c r="H488" s="44"/>
      <c r="I488" s="35" t="str">
        <f t="shared" si="105"/>
        <v xml:space="preserve">  "device_longitude" decimal(10, 6) ,</v>
      </c>
      <c r="J488" s="35" t="str">
        <f t="shared" si="106"/>
        <v xml:space="preserve">COMMENT ON COLUMN "public"."t_dis_source_rxy_face"."device_longitude" IS '设备经度';</v>
      </c>
      <c r="K488" s="27" t="str">
        <f t="shared" si="104"/>
        <v/>
      </c>
    </row>
    <row r="489" ht="16.5">
      <c r="A489" s="43" t="s">
        <v>267</v>
      </c>
      <c r="B489" s="43" t="s">
        <v>265</v>
      </c>
      <c r="C489" s="104">
        <v>10</v>
      </c>
      <c r="D489" s="42">
        <v>6</v>
      </c>
      <c r="E489" s="42" t="s">
        <v>259</v>
      </c>
      <c r="F489" s="43"/>
      <c r="G489" s="42" t="s">
        <v>268</v>
      </c>
      <c r="H489" s="44"/>
      <c r="I489" s="35" t="str">
        <f t="shared" si="105"/>
        <v xml:space="preserve">  "device_latitude" decimal(10, 6) ,</v>
      </c>
      <c r="J489" s="35" t="str">
        <f t="shared" si="106"/>
        <v xml:space="preserve">COMMENT ON COLUMN "public"."t_dis_source_rxy_face"."device_latitude" IS '设备纬度';</v>
      </c>
      <c r="K489" s="27" t="str">
        <f t="shared" si="104"/>
        <v/>
      </c>
    </row>
    <row r="490" ht="16.5">
      <c r="A490" s="43" t="s">
        <v>382</v>
      </c>
      <c r="B490" s="43" t="s">
        <v>258</v>
      </c>
      <c r="C490" s="104">
        <v>512</v>
      </c>
      <c r="D490" s="42"/>
      <c r="E490" s="42" t="s">
        <v>259</v>
      </c>
      <c r="F490" s="43"/>
      <c r="G490" s="42" t="s">
        <v>383</v>
      </c>
      <c r="H490" s="44"/>
      <c r="I490" s="35" t="str">
        <f t="shared" si="105"/>
        <v xml:space="preserve">  "face_image_path" varchar(512) ,</v>
      </c>
      <c r="J490" s="35" t="str">
        <f t="shared" si="106"/>
        <v xml:space="preserve">COMMENT ON COLUMN "public"."t_dis_source_rxy_face"."face_image_path" IS '人脸图路径';</v>
      </c>
      <c r="K490" s="27" t="str">
        <f t="shared" si="104"/>
        <v/>
      </c>
    </row>
    <row r="491" ht="16.5">
      <c r="A491" s="43" t="s">
        <v>384</v>
      </c>
      <c r="B491" s="43" t="s">
        <v>258</v>
      </c>
      <c r="C491" s="104">
        <v>512</v>
      </c>
      <c r="D491" s="42"/>
      <c r="E491" s="42" t="s">
        <v>259</v>
      </c>
      <c r="F491" s="43"/>
      <c r="G491" s="42" t="s">
        <v>385</v>
      </c>
      <c r="H491" s="44"/>
      <c r="I491" s="35" t="str">
        <f t="shared" si="105"/>
        <v xml:space="preserve">  "sence_image_path" varchar(512) ,</v>
      </c>
      <c r="J491" s="35" t="str">
        <f t="shared" si="106"/>
        <v xml:space="preserve">COMMENT ON COLUMN "public"."t_dis_source_rxy_face"."sence_image_path" IS '场景图路径';</v>
      </c>
      <c r="K491" s="27" t="str">
        <f t="shared" si="104"/>
        <v/>
      </c>
    </row>
    <row r="492" ht="16.5">
      <c r="A492" s="43" t="s">
        <v>378</v>
      </c>
      <c r="B492" s="43" t="s">
        <v>297</v>
      </c>
      <c r="C492" s="43"/>
      <c r="D492" s="42"/>
      <c r="E492" s="42" t="s">
        <v>259</v>
      </c>
      <c r="F492" s="43"/>
      <c r="G492" s="42" t="s">
        <v>379</v>
      </c>
      <c r="H492" s="44"/>
      <c r="I492" s="35" t="str">
        <f t="shared" si="105"/>
        <v xml:space="preserve">  "capture_time" timestamp ,</v>
      </c>
      <c r="J492" s="35" t="str">
        <f t="shared" si="106"/>
        <v xml:space="preserve">COMMENT ON COLUMN "public"."t_dis_source_rxy_face"."capture_time" IS '抓拍时间';</v>
      </c>
      <c r="K492" s="27" t="str">
        <f t="shared" si="104"/>
        <v/>
      </c>
    </row>
    <row r="493" ht="16.5">
      <c r="A493" s="43" t="s">
        <v>592</v>
      </c>
      <c r="B493" s="43" t="s">
        <v>258</v>
      </c>
      <c r="C493" s="104">
        <v>128</v>
      </c>
      <c r="D493" s="42"/>
      <c r="E493" s="42" t="s">
        <v>259</v>
      </c>
      <c r="F493" s="43"/>
      <c r="G493" s="42" t="s">
        <v>593</v>
      </c>
      <c r="H493" s="44"/>
      <c r="I493" s="35" t="str">
        <f t="shared" si="105"/>
        <v xml:space="preserve">  "person_img_id" varchar(128) ,</v>
      </c>
      <c r="J493" s="35" t="str">
        <f t="shared" si="106"/>
        <v xml:space="preserve">COMMENT ON COLUMN "public"."t_dis_source_rxy_face"."person_img_id" IS '图片ID';</v>
      </c>
      <c r="K493" s="27" t="str">
        <f t="shared" si="104"/>
        <v/>
      </c>
    </row>
    <row r="494" ht="16.5">
      <c r="A494" s="43" t="s">
        <v>594</v>
      </c>
      <c r="B494" s="43" t="s">
        <v>258</v>
      </c>
      <c r="C494" s="104">
        <v>128</v>
      </c>
      <c r="D494" s="42"/>
      <c r="E494" s="42" t="s">
        <v>259</v>
      </c>
      <c r="F494" s="43"/>
      <c r="G494" s="42" t="s">
        <v>595</v>
      </c>
      <c r="H494" s="44"/>
      <c r="I494" s="35" t="str">
        <f t="shared" si="105"/>
        <v xml:space="preserve">  "person_id" varchar(128) ,</v>
      </c>
      <c r="J494" s="35" t="str">
        <f t="shared" si="106"/>
        <v xml:space="preserve">COMMENT ON COLUMN "public"."t_dis_source_rxy_face"."person_id" IS '人员ID';</v>
      </c>
      <c r="K494" s="27" t="str">
        <f t="shared" si="104"/>
        <v/>
      </c>
    </row>
    <row r="495" ht="16.5">
      <c r="A495" s="43" t="s">
        <v>313</v>
      </c>
      <c r="B495" s="43" t="s">
        <v>258</v>
      </c>
      <c r="C495" s="104">
        <v>64</v>
      </c>
      <c r="D495" s="42"/>
      <c r="E495" s="42" t="s">
        <v>259</v>
      </c>
      <c r="F495" s="43"/>
      <c r="G495" s="42" t="s">
        <v>314</v>
      </c>
      <c r="H495" s="44"/>
      <c r="I495" s="35" t="str">
        <f t="shared" si="105"/>
        <v xml:space="preserve">  "idcard" varchar(64) ,</v>
      </c>
      <c r="J495" s="35" t="str">
        <f t="shared" si="106"/>
        <v xml:space="preserve">COMMENT ON COLUMN "public"."t_dis_source_rxy_face"."idcard" IS '身份证';</v>
      </c>
      <c r="K495" s="27" t="str">
        <f t="shared" si="104"/>
        <v/>
      </c>
    </row>
    <row r="496" ht="16.5">
      <c r="A496" s="43" t="s">
        <v>617</v>
      </c>
      <c r="B496" s="43" t="s">
        <v>258</v>
      </c>
      <c r="C496" s="104">
        <v>16</v>
      </c>
      <c r="D496" s="42"/>
      <c r="E496" s="42" t="s">
        <v>259</v>
      </c>
      <c r="F496" s="43"/>
      <c r="G496" s="42" t="s">
        <v>618</v>
      </c>
      <c r="H496" s="44"/>
      <c r="I496" s="35" t="str">
        <f t="shared" si="105"/>
        <v xml:space="preserve">  "card_type" varchar(16) ,</v>
      </c>
      <c r="J496" s="35" t="str">
        <f t="shared" si="106"/>
        <v xml:space="preserve">COMMENT ON COLUMN "public"."t_dis_source_rxy_face"."card_type" IS '证件类型';</v>
      </c>
      <c r="K496" s="27" t="str">
        <f t="shared" si="104"/>
        <v/>
      </c>
    </row>
    <row r="497" ht="16.5">
      <c r="A497" s="43" t="s">
        <v>596</v>
      </c>
      <c r="B497" s="43" t="s">
        <v>258</v>
      </c>
      <c r="C497" s="104">
        <v>128</v>
      </c>
      <c r="D497" s="42"/>
      <c r="E497" s="42" t="s">
        <v>259</v>
      </c>
      <c r="F497" s="43"/>
      <c r="G497" s="42" t="s">
        <v>597</v>
      </c>
      <c r="H497" s="44"/>
      <c r="I497" s="35" t="str">
        <f t="shared" si="105"/>
        <v xml:space="preserve">  "label" varchar(128) ,</v>
      </c>
      <c r="J497" s="35" t="str">
        <f t="shared" si="106"/>
        <v xml:space="preserve">COMMENT ON COLUMN "public"."t_dis_source_rxy_face"."label" IS '识别人员标签';</v>
      </c>
      <c r="K497" s="27" t="str">
        <f t="shared" si="104"/>
        <v/>
      </c>
    </row>
    <row r="498" ht="16.5">
      <c r="A498" s="43" t="s">
        <v>316</v>
      </c>
      <c r="B498" s="43" t="s">
        <v>258</v>
      </c>
      <c r="C498" s="104">
        <v>64</v>
      </c>
      <c r="D498" s="42"/>
      <c r="E498" s="42" t="s">
        <v>259</v>
      </c>
      <c r="F498" s="43"/>
      <c r="G498" s="42" t="s">
        <v>598</v>
      </c>
      <c r="H498" s="44"/>
      <c r="I498" s="35" t="str">
        <f t="shared" si="105"/>
        <v xml:space="preserve">  "name" varchar(64) ,</v>
      </c>
      <c r="J498" s="35" t="str">
        <f t="shared" si="106"/>
        <v xml:space="preserve">COMMENT ON COLUMN "public"."t_dis_source_rxy_face"."name" IS '识别人员姓名';</v>
      </c>
      <c r="K498" s="27" t="str">
        <f t="shared" si="104"/>
        <v/>
      </c>
    </row>
    <row r="499" ht="16.5">
      <c r="A499" s="43" t="s">
        <v>318</v>
      </c>
      <c r="B499" s="43" t="s">
        <v>258</v>
      </c>
      <c r="C499" s="104">
        <v>8</v>
      </c>
      <c r="D499" s="42"/>
      <c r="E499" s="42" t="s">
        <v>259</v>
      </c>
      <c r="F499" s="43"/>
      <c r="G499" s="42" t="s">
        <v>619</v>
      </c>
      <c r="H499" s="44"/>
      <c r="I499" s="35" t="str">
        <f t="shared" si="105"/>
        <v xml:space="preserve">  "gender" varchar(8) ,</v>
      </c>
      <c r="J499" s="35" t="str">
        <f t="shared" si="106"/>
        <v xml:space="preserve">COMMENT ON COLUMN "public"."t_dis_source_rxy_face"."gender" IS '性别(男,女)';</v>
      </c>
      <c r="K499" s="27" t="str">
        <f t="shared" si="104"/>
        <v/>
      </c>
    </row>
    <row r="500" ht="16.5">
      <c r="A500" s="43" t="s">
        <v>401</v>
      </c>
      <c r="B500" s="42" t="s">
        <v>265</v>
      </c>
      <c r="C500" s="42">
        <v>7</v>
      </c>
      <c r="D500" s="42">
        <v>4</v>
      </c>
      <c r="E500" s="42" t="s">
        <v>259</v>
      </c>
      <c r="F500" s="43"/>
      <c r="G500" s="42" t="s">
        <v>600</v>
      </c>
      <c r="H500" s="44"/>
      <c r="I500" s="35" t="str">
        <f t="shared" si="105"/>
        <v xml:space="preserve">  "similarity" decimal(7, 4) ,</v>
      </c>
      <c r="J500" s="35" t="str">
        <f t="shared" si="106"/>
        <v xml:space="preserve">COMMENT ON COLUMN "public"."t_dis_source_rxy_face"."similarity" IS '相似度';</v>
      </c>
      <c r="K500" s="27" t="str">
        <f t="shared" si="104"/>
        <v/>
      </c>
    </row>
    <row r="501" ht="25.5">
      <c r="A501" s="43" t="s">
        <v>620</v>
      </c>
      <c r="B501" s="43" t="s">
        <v>621</v>
      </c>
      <c r="C501" s="104"/>
      <c r="D501" s="42"/>
      <c r="E501" s="42" t="s">
        <v>259</v>
      </c>
      <c r="F501" s="43"/>
      <c r="G501" s="42" t="s">
        <v>622</v>
      </c>
      <c r="H501" s="44"/>
      <c r="I501" s="35" t="str">
        <f t="shared" si="105"/>
        <v xml:space="preserve">  "birthday" date ,</v>
      </c>
      <c r="J501" s="35" t="str">
        <f t="shared" si="106"/>
        <v xml:space="preserve">COMMENT ON COLUMN "public"."t_dis_source_rxy_face"."birthday" IS '出身日期';</v>
      </c>
      <c r="K501" s="27" t="str">
        <f t="shared" si="104"/>
        <v/>
      </c>
    </row>
    <row r="502" ht="16.5">
      <c r="A502" s="43" t="s">
        <v>623</v>
      </c>
      <c r="B502" s="43" t="s">
        <v>258</v>
      </c>
      <c r="C502" s="104">
        <v>64</v>
      </c>
      <c r="D502" s="42"/>
      <c r="E502" s="42" t="s">
        <v>259</v>
      </c>
      <c r="F502" s="43"/>
      <c r="G502" s="42" t="s">
        <v>624</v>
      </c>
      <c r="H502" s="44"/>
      <c r="I502" s="35" t="str">
        <f t="shared" si="105"/>
        <v xml:space="preserve">  "repository_id" varchar(64) ,</v>
      </c>
      <c r="J502" s="35" t="str">
        <f t="shared" si="106"/>
        <v xml:space="preserve">COMMENT ON COLUMN "public"."t_dis_source_rxy_face"."repository_id" IS '资源库ID';</v>
      </c>
      <c r="K502" s="27" t="str">
        <f t="shared" si="104"/>
        <v/>
      </c>
    </row>
    <row r="503" ht="16.5">
      <c r="A503" s="43" t="s">
        <v>625</v>
      </c>
      <c r="B503" s="42" t="s">
        <v>265</v>
      </c>
      <c r="C503" s="42">
        <v>7</v>
      </c>
      <c r="D503" s="42">
        <v>4</v>
      </c>
      <c r="E503" s="42" t="s">
        <v>259</v>
      </c>
      <c r="F503" s="43"/>
      <c r="G503" s="42" t="s">
        <v>626</v>
      </c>
      <c r="H503" s="44"/>
      <c r="I503" s="35" t="str">
        <f t="shared" si="105"/>
        <v xml:space="preserve">  "capture_quality" decimal(7, 4) ,</v>
      </c>
      <c r="J503" s="35" t="str">
        <f t="shared" si="106"/>
        <v xml:space="preserve">COMMENT ON COLUMN "public"."t_dis_source_rxy_face"."capture_quality" IS '抓拍质量';</v>
      </c>
      <c r="K503" s="27" t="str">
        <f t="shared" si="104"/>
        <v/>
      </c>
    </row>
    <row r="504" ht="16.5">
      <c r="A504" s="43" t="s">
        <v>627</v>
      </c>
      <c r="B504" s="43" t="s">
        <v>309</v>
      </c>
      <c r="C504" s="104">
        <v>0</v>
      </c>
      <c r="D504" s="42"/>
      <c r="E504" s="42" t="s">
        <v>259</v>
      </c>
      <c r="F504" s="43"/>
      <c r="G504" s="42" t="s">
        <v>628</v>
      </c>
      <c r="H504" s="44"/>
      <c r="I504" s="35" t="str">
        <f t="shared" si="105"/>
        <v xml:space="preserve">  "photo_age" int4 ,</v>
      </c>
      <c r="J504" s="35" t="str">
        <f t="shared" si="106"/>
        <v xml:space="preserve">COMMENT ON COLUMN "public"."t_dis_source_rxy_face"."photo_age" IS '照片颜龄';</v>
      </c>
      <c r="K504" s="27" t="str">
        <f t="shared" si="104"/>
        <v/>
      </c>
    </row>
    <row r="505" ht="16.5">
      <c r="A505" s="43" t="s">
        <v>611</v>
      </c>
      <c r="B505" s="43" t="s">
        <v>297</v>
      </c>
      <c r="C505" s="104">
        <v>0</v>
      </c>
      <c r="D505" s="42"/>
      <c r="E505" s="42" t="s">
        <v>259</v>
      </c>
      <c r="F505" s="43"/>
      <c r="G505" s="42" t="s">
        <v>612</v>
      </c>
      <c r="H505" s="44"/>
      <c r="I505" s="35" t="str">
        <f t="shared" si="105"/>
        <v xml:space="preserve">  "source_create_time" timestamp ,</v>
      </c>
      <c r="J505" s="35" t="str">
        <f t="shared" si="106"/>
        <v xml:space="preserve">COMMENT ON COLUMN "public"."t_dis_source_rxy_face"."source_create_time" IS '来源数据创建时间';</v>
      </c>
      <c r="K505" s="27" t="str">
        <f t="shared" si="104"/>
        <v/>
      </c>
    </row>
    <row r="506" ht="16.5">
      <c r="A506" s="43" t="s">
        <v>613</v>
      </c>
      <c r="B506" s="43" t="s">
        <v>297</v>
      </c>
      <c r="C506" s="104">
        <v>0</v>
      </c>
      <c r="D506" s="42"/>
      <c r="E506" s="42" t="s">
        <v>259</v>
      </c>
      <c r="F506" s="43"/>
      <c r="G506" s="42" t="s">
        <v>614</v>
      </c>
      <c r="H506" s="44"/>
      <c r="I506" s="35" t="str">
        <f t="shared" si="105"/>
        <v xml:space="preserve">  "source_update_time" timestamp ,</v>
      </c>
      <c r="J506" s="35" t="str">
        <f t="shared" si="106"/>
        <v xml:space="preserve">COMMENT ON COLUMN "public"."t_dis_source_rxy_face"."source_update_time" IS '来源数据修改时间';</v>
      </c>
      <c r="K506" s="27" t="str">
        <f t="shared" si="104"/>
        <v/>
      </c>
    </row>
    <row r="507" ht="16.5">
      <c r="A507" s="42" t="s">
        <v>286</v>
      </c>
      <c r="B507" s="42" t="s">
        <v>258</v>
      </c>
      <c r="C507" s="42">
        <v>512</v>
      </c>
      <c r="D507" s="42"/>
      <c r="E507" s="42" t="s">
        <v>259</v>
      </c>
      <c r="F507" s="43"/>
      <c r="G507" s="42" t="s">
        <v>35</v>
      </c>
      <c r="H507" s="44"/>
      <c r="I507" s="35" t="str">
        <f t="shared" si="105"/>
        <v xml:space="preserve">  "remark" varchar(512) ,</v>
      </c>
      <c r="J507" s="35" t="str">
        <f t="shared" si="106"/>
        <v xml:space="preserve">COMMENT ON COLUMN "public"."t_dis_source_rxy_face"."remark" IS '备注';</v>
      </c>
      <c r="K507" s="27" t="str">
        <f t="shared" si="104"/>
        <v/>
      </c>
    </row>
    <row r="508" ht="25.5">
      <c r="A508" s="46" t="s">
        <v>288</v>
      </c>
      <c r="B508" s="46" t="s">
        <v>280</v>
      </c>
      <c r="C508" s="46">
        <v>0</v>
      </c>
      <c r="D508" s="46"/>
      <c r="E508" s="46" t="s">
        <v>259</v>
      </c>
      <c r="F508" s="47" t="b">
        <v>0</v>
      </c>
      <c r="G508" s="46" t="s">
        <v>289</v>
      </c>
      <c r="H508" s="44"/>
      <c r="I508" s="35" t="str">
        <f t="shared" si="105"/>
        <v xml:space="preserve">  "is_delete" bool DEFAULT FALSE ,</v>
      </c>
      <c r="J508" s="35" t="str">
        <f t="shared" si="106"/>
        <v xml:space="preserve">COMMENT ON COLUMN "public"."t_dis_source_rxy_face"."is_delete" IS '是否删除（true-是、false-否）';</v>
      </c>
      <c r="K508" s="27" t="str">
        <f t="shared" si="104"/>
        <v/>
      </c>
    </row>
    <row r="509" ht="16.5">
      <c r="A509" s="46" t="s">
        <v>290</v>
      </c>
      <c r="B509" s="46" t="s">
        <v>258</v>
      </c>
      <c r="C509" s="46">
        <v>32</v>
      </c>
      <c r="D509" s="46"/>
      <c r="E509" s="46" t="s">
        <v>259</v>
      </c>
      <c r="F509" s="47"/>
      <c r="G509" s="46" t="s">
        <v>291</v>
      </c>
      <c r="H509" s="44"/>
      <c r="I509" s="35" t="str">
        <f t="shared" si="105"/>
        <v xml:space="preserve">  "create_user" varchar(32) ,</v>
      </c>
      <c r="J509" s="35" t="str">
        <f t="shared" si="106"/>
        <v xml:space="preserve">COMMENT ON COLUMN "public"."t_dis_source_rxy_face"."create_user" IS '创建用户';</v>
      </c>
      <c r="K509" s="27" t="str">
        <f t="shared" si="104"/>
        <v/>
      </c>
    </row>
    <row r="510" ht="16.5">
      <c r="A510" s="46" t="s">
        <v>292</v>
      </c>
      <c r="B510" s="46" t="s">
        <v>258</v>
      </c>
      <c r="C510" s="46">
        <v>32</v>
      </c>
      <c r="D510" s="46"/>
      <c r="E510" s="46" t="s">
        <v>259</v>
      </c>
      <c r="F510" s="47"/>
      <c r="G510" s="46" t="s">
        <v>293</v>
      </c>
      <c r="H510" s="44"/>
      <c r="I510" s="35" t="str">
        <f t="shared" si="105"/>
        <v xml:space="preserve">  "create_department" varchar(32) ,</v>
      </c>
      <c r="J510" s="35" t="str">
        <f t="shared" si="106"/>
        <v xml:space="preserve">COMMENT ON COLUMN "public"."t_dis_source_rxy_face"."create_department" IS '创建部门';</v>
      </c>
      <c r="K510" s="27" t="str">
        <f t="shared" si="104"/>
        <v/>
      </c>
    </row>
    <row r="511" ht="16.5">
      <c r="A511" s="46" t="s">
        <v>294</v>
      </c>
      <c r="B511" s="46" t="s">
        <v>258</v>
      </c>
      <c r="C511" s="46">
        <v>32</v>
      </c>
      <c r="D511" s="46"/>
      <c r="E511" s="46" t="s">
        <v>259</v>
      </c>
      <c r="F511" s="47"/>
      <c r="G511" s="46" t="s">
        <v>295</v>
      </c>
      <c r="H511" s="44"/>
      <c r="I511" s="35" t="str">
        <f t="shared" si="105"/>
        <v xml:space="preserve">  "create_host" varchar(32) ,</v>
      </c>
      <c r="J511" s="35" t="str">
        <f t="shared" si="106"/>
        <v xml:space="preserve">COMMENT ON COLUMN "public"."t_dis_source_rxy_face"."create_host" IS '创建服务IP';</v>
      </c>
      <c r="K511" s="27" t="str">
        <f t="shared" si="104"/>
        <v/>
      </c>
    </row>
    <row r="512" ht="25.5">
      <c r="A512" s="46" t="s">
        <v>296</v>
      </c>
      <c r="B512" s="46" t="s">
        <v>297</v>
      </c>
      <c r="C512" s="46">
        <v>0</v>
      </c>
      <c r="D512" s="46"/>
      <c r="E512" s="46" t="s">
        <v>259</v>
      </c>
      <c r="F512" s="47" t="s">
        <v>298</v>
      </c>
      <c r="G512" s="46" t="s">
        <v>299</v>
      </c>
      <c r="H512" s="44"/>
      <c r="I512" s="35" t="str">
        <f t="shared" si="105"/>
        <v xml:space="preserve">  "create_time" timestamp DEFAULT CURRENT_TIMESTAMP ,</v>
      </c>
      <c r="J512" s="35" t="str">
        <f t="shared" si="106"/>
        <v xml:space="preserve">COMMENT ON COLUMN "public"."t_dis_source_rxy_face"."create_time" IS '创建时间';</v>
      </c>
      <c r="K512" s="27" t="str">
        <f t="shared" si="104"/>
        <v/>
      </c>
    </row>
    <row r="513" ht="16.5">
      <c r="A513" s="46" t="s">
        <v>300</v>
      </c>
      <c r="B513" s="46" t="s">
        <v>258</v>
      </c>
      <c r="C513" s="46">
        <v>32</v>
      </c>
      <c r="D513" s="46"/>
      <c r="E513" s="46" t="s">
        <v>259</v>
      </c>
      <c r="F513" s="47"/>
      <c r="G513" s="46" t="s">
        <v>301</v>
      </c>
      <c r="H513" s="44"/>
      <c r="I513" s="35" t="str">
        <f t="shared" si="105"/>
        <v xml:space="preserve">  "update_user" varchar(32) ,</v>
      </c>
      <c r="J513" s="35" t="str">
        <f t="shared" si="106"/>
        <v xml:space="preserve">COMMENT ON COLUMN "public"."t_dis_source_rxy_face"."update_user" IS '修改用户';</v>
      </c>
      <c r="K513" s="27" t="str">
        <f t="shared" si="104"/>
        <v/>
      </c>
    </row>
    <row r="514" ht="16.5">
      <c r="A514" s="46" t="s">
        <v>302</v>
      </c>
      <c r="B514" s="46" t="s">
        <v>258</v>
      </c>
      <c r="C514" s="46">
        <v>32</v>
      </c>
      <c r="D514" s="46"/>
      <c r="E514" s="46" t="s">
        <v>259</v>
      </c>
      <c r="F514" s="47"/>
      <c r="G514" s="46" t="s">
        <v>303</v>
      </c>
      <c r="H514" s="44"/>
      <c r="I514" s="35" t="str">
        <f t="shared" si="105"/>
        <v xml:space="preserve">  "update_department" varchar(32) ,</v>
      </c>
      <c r="J514" s="35" t="str">
        <f t="shared" si="106"/>
        <v xml:space="preserve">COMMENT ON COLUMN "public"."t_dis_source_rxy_face"."update_department" IS '修改部门';</v>
      </c>
      <c r="K514" s="27" t="str">
        <f t="shared" si="104"/>
        <v/>
      </c>
    </row>
    <row r="515" ht="16.5">
      <c r="A515" s="46" t="s">
        <v>304</v>
      </c>
      <c r="B515" s="46" t="s">
        <v>258</v>
      </c>
      <c r="C515" s="46">
        <v>32</v>
      </c>
      <c r="D515" s="46"/>
      <c r="E515" s="46" t="s">
        <v>259</v>
      </c>
      <c r="F515" s="47"/>
      <c r="G515" s="46" t="s">
        <v>305</v>
      </c>
      <c r="H515" s="44"/>
      <c r="I515" s="35" t="str">
        <f t="shared" si="105"/>
        <v xml:space="preserve">  "update_host" varchar(32) ,</v>
      </c>
      <c r="J515" s="35" t="str">
        <f t="shared" si="106"/>
        <v xml:space="preserve">COMMENT ON COLUMN "public"."t_dis_source_rxy_face"."update_host" IS '修改服务IP';</v>
      </c>
      <c r="K515" s="27" t="str">
        <f t="shared" si="104"/>
        <v/>
      </c>
    </row>
    <row r="516" ht="25.5">
      <c r="A516" s="46" t="s">
        <v>306</v>
      </c>
      <c r="B516" s="46" t="s">
        <v>297</v>
      </c>
      <c r="C516" s="46">
        <v>0</v>
      </c>
      <c r="D516" s="46"/>
      <c r="E516" s="46" t="s">
        <v>259</v>
      </c>
      <c r="F516" s="47" t="s">
        <v>298</v>
      </c>
      <c r="G516" s="46" t="s">
        <v>307</v>
      </c>
      <c r="H516" s="44"/>
      <c r="I516" s="35" t="str">
        <f t="shared" si="105"/>
        <v xml:space="preserve">  "update_time" timestamp DEFAULT CURRENT_TIMESTAMP ,</v>
      </c>
      <c r="J516" s="35" t="str">
        <f t="shared" si="106"/>
        <v xml:space="preserve">COMMENT ON COLUMN "public"."t_dis_source_rxy_face"."update_time" IS '修改时间';</v>
      </c>
      <c r="K516" s="27" t="str">
        <f t="shared" si="104"/>
        <v/>
      </c>
    </row>
    <row r="517" ht="16.5">
      <c r="A517" s="46" t="s">
        <v>308</v>
      </c>
      <c r="B517" s="46" t="s">
        <v>309</v>
      </c>
      <c r="C517" s="46">
        <v>0</v>
      </c>
      <c r="D517" s="46"/>
      <c r="E517" s="46" t="s">
        <v>259</v>
      </c>
      <c r="F517" s="47">
        <v>0</v>
      </c>
      <c r="G517" s="46" t="s">
        <v>310</v>
      </c>
      <c r="H517" s="44"/>
      <c r="I517" s="35" t="str">
        <f t="shared" si="105"/>
        <v xml:space="preserve">  "record_version" int4 DEFAULT 0 ,</v>
      </c>
      <c r="J517" s="35" t="str">
        <f t="shared" si="106"/>
        <v xml:space="preserve">COMMENT ON COLUMN "public"."t_dis_source_rxy_face"."record_version" IS '记录版本号';</v>
      </c>
      <c r="K517" s="27" t="str">
        <f t="shared" si="104"/>
        <v/>
      </c>
    </row>
    <row r="518" ht="25.5">
      <c r="A518" s="35"/>
      <c r="B518" s="35"/>
      <c r="C518" s="35"/>
      <c r="D518" s="35"/>
      <c r="E518" s="35"/>
      <c r="F518" s="35"/>
      <c r="G518" s="35"/>
      <c r="H518" s="35"/>
      <c r="I518" s="35" t="str">
        <f>"CONSTRAINT """&amp;B482&amp;"_pk"" PRIMARY KEY ("""&amp;A484&amp;"""));"</f>
        <v xml:space="preserve">CONSTRAINT "t_dis_source_rxy_face_pk" PRIMARY KEY ("dis_source_rxy_face_id"));</v>
      </c>
      <c r="J518" s="57"/>
      <c r="K518" s="27"/>
    </row>
    <row r="519" ht="16.5">
      <c r="J519" s="34"/>
      <c r="K519" s="9"/>
    </row>
    <row r="520" ht="16.5">
      <c r="A520" s="63" t="s">
        <v>176</v>
      </c>
      <c r="B520" s="75" t="s">
        <v>175</v>
      </c>
      <c r="C520" s="76"/>
      <c r="D520" s="76"/>
      <c r="E520" s="76"/>
      <c r="F520" s="76"/>
      <c r="G520" s="77"/>
      <c r="H520" s="80" t="str">
        <f>IFERROR(MID(B520,FIND("#",SUBSTITUTE(B520,"_","#",1),1)+1,1),"")&amp;IFERROR(MID(B520,FIND("#",SUBSTITUTE(B520,"_","#",2),1)+1,1),"")&amp;IFERROR(MID(B520,FIND("#",SUBSTITUTE(B520,"_","#",3),1)+1,1),"")&amp;IFERROR(MID(B520,FIND("#",SUBSTITUTE(B520,"_","#",4),1)+1,1),"")&amp;IFERROR(MID(B520,FIND("#",SUBSTITUTE(B520,"_","#",5),1)+1,1),"")&amp;IFERROR(MID(B520,FIND("#",SUBSTITUTE(B520,"_","#",6),1)+1,1),"")</f>
        <v>drpd</v>
      </c>
      <c r="I520" s="35" t="str">
        <f>"-- DROP TABLE IF EXISTS """&amp;B520&amp;""";"</f>
        <v xml:space="preserve">-- DROP TABLE IF EXISTS "t_dis_result_phone_detail";</v>
      </c>
      <c r="J520" s="35" t="str">
        <f>"ALTER TABLE ""public""."""&amp;B520&amp;""" OWNER TO ""ropeok"";"</f>
        <v xml:space="preserve">ALTER TABLE "public"."t_dis_result_phone_detail" OWNER TO "ropeok";</v>
      </c>
      <c r="K520" s="27" t="str">
        <f t="shared" ref="K520:K539" si="107">IF(H520="idx","CREATE INDEX idx_"&amp;$H$520&amp;"_"&amp;A520&amp;" ON public."&amp;$B$520&amp;" USING btree ("&amp;A520&amp;");",IF(H520="uk","CREATE UNIQUE INDEX uk_"&amp;$H$520&amp;"_"&amp;A520&amp;" ON public."&amp;$B$520&amp;" USING btree ("&amp;A520&amp;");",""))</f>
        <v/>
      </c>
    </row>
    <row r="521" ht="16.5">
      <c r="A521" s="63" t="s">
        <v>244</v>
      </c>
      <c r="B521" s="63" t="s">
        <v>245</v>
      </c>
      <c r="C521" s="63" t="s">
        <v>246</v>
      </c>
      <c r="D521" s="63" t="s">
        <v>247</v>
      </c>
      <c r="E521" s="63" t="s">
        <v>248</v>
      </c>
      <c r="F521" s="63" t="s">
        <v>249</v>
      </c>
      <c r="G521" s="63" t="s">
        <v>250</v>
      </c>
      <c r="H521" s="63" t="s">
        <v>251</v>
      </c>
      <c r="I521" s="35" t="str">
        <f>"CREATE TABLE """&amp;B520&amp;""" ("</f>
        <v xml:space="preserve">CREATE TABLE "t_dis_result_phone_detail" (</v>
      </c>
      <c r="J521" s="35" t="str">
        <f>"COMMENT ON TABLE ""public""."""&amp;$B520&amp;""" IS '"&amp;A520&amp;"';"</f>
        <v xml:space="preserve">COMMENT ON TABLE "public"."t_dis_result_phone_detail" IS '人员号码详情结果表';</v>
      </c>
      <c r="K521" s="27" t="str">
        <f t="shared" si="107"/>
        <v/>
      </c>
    </row>
    <row r="522" ht="16.5">
      <c r="A522" s="108" t="s">
        <v>629</v>
      </c>
      <c r="B522" s="81" t="s">
        <v>253</v>
      </c>
      <c r="C522" s="81">
        <v>0</v>
      </c>
      <c r="D522" s="81"/>
      <c r="E522" s="81" t="s">
        <v>254</v>
      </c>
      <c r="F522" s="81"/>
      <c r="G522" s="81" t="s">
        <v>630</v>
      </c>
      <c r="H522" s="44" t="s">
        <v>256</v>
      </c>
      <c r="I522" s="35" t="str">
        <f t="shared" ref="I522:I539" si="108">"  """&amp;A522&amp;""" "&amp;B522&amp;IF(AND(C522&gt;0,LEFT(B522,3)&lt;&gt;"int"),"("&amp;C522&amp;IF(D522&lt;&gt;"",", "&amp;D522,"")&amp;")","")&amp;IF(E522="n"," NOT NULL","")&amp;IF(F522&lt;&gt;""," DEFAULT "&amp;F522,"")&amp;" ,"</f>
        <v xml:space="preserve">  "dis_result_phone_detail_id" int8 NOT NULL ,</v>
      </c>
      <c r="J522" s="35" t="str">
        <f t="shared" ref="J522:J539" si="109">"COMMENT ON COLUMN ""public""."""&amp;$B$520&amp;"""."""&amp;A522&amp;""" IS '"&amp;G522&amp;"';"</f>
        <v xml:space="preserve">COMMENT ON COLUMN "public"."t_dis_result_phone_detail"."dis_result_phone_detail_id" IS '人员号码详情结果表主键';</v>
      </c>
      <c r="K522" s="27" t="str">
        <f t="shared" si="107"/>
        <v/>
      </c>
    </row>
    <row r="523" ht="16.5">
      <c r="A523" s="66" t="s">
        <v>313</v>
      </c>
      <c r="B523" s="66" t="s">
        <v>258</v>
      </c>
      <c r="C523" s="66">
        <v>64</v>
      </c>
      <c r="D523" s="66"/>
      <c r="E523" s="66" t="s">
        <v>259</v>
      </c>
      <c r="F523" s="66"/>
      <c r="G523" s="66" t="s">
        <v>631</v>
      </c>
      <c r="H523" s="97" t="s">
        <v>261</v>
      </c>
      <c r="I523" s="35" t="str">
        <f t="shared" si="108"/>
        <v xml:space="preserve">  "idcard" varchar(64) ,</v>
      </c>
      <c r="J523" s="35" t="str">
        <f t="shared" si="109"/>
        <v xml:space="preserve">COMMENT ON COLUMN "public"."t_dis_result_phone_detail"."idcard" IS '身份证号（原始字段：id_card）';</v>
      </c>
      <c r="K523" s="27" t="str">
        <f t="shared" si="107"/>
        <v xml:space="preserve">CREATE INDEX idx_drpd_idcard ON public.t_dis_result_phone_detail USING btree (idcard);</v>
      </c>
    </row>
    <row r="524" ht="16.5">
      <c r="A524" s="82" t="s">
        <v>316</v>
      </c>
      <c r="B524" s="82" t="s">
        <v>258</v>
      </c>
      <c r="C524" s="109">
        <v>32</v>
      </c>
      <c r="D524" s="109"/>
      <c r="E524" s="109" t="s">
        <v>259</v>
      </c>
      <c r="F524" s="82"/>
      <c r="G524" s="109" t="s">
        <v>632</v>
      </c>
      <c r="H524" s="44"/>
      <c r="I524" s="35" t="str">
        <f t="shared" si="108"/>
        <v xml:space="preserve">  "name" varchar(32) ,</v>
      </c>
      <c r="J524" s="35" t="str">
        <f t="shared" si="109"/>
        <v xml:space="preserve">COMMENT ON COLUMN "public"."t_dis_result_phone_detail"."name" IS '姓名（原始字段：name）';</v>
      </c>
      <c r="K524" s="27" t="str">
        <f t="shared" si="107"/>
        <v/>
      </c>
    </row>
    <row r="525" ht="16.5">
      <c r="A525" s="44" t="s">
        <v>321</v>
      </c>
      <c r="B525" s="102" t="s">
        <v>258</v>
      </c>
      <c r="C525" s="66">
        <v>32</v>
      </c>
      <c r="D525" s="66"/>
      <c r="E525" s="67" t="s">
        <v>259</v>
      </c>
      <c r="F525" s="103"/>
      <c r="G525" s="66" t="s">
        <v>633</v>
      </c>
      <c r="H525" s="97"/>
      <c r="I525" s="35" t="str">
        <f t="shared" si="108"/>
        <v xml:space="preserve">  "phone_no" varchar(32) ,</v>
      </c>
      <c r="J525" s="35" t="str">
        <f t="shared" si="109"/>
        <v xml:space="preserve">COMMENT ON COLUMN "public"."t_dis_result_phone_detail"."phone_no" IS '手机号码（原始字段：contact）';</v>
      </c>
      <c r="K525" s="27" t="str">
        <f t="shared" si="107"/>
        <v/>
      </c>
    </row>
    <row r="526" ht="16.5">
      <c r="A526" s="44" t="s">
        <v>634</v>
      </c>
      <c r="B526" s="95" t="s">
        <v>258</v>
      </c>
      <c r="C526" s="84">
        <v>64</v>
      </c>
      <c r="D526" s="84"/>
      <c r="E526" s="84" t="s">
        <v>259</v>
      </c>
      <c r="F526" s="96"/>
      <c r="G526" s="96" t="s">
        <v>635</v>
      </c>
      <c r="H526" s="97"/>
      <c r="I526" s="35" t="str">
        <f t="shared" si="108"/>
        <v xml:space="preserve">  "data_id" varchar(64) ,</v>
      </c>
      <c r="J526" s="35" t="str">
        <f t="shared" si="109"/>
        <v xml:space="preserve">COMMENT ON COLUMN "public"."t_dis_result_phone_detail"."data_id" IS '数据ID（原始字段：gab_zjlid）';</v>
      </c>
      <c r="K526" s="27" t="str">
        <f t="shared" si="107"/>
        <v/>
      </c>
    </row>
    <row r="527" ht="16.5">
      <c r="A527" s="44" t="s">
        <v>636</v>
      </c>
      <c r="B527" s="95" t="s">
        <v>258</v>
      </c>
      <c r="C527" s="84">
        <v>256</v>
      </c>
      <c r="D527" s="84"/>
      <c r="E527" s="84" t="s">
        <v>259</v>
      </c>
      <c r="F527" s="35"/>
      <c r="G527" s="96" t="s">
        <v>637</v>
      </c>
      <c r="H527" s="97"/>
      <c r="I527" s="35" t="str">
        <f t="shared" si="108"/>
        <v xml:space="preserve">  "data_comment" varchar(256) ,</v>
      </c>
      <c r="J527" s="35" t="str">
        <f t="shared" si="109"/>
        <v xml:space="preserve">COMMENT ON COLUMN "public"."t_dis_result_phone_detail"."data_comment" IS '数据备注说明（原始字段：bz）';</v>
      </c>
      <c r="K527" s="27" t="str">
        <f t="shared" si="107"/>
        <v/>
      </c>
    </row>
    <row r="528" ht="16.5">
      <c r="A528" s="44" t="s">
        <v>638</v>
      </c>
      <c r="B528" s="102" t="s">
        <v>297</v>
      </c>
      <c r="C528" s="67"/>
      <c r="D528" s="110"/>
      <c r="E528" s="110" t="s">
        <v>259</v>
      </c>
      <c r="F528" s="96"/>
      <c r="G528" s="96" t="s">
        <v>639</v>
      </c>
      <c r="H528" s="97"/>
      <c r="I528" s="35" t="str">
        <f t="shared" si="108"/>
        <v xml:space="preserve">  "data_time" timestamp ,</v>
      </c>
      <c r="J528" s="35" t="str">
        <f t="shared" si="109"/>
        <v xml:space="preserve">COMMENT ON COLUMN "public"."t_dis_result_phone_detail"."data_time" IS '数据时间（解析结果时间进行赋值）';</v>
      </c>
      <c r="K528" s="27" t="str">
        <f t="shared" si="107"/>
        <v/>
      </c>
    </row>
    <row r="529" ht="16.5">
      <c r="A529" s="42" t="s">
        <v>286</v>
      </c>
      <c r="B529" s="42" t="s">
        <v>258</v>
      </c>
      <c r="C529" s="70">
        <v>512</v>
      </c>
      <c r="D529" s="42"/>
      <c r="E529" s="42" t="s">
        <v>259</v>
      </c>
      <c r="F529" s="43"/>
      <c r="G529" s="42" t="s">
        <v>35</v>
      </c>
      <c r="H529" s="44"/>
      <c r="I529" s="35" t="str">
        <f t="shared" si="108"/>
        <v xml:space="preserve">  "remark" varchar(512) ,</v>
      </c>
      <c r="J529" s="35" t="str">
        <f t="shared" si="109"/>
        <v xml:space="preserve">COMMENT ON COLUMN "public"."t_dis_result_phone_detail"."remark" IS '备注';</v>
      </c>
      <c r="K529" s="27" t="str">
        <f t="shared" si="107"/>
        <v/>
      </c>
    </row>
    <row r="530" ht="16.5">
      <c r="A530" s="46" t="s">
        <v>288</v>
      </c>
      <c r="B530" s="46" t="s">
        <v>280</v>
      </c>
      <c r="C530" s="46">
        <v>0</v>
      </c>
      <c r="D530" s="46"/>
      <c r="E530" s="46" t="s">
        <v>259</v>
      </c>
      <c r="F530" s="47" t="b">
        <v>0</v>
      </c>
      <c r="G530" s="46" t="s">
        <v>289</v>
      </c>
      <c r="H530" s="44"/>
      <c r="I530" s="35" t="str">
        <f t="shared" si="108"/>
        <v xml:space="preserve">  "is_delete" bool DEFAULT FALSE ,</v>
      </c>
      <c r="J530" s="35" t="str">
        <f t="shared" si="109"/>
        <v xml:space="preserve">COMMENT ON COLUMN "public"."t_dis_result_phone_detail"."is_delete" IS '是否删除（true-是、false-否）';</v>
      </c>
      <c r="K530" s="27" t="str">
        <f t="shared" si="107"/>
        <v/>
      </c>
    </row>
    <row r="531" ht="16.5">
      <c r="A531" s="46" t="s">
        <v>290</v>
      </c>
      <c r="B531" s="46" t="s">
        <v>258</v>
      </c>
      <c r="C531" s="46">
        <v>32</v>
      </c>
      <c r="D531" s="46"/>
      <c r="E531" s="46" t="s">
        <v>259</v>
      </c>
      <c r="F531" s="47"/>
      <c r="G531" s="46" t="s">
        <v>291</v>
      </c>
      <c r="H531" s="44"/>
      <c r="I531" s="35" t="str">
        <f t="shared" si="108"/>
        <v xml:space="preserve">  "create_user" varchar(32) ,</v>
      </c>
      <c r="J531" s="35" t="str">
        <f t="shared" si="109"/>
        <v xml:space="preserve">COMMENT ON COLUMN "public"."t_dis_result_phone_detail"."create_user" IS '创建用户';</v>
      </c>
      <c r="K531" s="27" t="str">
        <f t="shared" si="107"/>
        <v/>
      </c>
    </row>
    <row r="532" ht="16.5">
      <c r="A532" s="46" t="s">
        <v>292</v>
      </c>
      <c r="B532" s="46" t="s">
        <v>258</v>
      </c>
      <c r="C532" s="46">
        <v>32</v>
      </c>
      <c r="D532" s="46"/>
      <c r="E532" s="46" t="s">
        <v>259</v>
      </c>
      <c r="F532" s="47"/>
      <c r="G532" s="46" t="s">
        <v>293</v>
      </c>
      <c r="H532" s="44"/>
      <c r="I532" s="35" t="str">
        <f t="shared" si="108"/>
        <v xml:space="preserve">  "create_department" varchar(32) ,</v>
      </c>
      <c r="J532" s="35" t="str">
        <f t="shared" si="109"/>
        <v xml:space="preserve">COMMENT ON COLUMN "public"."t_dis_result_phone_detail"."create_department" IS '创建部门';</v>
      </c>
      <c r="K532" s="27" t="str">
        <f t="shared" si="107"/>
        <v/>
      </c>
    </row>
    <row r="533" ht="16.5">
      <c r="A533" s="46" t="s">
        <v>294</v>
      </c>
      <c r="B533" s="46" t="s">
        <v>258</v>
      </c>
      <c r="C533" s="46">
        <v>32</v>
      </c>
      <c r="D533" s="46"/>
      <c r="E533" s="46" t="s">
        <v>259</v>
      </c>
      <c r="F533" s="47"/>
      <c r="G533" s="46" t="s">
        <v>295</v>
      </c>
      <c r="H533" s="44"/>
      <c r="I533" s="35" t="str">
        <f t="shared" si="108"/>
        <v xml:space="preserve">  "create_host" varchar(32) ,</v>
      </c>
      <c r="J533" s="35" t="str">
        <f t="shared" si="109"/>
        <v xml:space="preserve">COMMENT ON COLUMN "public"."t_dis_result_phone_detail"."create_host" IS '创建服务IP';</v>
      </c>
      <c r="K533" s="27" t="str">
        <f t="shared" si="107"/>
        <v/>
      </c>
    </row>
    <row r="534" ht="16.5">
      <c r="A534" s="46" t="s">
        <v>296</v>
      </c>
      <c r="B534" s="46" t="s">
        <v>297</v>
      </c>
      <c r="C534" s="46">
        <v>0</v>
      </c>
      <c r="D534" s="46"/>
      <c r="E534" s="46" t="s">
        <v>259</v>
      </c>
      <c r="F534" s="47" t="s">
        <v>298</v>
      </c>
      <c r="G534" s="46" t="s">
        <v>299</v>
      </c>
      <c r="H534" s="44"/>
      <c r="I534" s="35" t="str">
        <f t="shared" si="108"/>
        <v xml:space="preserve">  "create_time" timestamp DEFAULT CURRENT_TIMESTAMP ,</v>
      </c>
      <c r="J534" s="35" t="str">
        <f t="shared" si="109"/>
        <v xml:space="preserve">COMMENT ON COLUMN "public"."t_dis_result_phone_detail"."create_time" IS '创建时间';</v>
      </c>
      <c r="K534" s="27" t="str">
        <f t="shared" si="107"/>
        <v/>
      </c>
    </row>
    <row r="535" ht="16.5">
      <c r="A535" s="46" t="s">
        <v>300</v>
      </c>
      <c r="B535" s="46" t="s">
        <v>258</v>
      </c>
      <c r="C535" s="46">
        <v>32</v>
      </c>
      <c r="D535" s="46"/>
      <c r="E535" s="46" t="s">
        <v>259</v>
      </c>
      <c r="F535" s="47"/>
      <c r="G535" s="46" t="s">
        <v>301</v>
      </c>
      <c r="H535" s="44"/>
      <c r="I535" s="35" t="str">
        <f t="shared" si="108"/>
        <v xml:space="preserve">  "update_user" varchar(32) ,</v>
      </c>
      <c r="J535" s="35" t="str">
        <f t="shared" si="109"/>
        <v xml:space="preserve">COMMENT ON COLUMN "public"."t_dis_result_phone_detail"."update_user" IS '修改用户';</v>
      </c>
      <c r="K535" s="27" t="str">
        <f t="shared" si="107"/>
        <v/>
      </c>
    </row>
    <row r="536" ht="16.5">
      <c r="A536" s="46" t="s">
        <v>302</v>
      </c>
      <c r="B536" s="46" t="s">
        <v>258</v>
      </c>
      <c r="C536" s="46">
        <v>32</v>
      </c>
      <c r="D536" s="46"/>
      <c r="E536" s="46" t="s">
        <v>259</v>
      </c>
      <c r="F536" s="47"/>
      <c r="G536" s="46" t="s">
        <v>303</v>
      </c>
      <c r="H536" s="44"/>
      <c r="I536" s="35" t="str">
        <f t="shared" si="108"/>
        <v xml:space="preserve">  "update_department" varchar(32) ,</v>
      </c>
      <c r="J536" s="35" t="str">
        <f t="shared" si="109"/>
        <v xml:space="preserve">COMMENT ON COLUMN "public"."t_dis_result_phone_detail"."update_department" IS '修改部门';</v>
      </c>
      <c r="K536" s="27" t="str">
        <f t="shared" si="107"/>
        <v/>
      </c>
    </row>
    <row r="537" ht="16.5">
      <c r="A537" s="46" t="s">
        <v>304</v>
      </c>
      <c r="B537" s="46" t="s">
        <v>258</v>
      </c>
      <c r="C537" s="46">
        <v>32</v>
      </c>
      <c r="D537" s="46"/>
      <c r="E537" s="46" t="s">
        <v>259</v>
      </c>
      <c r="F537" s="47"/>
      <c r="G537" s="46" t="s">
        <v>305</v>
      </c>
      <c r="H537" s="44"/>
      <c r="I537" s="35" t="str">
        <f t="shared" si="108"/>
        <v xml:space="preserve">  "update_host" varchar(32) ,</v>
      </c>
      <c r="J537" s="35" t="str">
        <f t="shared" si="109"/>
        <v xml:space="preserve">COMMENT ON COLUMN "public"."t_dis_result_phone_detail"."update_host" IS '修改服务IP';</v>
      </c>
      <c r="K537" s="27" t="str">
        <f t="shared" si="107"/>
        <v/>
      </c>
    </row>
    <row r="538" ht="16.5">
      <c r="A538" s="46" t="s">
        <v>306</v>
      </c>
      <c r="B538" s="46" t="s">
        <v>297</v>
      </c>
      <c r="C538" s="46">
        <v>0</v>
      </c>
      <c r="D538" s="46"/>
      <c r="E538" s="46" t="s">
        <v>259</v>
      </c>
      <c r="F538" s="47" t="s">
        <v>298</v>
      </c>
      <c r="G538" s="46" t="s">
        <v>307</v>
      </c>
      <c r="H538" s="44"/>
      <c r="I538" s="35" t="str">
        <f t="shared" si="108"/>
        <v xml:space="preserve">  "update_time" timestamp DEFAULT CURRENT_TIMESTAMP ,</v>
      </c>
      <c r="J538" s="35" t="str">
        <f t="shared" si="109"/>
        <v xml:space="preserve">COMMENT ON COLUMN "public"."t_dis_result_phone_detail"."update_time" IS '修改时间';</v>
      </c>
      <c r="K538" s="27" t="str">
        <f t="shared" si="107"/>
        <v/>
      </c>
    </row>
    <row r="539" ht="16.5">
      <c r="A539" s="46" t="s">
        <v>308</v>
      </c>
      <c r="B539" s="46" t="s">
        <v>309</v>
      </c>
      <c r="C539" s="46">
        <v>0</v>
      </c>
      <c r="D539" s="46"/>
      <c r="E539" s="46" t="s">
        <v>259</v>
      </c>
      <c r="F539" s="47">
        <v>0</v>
      </c>
      <c r="G539" s="46" t="s">
        <v>310</v>
      </c>
      <c r="H539" s="44"/>
      <c r="I539" s="35" t="str">
        <f t="shared" si="108"/>
        <v xml:space="preserve">  "record_version" int4 DEFAULT 0 ,</v>
      </c>
      <c r="J539" s="35" t="str">
        <f t="shared" si="109"/>
        <v xml:space="preserve">COMMENT ON COLUMN "public"."t_dis_result_phone_detail"."record_version" IS '记录版本号';</v>
      </c>
      <c r="K539" s="27" t="str">
        <f t="shared" si="107"/>
        <v/>
      </c>
    </row>
    <row r="540" ht="16.5">
      <c r="A540" s="35"/>
      <c r="B540" s="35"/>
      <c r="C540" s="35"/>
      <c r="D540" s="35"/>
      <c r="E540" s="35"/>
      <c r="F540" s="35"/>
      <c r="G540" s="35"/>
      <c r="H540" s="35"/>
      <c r="I540" s="35" t="str">
        <f>"CONSTRAINT """&amp;B520&amp;"_pk"" PRIMARY KEY ("""&amp;A522&amp;"""));"</f>
        <v xml:space="preserve">CONSTRAINT "t_dis_result_phone_detail_pk" PRIMARY KEY ("dis_result_phone_detail_id"));</v>
      </c>
      <c r="J540" s="57"/>
      <c r="K540" s="27"/>
    </row>
    <row r="541" ht="16.5">
      <c r="A541" s="63" t="s">
        <v>178</v>
      </c>
      <c r="B541" s="75" t="s">
        <v>177</v>
      </c>
      <c r="C541" s="76"/>
      <c r="D541" s="76"/>
      <c r="E541" s="76"/>
      <c r="F541" s="76"/>
      <c r="G541" s="77"/>
      <c r="H541" s="80" t="str">
        <f>IFERROR(MID(B541,FIND("#",SUBSTITUTE(B541,"_","#",1),1)+1,1),"")&amp;IFERROR(MID(B541,FIND("#",SUBSTITUTE(B541,"_","#",2),1)+1,1),"")&amp;IFERROR(MID(B541,FIND("#",SUBSTITUTE(B541,"_","#",3),1)+1,1),"")&amp;IFERROR(MID(B541,FIND("#",SUBSTITUTE(B541,"_","#",4),1)+1,1),"")&amp;IFERROR(MID(B541,FIND("#",SUBSTITUTE(B541,"_","#",5),1)+1,1),"")&amp;IFERROR(MID(B541,FIND("#",SUBSTITUTE(B541,"_","#",6),1)+1,1),"")</f>
        <v>drpl</v>
      </c>
      <c r="I541" s="35" t="str">
        <f>"-- DROP TABLE IF EXISTS """&amp;B541&amp;""";"</f>
        <v xml:space="preserve">-- DROP TABLE IF EXISTS "t_dis_result_phone_last";</v>
      </c>
      <c r="J541" s="35" t="str">
        <f>"ALTER TABLE ""public""."""&amp;B541&amp;""" OWNER TO ""ropeok"";"</f>
        <v xml:space="preserve">ALTER TABLE "public"."t_dis_result_phone_last" OWNER TO "ropeok";</v>
      </c>
      <c r="K541" s="27" t="str">
        <f t="shared" ref="K541:K558" si="110">IF(H541="idx","CREATE INDEX idx_"&amp;$H$541&amp;"_"&amp;A541&amp;" ON public."&amp;$B$541&amp;" USING btree ("&amp;A541&amp;");",IF(H541="uk","CREATE UNIQUE INDEX uk_"&amp;$H$541&amp;"_"&amp;A541&amp;" ON public."&amp;$B$541&amp;" USING btree ("&amp;A541&amp;");",""))</f>
        <v/>
      </c>
    </row>
    <row r="542" ht="16.5">
      <c r="A542" s="63" t="s">
        <v>244</v>
      </c>
      <c r="B542" s="63" t="s">
        <v>245</v>
      </c>
      <c r="C542" s="63" t="s">
        <v>246</v>
      </c>
      <c r="D542" s="63" t="s">
        <v>247</v>
      </c>
      <c r="E542" s="63" t="s">
        <v>248</v>
      </c>
      <c r="F542" s="63" t="s">
        <v>249</v>
      </c>
      <c r="G542" s="63" t="s">
        <v>250</v>
      </c>
      <c r="H542" s="63" t="s">
        <v>251</v>
      </c>
      <c r="I542" s="35" t="str">
        <f>"CREATE TABLE """&amp;B541&amp;""" ("</f>
        <v xml:space="preserve">CREATE TABLE "t_dis_result_phone_last" (</v>
      </c>
      <c r="J542" s="35" t="str">
        <f>"COMMENT ON TABLE ""public""."""&amp;$B541&amp;""" IS '"&amp;A541&amp;"';"</f>
        <v xml:space="preserve">COMMENT ON TABLE "public"."t_dis_result_phone_last" IS '人员号码最新结果表';</v>
      </c>
      <c r="K542" s="27" t="str">
        <f t="shared" si="110"/>
        <v/>
      </c>
    </row>
    <row r="543" ht="16.5">
      <c r="A543" s="108" t="s">
        <v>640</v>
      </c>
      <c r="B543" s="81" t="s">
        <v>253</v>
      </c>
      <c r="C543" s="81">
        <v>0</v>
      </c>
      <c r="D543" s="81"/>
      <c r="E543" s="81" t="s">
        <v>254</v>
      </c>
      <c r="F543" s="81"/>
      <c r="G543" s="81" t="s">
        <v>641</v>
      </c>
      <c r="H543" s="44" t="s">
        <v>256</v>
      </c>
      <c r="I543" s="35" t="str">
        <f t="shared" ref="I543:I558" si="111">"  """&amp;A543&amp;""" "&amp;B543&amp;IF(AND(C543&gt;0,LEFT(B543,3)&lt;&gt;"int"),"("&amp;C543&amp;IF(D543&lt;&gt;"",", "&amp;D543,"")&amp;")","")&amp;IF(E543="n"," NOT NULL","")&amp;IF(F543&lt;&gt;""," DEFAULT "&amp;F543,"")&amp;" ,"</f>
        <v xml:space="preserve">  "dis_result_phone_last_id" int8 NOT NULL ,</v>
      </c>
      <c r="J543" s="35" t="str">
        <f t="shared" ref="J543:J558" si="112">"COMMENT ON COLUMN ""public""."""&amp;$B$541&amp;"""."""&amp;A543&amp;""" IS '"&amp;G543&amp;"';"</f>
        <v xml:space="preserve">COMMENT ON COLUMN "public"."t_dis_result_phone_last"."dis_result_phone_last_id" IS '人员号码最新结果表主键';</v>
      </c>
      <c r="K543" s="27" t="str">
        <f t="shared" si="110"/>
        <v/>
      </c>
    </row>
    <row r="544" ht="16.5">
      <c r="A544" s="66" t="s">
        <v>313</v>
      </c>
      <c r="B544" s="66" t="s">
        <v>258</v>
      </c>
      <c r="C544" s="66">
        <v>64</v>
      </c>
      <c r="D544" s="66"/>
      <c r="E544" s="66" t="s">
        <v>259</v>
      </c>
      <c r="F544" s="66"/>
      <c r="G544" s="66" t="s">
        <v>642</v>
      </c>
      <c r="H544" s="97" t="s">
        <v>315</v>
      </c>
      <c r="I544" s="35" t="str">
        <f t="shared" si="111"/>
        <v xml:space="preserve">  "idcard" varchar(64) ,</v>
      </c>
      <c r="J544" s="35" t="str">
        <f t="shared" si="112"/>
        <v xml:space="preserve">COMMENT ON COLUMN "public"."t_dis_result_phone_last"."idcard" IS '身份证号';</v>
      </c>
      <c r="K544" s="27" t="str">
        <f t="shared" si="110"/>
        <v xml:space="preserve">CREATE UNIQUE INDEX uk_drpl_idcard ON public.t_dis_result_phone_last USING btree (idcard);</v>
      </c>
    </row>
    <row r="545" ht="16.5">
      <c r="A545" s="82" t="s">
        <v>316</v>
      </c>
      <c r="B545" s="82" t="s">
        <v>258</v>
      </c>
      <c r="C545" s="109">
        <v>64</v>
      </c>
      <c r="D545" s="109"/>
      <c r="E545" s="109" t="s">
        <v>259</v>
      </c>
      <c r="F545" s="82"/>
      <c r="G545" s="109" t="s">
        <v>317</v>
      </c>
      <c r="H545" s="44"/>
      <c r="I545" s="35" t="str">
        <f t="shared" si="111"/>
        <v xml:space="preserve">  "name" varchar(64) ,</v>
      </c>
      <c r="J545" s="35" t="str">
        <f t="shared" si="112"/>
        <v xml:space="preserve">COMMENT ON COLUMN "public"."t_dis_result_phone_last"."name" IS '姓名';</v>
      </c>
      <c r="K545" s="27" t="str">
        <f t="shared" si="110"/>
        <v/>
      </c>
    </row>
    <row r="546" ht="16.5">
      <c r="A546" s="44" t="s">
        <v>321</v>
      </c>
      <c r="B546" s="102" t="s">
        <v>258</v>
      </c>
      <c r="C546" s="66">
        <v>32</v>
      </c>
      <c r="D546" s="66"/>
      <c r="E546" s="67" t="s">
        <v>259</v>
      </c>
      <c r="F546" s="103"/>
      <c r="G546" s="66" t="s">
        <v>322</v>
      </c>
      <c r="H546" s="97"/>
      <c r="I546" s="35" t="str">
        <f t="shared" si="111"/>
        <v xml:space="preserve">  "phone_no" varchar(32) ,</v>
      </c>
      <c r="J546" s="35" t="str">
        <f t="shared" si="112"/>
        <v xml:space="preserve">COMMENT ON COLUMN "public"."t_dis_result_phone_last"."phone_no" IS '手机号码';</v>
      </c>
      <c r="K546" s="27" t="str">
        <f t="shared" si="110"/>
        <v/>
      </c>
    </row>
    <row r="547" ht="16.5">
      <c r="A547" s="44" t="s">
        <v>643</v>
      </c>
      <c r="B547" s="102" t="s">
        <v>297</v>
      </c>
      <c r="C547" s="67"/>
      <c r="D547" s="67"/>
      <c r="E547" s="67" t="s">
        <v>259</v>
      </c>
      <c r="F547" s="111"/>
      <c r="G547" s="82" t="s">
        <v>644</v>
      </c>
      <c r="H547" s="44"/>
      <c r="I547" s="35" t="str">
        <f t="shared" si="111"/>
        <v xml:space="preserve">  "last_time" timestamp ,</v>
      </c>
      <c r="J547" s="35" t="str">
        <f t="shared" si="112"/>
        <v xml:space="preserve">COMMENT ON COLUMN "public"."t_dis_result_phone_last"."last_time" IS '最后时间';</v>
      </c>
      <c r="K547" s="27" t="str">
        <f t="shared" si="110"/>
        <v/>
      </c>
    </row>
    <row r="548" ht="16.5">
      <c r="A548" s="42" t="s">
        <v>286</v>
      </c>
      <c r="B548" s="42" t="s">
        <v>258</v>
      </c>
      <c r="C548" s="42">
        <v>512</v>
      </c>
      <c r="D548" s="42"/>
      <c r="E548" s="42" t="s">
        <v>259</v>
      </c>
      <c r="F548" s="43"/>
      <c r="G548" s="42" t="s">
        <v>287</v>
      </c>
      <c r="H548" s="44"/>
      <c r="I548" s="35" t="str">
        <f t="shared" si="111"/>
        <v xml:space="preserve">  "remark" varchar(512) ,</v>
      </c>
      <c r="J548" s="35" t="str">
        <f t="shared" si="112"/>
        <v xml:space="preserve">COMMENT ON COLUMN "public"."t_dis_result_phone_last"."remark" IS '备注（说明）';</v>
      </c>
      <c r="K548" s="27" t="str">
        <f t="shared" si="110"/>
        <v/>
      </c>
    </row>
    <row r="549" ht="16.5">
      <c r="A549" s="46" t="s">
        <v>288</v>
      </c>
      <c r="B549" s="46" t="s">
        <v>280</v>
      </c>
      <c r="C549" s="46">
        <v>0</v>
      </c>
      <c r="D549" s="46"/>
      <c r="E549" s="46" t="s">
        <v>259</v>
      </c>
      <c r="F549" s="47" t="b">
        <v>0</v>
      </c>
      <c r="G549" s="46" t="s">
        <v>289</v>
      </c>
      <c r="H549" s="44"/>
      <c r="I549" s="35" t="str">
        <f t="shared" si="111"/>
        <v xml:space="preserve">  "is_delete" bool DEFAULT FALSE ,</v>
      </c>
      <c r="J549" s="35" t="str">
        <f t="shared" si="112"/>
        <v xml:space="preserve">COMMENT ON COLUMN "public"."t_dis_result_phone_last"."is_delete" IS '是否删除（true-是、false-否）';</v>
      </c>
      <c r="K549" s="27" t="str">
        <f t="shared" si="110"/>
        <v/>
      </c>
    </row>
    <row r="550" ht="16.5">
      <c r="A550" s="46" t="s">
        <v>290</v>
      </c>
      <c r="B550" s="46" t="s">
        <v>258</v>
      </c>
      <c r="C550" s="46">
        <v>32</v>
      </c>
      <c r="D550" s="46"/>
      <c r="E550" s="46" t="s">
        <v>259</v>
      </c>
      <c r="F550" s="47"/>
      <c r="G550" s="46" t="s">
        <v>291</v>
      </c>
      <c r="H550" s="44"/>
      <c r="I550" s="35" t="str">
        <f t="shared" si="111"/>
        <v xml:space="preserve">  "create_user" varchar(32) ,</v>
      </c>
      <c r="J550" s="35" t="str">
        <f t="shared" si="112"/>
        <v xml:space="preserve">COMMENT ON COLUMN "public"."t_dis_result_phone_last"."create_user" IS '创建用户';</v>
      </c>
      <c r="K550" s="27" t="str">
        <f t="shared" si="110"/>
        <v/>
      </c>
    </row>
    <row r="551" ht="16.5">
      <c r="A551" s="46" t="s">
        <v>292</v>
      </c>
      <c r="B551" s="46" t="s">
        <v>258</v>
      </c>
      <c r="C551" s="46">
        <v>32</v>
      </c>
      <c r="D551" s="46"/>
      <c r="E551" s="46" t="s">
        <v>259</v>
      </c>
      <c r="F551" s="47"/>
      <c r="G551" s="46" t="s">
        <v>293</v>
      </c>
      <c r="H551" s="44"/>
      <c r="I551" s="35" t="str">
        <f t="shared" si="111"/>
        <v xml:space="preserve">  "create_department" varchar(32) ,</v>
      </c>
      <c r="J551" s="35" t="str">
        <f t="shared" si="112"/>
        <v xml:space="preserve">COMMENT ON COLUMN "public"."t_dis_result_phone_last"."create_department" IS '创建部门';</v>
      </c>
      <c r="K551" s="27" t="str">
        <f t="shared" si="110"/>
        <v/>
      </c>
    </row>
    <row r="552" ht="16.5">
      <c r="A552" s="46" t="s">
        <v>294</v>
      </c>
      <c r="B552" s="46" t="s">
        <v>258</v>
      </c>
      <c r="C552" s="46">
        <v>32</v>
      </c>
      <c r="D552" s="46"/>
      <c r="E552" s="46" t="s">
        <v>259</v>
      </c>
      <c r="F552" s="47"/>
      <c r="G552" s="46" t="s">
        <v>295</v>
      </c>
      <c r="H552" s="44"/>
      <c r="I552" s="35" t="str">
        <f t="shared" si="111"/>
        <v xml:space="preserve">  "create_host" varchar(32) ,</v>
      </c>
      <c r="J552" s="35" t="str">
        <f t="shared" si="112"/>
        <v xml:space="preserve">COMMENT ON COLUMN "public"."t_dis_result_phone_last"."create_host" IS '创建服务IP';</v>
      </c>
      <c r="K552" s="27" t="str">
        <f t="shared" si="110"/>
        <v/>
      </c>
    </row>
    <row r="553" ht="16.5">
      <c r="A553" s="46" t="s">
        <v>296</v>
      </c>
      <c r="B553" s="46" t="s">
        <v>297</v>
      </c>
      <c r="C553" s="46">
        <v>0</v>
      </c>
      <c r="D553" s="46"/>
      <c r="E553" s="46" t="s">
        <v>259</v>
      </c>
      <c r="F553" s="47" t="s">
        <v>298</v>
      </c>
      <c r="G553" s="46" t="s">
        <v>299</v>
      </c>
      <c r="H553" s="44"/>
      <c r="I553" s="35" t="str">
        <f t="shared" si="111"/>
        <v xml:space="preserve">  "create_time" timestamp DEFAULT CURRENT_TIMESTAMP ,</v>
      </c>
      <c r="J553" s="35" t="str">
        <f t="shared" si="112"/>
        <v xml:space="preserve">COMMENT ON COLUMN "public"."t_dis_result_phone_last"."create_time" IS '创建时间';</v>
      </c>
      <c r="K553" s="27" t="str">
        <f t="shared" si="110"/>
        <v/>
      </c>
    </row>
    <row r="554" ht="16.5">
      <c r="A554" s="46" t="s">
        <v>300</v>
      </c>
      <c r="B554" s="46" t="s">
        <v>258</v>
      </c>
      <c r="C554" s="46">
        <v>32</v>
      </c>
      <c r="D554" s="46"/>
      <c r="E554" s="46" t="s">
        <v>259</v>
      </c>
      <c r="F554" s="47"/>
      <c r="G554" s="46" t="s">
        <v>301</v>
      </c>
      <c r="H554" s="44"/>
      <c r="I554" s="35" t="str">
        <f t="shared" si="111"/>
        <v xml:space="preserve">  "update_user" varchar(32) ,</v>
      </c>
      <c r="J554" s="35" t="str">
        <f t="shared" si="112"/>
        <v xml:space="preserve">COMMENT ON COLUMN "public"."t_dis_result_phone_last"."update_user" IS '修改用户';</v>
      </c>
      <c r="K554" s="27" t="str">
        <f t="shared" si="110"/>
        <v/>
      </c>
    </row>
    <row r="555" ht="16.5">
      <c r="A555" s="46" t="s">
        <v>302</v>
      </c>
      <c r="B555" s="46" t="s">
        <v>258</v>
      </c>
      <c r="C555" s="46">
        <v>32</v>
      </c>
      <c r="D555" s="46"/>
      <c r="E555" s="46" t="s">
        <v>259</v>
      </c>
      <c r="F555" s="47"/>
      <c r="G555" s="46" t="s">
        <v>303</v>
      </c>
      <c r="H555" s="44"/>
      <c r="I555" s="35" t="str">
        <f t="shared" si="111"/>
        <v xml:space="preserve">  "update_department" varchar(32) ,</v>
      </c>
      <c r="J555" s="35" t="str">
        <f t="shared" si="112"/>
        <v xml:space="preserve">COMMENT ON COLUMN "public"."t_dis_result_phone_last"."update_department" IS '修改部门';</v>
      </c>
      <c r="K555" s="27" t="str">
        <f t="shared" si="110"/>
        <v/>
      </c>
    </row>
    <row r="556" ht="16.5">
      <c r="A556" s="46" t="s">
        <v>304</v>
      </c>
      <c r="B556" s="46" t="s">
        <v>258</v>
      </c>
      <c r="C556" s="46">
        <v>32</v>
      </c>
      <c r="D556" s="46"/>
      <c r="E556" s="46" t="s">
        <v>259</v>
      </c>
      <c r="F556" s="47"/>
      <c r="G556" s="46" t="s">
        <v>305</v>
      </c>
      <c r="H556" s="44"/>
      <c r="I556" s="35" t="str">
        <f t="shared" si="111"/>
        <v xml:space="preserve">  "update_host" varchar(32) ,</v>
      </c>
      <c r="J556" s="35" t="str">
        <f t="shared" si="112"/>
        <v xml:space="preserve">COMMENT ON COLUMN "public"."t_dis_result_phone_last"."update_host" IS '修改服务IP';</v>
      </c>
      <c r="K556" s="27" t="str">
        <f t="shared" si="110"/>
        <v/>
      </c>
    </row>
    <row r="557" ht="16.5">
      <c r="A557" s="46" t="s">
        <v>306</v>
      </c>
      <c r="B557" s="46" t="s">
        <v>297</v>
      </c>
      <c r="C557" s="46">
        <v>0</v>
      </c>
      <c r="D557" s="46"/>
      <c r="E557" s="46" t="s">
        <v>259</v>
      </c>
      <c r="F557" s="47" t="s">
        <v>298</v>
      </c>
      <c r="G557" s="46" t="s">
        <v>307</v>
      </c>
      <c r="H557" s="44"/>
      <c r="I557" s="35" t="str">
        <f t="shared" si="111"/>
        <v xml:space="preserve">  "update_time" timestamp DEFAULT CURRENT_TIMESTAMP ,</v>
      </c>
      <c r="J557" s="35" t="str">
        <f t="shared" si="112"/>
        <v xml:space="preserve">COMMENT ON COLUMN "public"."t_dis_result_phone_last"."update_time" IS '修改时间';</v>
      </c>
      <c r="K557" s="27" t="str">
        <f t="shared" si="110"/>
        <v/>
      </c>
    </row>
    <row r="558" ht="16.5">
      <c r="A558" s="46" t="s">
        <v>308</v>
      </c>
      <c r="B558" s="46" t="s">
        <v>309</v>
      </c>
      <c r="C558" s="46">
        <v>0</v>
      </c>
      <c r="D558" s="46"/>
      <c r="E558" s="46" t="s">
        <v>259</v>
      </c>
      <c r="F558" s="47">
        <v>0</v>
      </c>
      <c r="G558" s="46" t="s">
        <v>310</v>
      </c>
      <c r="H558" s="44"/>
      <c r="I558" s="35" t="str">
        <f t="shared" si="111"/>
        <v xml:space="preserve">  "record_version" int4 DEFAULT 0 ,</v>
      </c>
      <c r="J558" s="35" t="str">
        <f t="shared" si="112"/>
        <v xml:space="preserve">COMMENT ON COLUMN "public"."t_dis_result_phone_last"."record_version" IS '记录版本号';</v>
      </c>
      <c r="K558" s="27" t="str">
        <f t="shared" si="110"/>
        <v/>
      </c>
    </row>
    <row r="559" ht="16.5">
      <c r="A559" s="35"/>
      <c r="B559" s="35"/>
      <c r="C559" s="35"/>
      <c r="D559" s="35"/>
      <c r="E559" s="35"/>
      <c r="F559" s="35"/>
      <c r="G559" s="35"/>
      <c r="H559" s="35"/>
      <c r="I559" s="35" t="str">
        <f>"CONSTRAINT """&amp;B541&amp;"_pk"" PRIMARY KEY ("""&amp;A543&amp;"""));"</f>
        <v xml:space="preserve">CONSTRAINT "t_dis_result_phone_last_pk" PRIMARY KEY ("dis_result_phone_last_id"));</v>
      </c>
      <c r="J559" s="57"/>
      <c r="K559" s="27"/>
    </row>
    <row r="560" ht="16.5">
      <c r="A560" s="35"/>
      <c r="B560" s="35"/>
      <c r="C560" s="35"/>
      <c r="D560" s="35"/>
      <c r="E560" s="35"/>
      <c r="F560" s="35"/>
      <c r="G560" s="35"/>
      <c r="H560" s="35"/>
      <c r="I560" s="35"/>
      <c r="J560" s="57"/>
      <c r="K560" s="27"/>
    </row>
    <row r="561" ht="16.5">
      <c r="A561" s="35"/>
      <c r="B561" s="35"/>
      <c r="C561" s="35"/>
      <c r="D561" s="35"/>
      <c r="E561" s="35"/>
      <c r="F561" s="35"/>
      <c r="G561" s="35"/>
      <c r="H561" s="35"/>
      <c r="I561" s="35"/>
      <c r="J561" s="57"/>
      <c r="K561" s="27"/>
    </row>
    <row r="562" ht="16.5">
      <c r="H562" s="35"/>
      <c r="I562" s="34"/>
      <c r="J562" s="34"/>
      <c r="K562" s="9"/>
    </row>
    <row r="563" ht="16.5">
      <c r="A563" s="36" t="s">
        <v>195</v>
      </c>
      <c r="B563" s="37" t="s">
        <v>194</v>
      </c>
      <c r="C563" s="38"/>
      <c r="D563" s="38"/>
      <c r="E563" s="38"/>
      <c r="F563" s="38"/>
      <c r="G563" s="39"/>
      <c r="H563" s="55" t="str">
        <f>IFERROR(MID(B563,FIND("#",SUBSTITUTE(B563,"_","#",1),1)+1,1),"")&amp;IFERROR(MID(B563,FIND("#",SUBSTITUTE(B563,"_","#",2),1)+1,1),"")&amp;IFERROR(MID(B563,FIND("#",SUBSTITUTE(B563,"_","#",3),1)+1,1),"")&amp;IFERROR(MID(B563,FIND("#",SUBSTITUTE(B563,"_","#",4),1)+1,1),"")&amp;IFERROR(MID(B563,FIND("#",SUBSTITUTE(B563,"_","#",5),1)+1,1),"")&amp;IFERROR(MID(B563,FIND("#",SUBSTITUTE(B563,"_","#",6),1)+1,1),"")</f>
        <v>aadg</v>
      </c>
      <c r="I563" s="35" t="str">
        <f>"-- DROP TABLE IF EXISTS """&amp;B563&amp;""";"</f>
        <v xml:space="preserve">-- DROP TABLE IF EXISTS "t_adm_access_device_group";</v>
      </c>
      <c r="J563" s="35" t="str">
        <f>"ALTER TABLE ""public""."""&amp;B563&amp;""" OWNER TO ""ropeok"";"</f>
        <v xml:space="preserve">ALTER TABLE "public"."t_adm_access_device_group" OWNER TO "ropeok";</v>
      </c>
      <c r="K563" s="27" t="str">
        <f t="shared" ref="K563:K579" si="113">IF(H563="idx","CREATE INDEX idx_"&amp;$H$563&amp;"_"&amp;A563&amp;" ON public."&amp;$B$563&amp;" USING btree ("&amp;A563&amp;");",IF(H563="uk","CREATE UNIQUE INDEX uk_"&amp;$H$563&amp;"_"&amp;A563&amp;" ON public."&amp;$B$563&amp;" USING btree ("&amp;A563&amp;");",""))</f>
        <v/>
      </c>
    </row>
    <row r="564" ht="16.5">
      <c r="A564" s="36" t="s">
        <v>244</v>
      </c>
      <c r="B564" s="36" t="s">
        <v>245</v>
      </c>
      <c r="C564" s="36" t="s">
        <v>246</v>
      </c>
      <c r="D564" s="36" t="s">
        <v>247</v>
      </c>
      <c r="E564" s="36" t="s">
        <v>248</v>
      </c>
      <c r="F564" s="36" t="s">
        <v>249</v>
      </c>
      <c r="G564" s="36" t="s">
        <v>250</v>
      </c>
      <c r="H564" s="36" t="s">
        <v>251</v>
      </c>
      <c r="I564" s="35" t="str">
        <f>"CREATE TABLE """&amp;B563&amp;""" ("</f>
        <v xml:space="preserve">CREATE TABLE "t_adm_access_device_group" (</v>
      </c>
      <c r="J564" s="35" t="str">
        <f>"COMMENT ON TABLE ""public""."""&amp;$B563&amp;""" IS '"&amp;A563&amp;"';"</f>
        <v xml:space="preserve">COMMENT ON TABLE "public"."t_adm_access_device_group" IS '接入设备分组表';</v>
      </c>
      <c r="K564" s="27" t="str">
        <f t="shared" si="113"/>
        <v/>
      </c>
    </row>
    <row r="565" ht="25.5">
      <c r="A565" s="42" t="s">
        <v>645</v>
      </c>
      <c r="B565" s="42" t="s">
        <v>253</v>
      </c>
      <c r="C565" s="42">
        <v>0</v>
      </c>
      <c r="D565" s="42"/>
      <c r="E565" s="42" t="s">
        <v>254</v>
      </c>
      <c r="F565" s="43"/>
      <c r="G565" s="42" t="s">
        <v>646</v>
      </c>
      <c r="H565" s="44" t="s">
        <v>256</v>
      </c>
      <c r="I565" s="35" t="str">
        <f t="shared" ref="I565:I579" si="114">"  """&amp;A565&amp;""" "&amp;B565&amp;IF(AND(C565&gt;0,LEFT(B565,3)&lt;&gt;"int"),"("&amp;C565&amp;IF(D565&lt;&gt;"",", "&amp;D565,"")&amp;")","")&amp;IF(E565="n"," NOT NULL","")&amp;IF(F565&lt;&gt;""," DEFAULT "&amp;F565,"")&amp;" ,"</f>
        <v xml:space="preserve">  "adm_access_device_group_id" int8 NOT NULL ,</v>
      </c>
      <c r="J565" s="35" t="str">
        <f t="shared" ref="J565:J579" si="115">"COMMENT ON COLUMN ""public""."""&amp;$B$563&amp;"""."""&amp;A565&amp;""" IS '"&amp;G565&amp;"';"</f>
        <v xml:space="preserve">COMMENT ON COLUMN "public"."t_adm_access_device_group"."adm_access_device_group_id" IS '接入设备分组表主键';</v>
      </c>
      <c r="K565" s="27" t="str">
        <f t="shared" si="113"/>
        <v/>
      </c>
    </row>
    <row r="566" ht="16.5">
      <c r="A566" s="42" t="s">
        <v>647</v>
      </c>
      <c r="B566" s="42" t="s">
        <v>258</v>
      </c>
      <c r="C566" s="42">
        <v>64</v>
      </c>
      <c r="D566" s="42"/>
      <c r="E566" s="42" t="s">
        <v>259</v>
      </c>
      <c r="F566" s="43"/>
      <c r="G566" s="42" t="s">
        <v>648</v>
      </c>
      <c r="H566" s="44"/>
      <c r="I566" s="35" t="str">
        <f t="shared" si="114"/>
        <v xml:space="preserve">  "group_name" varchar(64) ,</v>
      </c>
      <c r="J566" s="35" t="str">
        <f t="shared" si="115"/>
        <v xml:space="preserve">COMMENT ON COLUMN "public"."t_adm_access_device_group"."group_name" IS '分组名称';</v>
      </c>
      <c r="K566" s="27" t="str">
        <f t="shared" si="113"/>
        <v/>
      </c>
    </row>
    <row r="567" ht="25.5">
      <c r="A567" s="62" t="s">
        <v>649</v>
      </c>
      <c r="B567" s="42" t="s">
        <v>253</v>
      </c>
      <c r="C567" s="42">
        <v>0</v>
      </c>
      <c r="D567" s="42"/>
      <c r="E567" s="42" t="s">
        <v>259</v>
      </c>
      <c r="F567" s="43"/>
      <c r="G567" s="62" t="s">
        <v>650</v>
      </c>
      <c r="H567" s="44"/>
      <c r="I567" s="35" t="str">
        <f t="shared" si="114"/>
        <v xml:space="preserve">  "parent_device_group_id" int8 ,</v>
      </c>
      <c r="J567" s="35" t="str">
        <f t="shared" si="115"/>
        <v xml:space="preserve">COMMENT ON COLUMN "public"."t_adm_access_device_group"."parent_device_group_id" IS '上级接入设备分组ID';</v>
      </c>
      <c r="K567" s="27" t="str">
        <f t="shared" si="113"/>
        <v/>
      </c>
    </row>
    <row r="568" ht="16.5">
      <c r="A568" s="112" t="s">
        <v>492</v>
      </c>
      <c r="B568" s="113" t="s">
        <v>309</v>
      </c>
      <c r="C568" s="35">
        <v>0</v>
      </c>
      <c r="D568" s="114"/>
      <c r="E568" s="115" t="s">
        <v>259</v>
      </c>
      <c r="F568" s="89"/>
      <c r="G568" s="66" t="s">
        <v>525</v>
      </c>
      <c r="H568" s="51"/>
      <c r="I568" s="35" t="str">
        <f t="shared" si="114"/>
        <v xml:space="preserve">  "sort" int4 ,</v>
      </c>
      <c r="J568" s="35" t="str">
        <f t="shared" si="115"/>
        <v xml:space="preserve">COMMENT ON COLUMN "public"."t_adm_access_device_group"."sort" IS '显示顺序';</v>
      </c>
      <c r="K568" s="27" t="str">
        <f t="shared" si="113"/>
        <v/>
      </c>
    </row>
    <row r="569" ht="16.5">
      <c r="A569" s="42" t="s">
        <v>286</v>
      </c>
      <c r="B569" s="42" t="s">
        <v>258</v>
      </c>
      <c r="C569" s="42">
        <v>512</v>
      </c>
      <c r="D569" s="42"/>
      <c r="E569" s="42" t="s">
        <v>259</v>
      </c>
      <c r="F569" s="43"/>
      <c r="G569" s="42" t="s">
        <v>35</v>
      </c>
      <c r="H569" s="44"/>
      <c r="I569" s="35" t="str">
        <f t="shared" si="114"/>
        <v xml:space="preserve">  "remark" varchar(512) ,</v>
      </c>
      <c r="J569" s="35" t="str">
        <f t="shared" si="115"/>
        <v xml:space="preserve">COMMENT ON COLUMN "public"."t_adm_access_device_group"."remark" IS '备注';</v>
      </c>
      <c r="K569" s="27" t="str">
        <f t="shared" si="113"/>
        <v/>
      </c>
    </row>
    <row r="570" ht="25.5">
      <c r="A570" s="46" t="s">
        <v>288</v>
      </c>
      <c r="B570" s="46" t="s">
        <v>280</v>
      </c>
      <c r="C570" s="46">
        <v>0</v>
      </c>
      <c r="D570" s="46"/>
      <c r="E570" s="46" t="s">
        <v>259</v>
      </c>
      <c r="F570" s="47" t="b">
        <v>0</v>
      </c>
      <c r="G570" s="46" t="s">
        <v>289</v>
      </c>
      <c r="H570" s="44"/>
      <c r="I570" s="35" t="str">
        <f t="shared" si="114"/>
        <v xml:space="preserve">  "is_delete" bool DEFAULT FALSE ,</v>
      </c>
      <c r="J570" s="35" t="str">
        <f t="shared" si="115"/>
        <v xml:space="preserve">COMMENT ON COLUMN "public"."t_adm_access_device_group"."is_delete" IS '是否删除（true-是、false-否）';</v>
      </c>
      <c r="K570" s="27" t="str">
        <f t="shared" si="113"/>
        <v/>
      </c>
    </row>
    <row r="571" ht="16.5">
      <c r="A571" s="46" t="s">
        <v>290</v>
      </c>
      <c r="B571" s="46" t="s">
        <v>258</v>
      </c>
      <c r="C571" s="46">
        <v>32</v>
      </c>
      <c r="D571" s="46"/>
      <c r="E571" s="46" t="s">
        <v>259</v>
      </c>
      <c r="F571" s="47"/>
      <c r="G571" s="46" t="s">
        <v>291</v>
      </c>
      <c r="H571" s="44"/>
      <c r="I571" s="35" t="str">
        <f t="shared" si="114"/>
        <v xml:space="preserve">  "create_user" varchar(32) ,</v>
      </c>
      <c r="J571" s="35" t="str">
        <f t="shared" si="115"/>
        <v xml:space="preserve">COMMENT ON COLUMN "public"."t_adm_access_device_group"."create_user" IS '创建用户';</v>
      </c>
      <c r="K571" s="27" t="str">
        <f t="shared" si="113"/>
        <v/>
      </c>
    </row>
    <row r="572" ht="16.5">
      <c r="A572" s="46" t="s">
        <v>292</v>
      </c>
      <c r="B572" s="46" t="s">
        <v>258</v>
      </c>
      <c r="C572" s="46">
        <v>32</v>
      </c>
      <c r="D572" s="46"/>
      <c r="E572" s="46" t="s">
        <v>259</v>
      </c>
      <c r="F572" s="47"/>
      <c r="G572" s="46" t="s">
        <v>293</v>
      </c>
      <c r="H572" s="44"/>
      <c r="I572" s="35" t="str">
        <f t="shared" si="114"/>
        <v xml:space="preserve">  "create_department" varchar(32) ,</v>
      </c>
      <c r="J572" s="35" t="str">
        <f t="shared" si="115"/>
        <v xml:space="preserve">COMMENT ON COLUMN "public"."t_adm_access_device_group"."create_department" IS '创建部门';</v>
      </c>
      <c r="K572" s="27" t="str">
        <f t="shared" si="113"/>
        <v/>
      </c>
    </row>
    <row r="573" ht="16.5">
      <c r="A573" s="46" t="s">
        <v>294</v>
      </c>
      <c r="B573" s="46" t="s">
        <v>258</v>
      </c>
      <c r="C573" s="46">
        <v>32</v>
      </c>
      <c r="D573" s="46"/>
      <c r="E573" s="46" t="s">
        <v>259</v>
      </c>
      <c r="F573" s="47"/>
      <c r="G573" s="46" t="s">
        <v>295</v>
      </c>
      <c r="H573" s="44"/>
      <c r="I573" s="35" t="str">
        <f t="shared" si="114"/>
        <v xml:space="preserve">  "create_host" varchar(32) ,</v>
      </c>
      <c r="J573" s="35" t="str">
        <f t="shared" si="115"/>
        <v xml:space="preserve">COMMENT ON COLUMN "public"."t_adm_access_device_group"."create_host" IS '创建服务IP';</v>
      </c>
      <c r="K573" s="27" t="str">
        <f t="shared" si="113"/>
        <v/>
      </c>
    </row>
    <row r="574" ht="25.5">
      <c r="A574" s="46" t="s">
        <v>296</v>
      </c>
      <c r="B574" s="46" t="s">
        <v>297</v>
      </c>
      <c r="C574" s="46">
        <v>0</v>
      </c>
      <c r="D574" s="46"/>
      <c r="E574" s="46" t="s">
        <v>259</v>
      </c>
      <c r="F574" s="47" t="s">
        <v>298</v>
      </c>
      <c r="G574" s="46" t="s">
        <v>299</v>
      </c>
      <c r="H574" s="44"/>
      <c r="I574" s="35" t="str">
        <f t="shared" si="114"/>
        <v xml:space="preserve">  "create_time" timestamp DEFAULT CURRENT_TIMESTAMP ,</v>
      </c>
      <c r="J574" s="35" t="str">
        <f t="shared" si="115"/>
        <v xml:space="preserve">COMMENT ON COLUMN "public"."t_adm_access_device_group"."create_time" IS '创建时间';</v>
      </c>
      <c r="K574" s="27" t="str">
        <f t="shared" si="113"/>
        <v/>
      </c>
    </row>
    <row r="575" ht="16.5">
      <c r="A575" s="46" t="s">
        <v>300</v>
      </c>
      <c r="B575" s="46" t="s">
        <v>258</v>
      </c>
      <c r="C575" s="46">
        <v>32</v>
      </c>
      <c r="D575" s="46"/>
      <c r="E575" s="46" t="s">
        <v>259</v>
      </c>
      <c r="F575" s="47"/>
      <c r="G575" s="46" t="s">
        <v>301</v>
      </c>
      <c r="H575" s="44"/>
      <c r="I575" s="35" t="str">
        <f t="shared" si="114"/>
        <v xml:space="preserve">  "update_user" varchar(32) ,</v>
      </c>
      <c r="J575" s="35" t="str">
        <f t="shared" si="115"/>
        <v xml:space="preserve">COMMENT ON COLUMN "public"."t_adm_access_device_group"."update_user" IS '修改用户';</v>
      </c>
      <c r="K575" s="27" t="str">
        <f t="shared" si="113"/>
        <v/>
      </c>
    </row>
    <row r="576" ht="16.5">
      <c r="A576" s="46" t="s">
        <v>302</v>
      </c>
      <c r="B576" s="46" t="s">
        <v>258</v>
      </c>
      <c r="C576" s="46">
        <v>32</v>
      </c>
      <c r="D576" s="46"/>
      <c r="E576" s="46" t="s">
        <v>259</v>
      </c>
      <c r="F576" s="47"/>
      <c r="G576" s="46" t="s">
        <v>303</v>
      </c>
      <c r="H576" s="44"/>
      <c r="I576" s="35" t="str">
        <f t="shared" si="114"/>
        <v xml:space="preserve">  "update_department" varchar(32) ,</v>
      </c>
      <c r="J576" s="35" t="str">
        <f t="shared" si="115"/>
        <v xml:space="preserve">COMMENT ON COLUMN "public"."t_adm_access_device_group"."update_department" IS '修改部门';</v>
      </c>
      <c r="K576" s="27" t="str">
        <f t="shared" si="113"/>
        <v/>
      </c>
    </row>
    <row r="577" ht="16.5">
      <c r="A577" s="46" t="s">
        <v>304</v>
      </c>
      <c r="B577" s="46" t="s">
        <v>258</v>
      </c>
      <c r="C577" s="46">
        <v>32</v>
      </c>
      <c r="D577" s="46"/>
      <c r="E577" s="46" t="s">
        <v>259</v>
      </c>
      <c r="F577" s="47"/>
      <c r="G577" s="46" t="s">
        <v>305</v>
      </c>
      <c r="H577" s="44"/>
      <c r="I577" s="35" t="str">
        <f t="shared" si="114"/>
        <v xml:space="preserve">  "update_host" varchar(32) ,</v>
      </c>
      <c r="J577" s="35" t="str">
        <f t="shared" si="115"/>
        <v xml:space="preserve">COMMENT ON COLUMN "public"."t_adm_access_device_group"."update_host" IS '修改服务IP';</v>
      </c>
      <c r="K577" s="27" t="str">
        <f t="shared" si="113"/>
        <v/>
      </c>
    </row>
    <row r="578" ht="25.5">
      <c r="A578" s="46" t="s">
        <v>306</v>
      </c>
      <c r="B578" s="46" t="s">
        <v>297</v>
      </c>
      <c r="C578" s="46">
        <v>0</v>
      </c>
      <c r="D578" s="46"/>
      <c r="E578" s="46" t="s">
        <v>259</v>
      </c>
      <c r="F578" s="47" t="s">
        <v>298</v>
      </c>
      <c r="G578" s="46" t="s">
        <v>307</v>
      </c>
      <c r="H578" s="44"/>
      <c r="I578" s="35" t="str">
        <f t="shared" si="114"/>
        <v xml:space="preserve">  "update_time" timestamp DEFAULT CURRENT_TIMESTAMP ,</v>
      </c>
      <c r="J578" s="35" t="str">
        <f t="shared" si="115"/>
        <v xml:space="preserve">COMMENT ON COLUMN "public"."t_adm_access_device_group"."update_time" IS '修改时间';</v>
      </c>
      <c r="K578" s="27" t="str">
        <f t="shared" si="113"/>
        <v/>
      </c>
    </row>
    <row r="579" ht="16.5">
      <c r="A579" s="46" t="s">
        <v>308</v>
      </c>
      <c r="B579" s="46" t="s">
        <v>309</v>
      </c>
      <c r="C579" s="46">
        <v>0</v>
      </c>
      <c r="D579" s="46"/>
      <c r="E579" s="46" t="s">
        <v>259</v>
      </c>
      <c r="F579" s="47">
        <v>0</v>
      </c>
      <c r="G579" s="46" t="s">
        <v>310</v>
      </c>
      <c r="H579" s="44"/>
      <c r="I579" s="35" t="str">
        <f t="shared" si="114"/>
        <v xml:space="preserve">  "record_version" int4 DEFAULT 0 ,</v>
      </c>
      <c r="J579" s="35" t="str">
        <f t="shared" si="115"/>
        <v xml:space="preserve">COMMENT ON COLUMN "public"."t_adm_access_device_group"."record_version" IS '记录版本号';</v>
      </c>
      <c r="K579" s="27" t="str">
        <f t="shared" si="113"/>
        <v/>
      </c>
    </row>
    <row r="580" ht="25.5">
      <c r="A580" s="35"/>
      <c r="B580" s="35"/>
      <c r="C580" s="35"/>
      <c r="D580" s="35"/>
      <c r="E580" s="35"/>
      <c r="F580" s="35"/>
      <c r="G580" s="35"/>
      <c r="H580" s="35"/>
      <c r="I580" s="35" t="str">
        <f>"CONSTRAINT """&amp;B563&amp;"_pk"" PRIMARY KEY ("""&amp;A565&amp;"""));"</f>
        <v xml:space="preserve">CONSTRAINT "t_adm_access_device_group_pk" PRIMARY KEY ("adm_access_device_group_id"));</v>
      </c>
      <c r="J580" s="34"/>
      <c r="K580" s="9"/>
    </row>
    <row r="581" ht="16.5">
      <c r="A581" s="36" t="s">
        <v>197</v>
      </c>
      <c r="B581" s="37" t="s">
        <v>196</v>
      </c>
      <c r="C581" s="38"/>
      <c r="D581" s="38"/>
      <c r="E581" s="38"/>
      <c r="F581" s="38"/>
      <c r="G581" s="39"/>
      <c r="H581" s="55" t="str">
        <f>IFERROR(MID(B581,FIND("#",SUBSTITUTE(B581,"_","#",1),1)+1,1),"")&amp;IFERROR(MID(B581,FIND("#",SUBSTITUTE(B581,"_","#",2),1)+1,1),"")&amp;IFERROR(MID(B581,FIND("#",SUBSTITUTE(B581,"_","#",3),1)+1,1),"")&amp;IFERROR(MID(B581,FIND("#",SUBSTITUTE(B581,"_","#",4),1)+1,1),"")&amp;IFERROR(MID(B581,FIND("#",SUBSTITUTE(B581,"_","#",5),1)+1,1),"")&amp;IFERROR(MID(B581,FIND("#",SUBSTITUTE(B581,"_","#",6),1)+1,1),"")</f>
        <v>aadi</v>
      </c>
      <c r="I581" s="35" t="str">
        <f>"-- DROP TABLE IF EXISTS """&amp;B581&amp;""";"</f>
        <v xml:space="preserve">-- DROP TABLE IF EXISTS "t_adm_access_device_info";</v>
      </c>
      <c r="J581" s="35" t="str">
        <f>"ALTER TABLE ""public""."""&amp;B581&amp;""" OWNER TO ""ropeok"";"</f>
        <v xml:space="preserve">ALTER TABLE "public"."t_adm_access_device_info" OWNER TO "ropeok";</v>
      </c>
      <c r="K581" s="27" t="str">
        <f t="shared" ref="K581:K607" si="116">IF(H581="idx","CREATE INDEX idx_"&amp;$H$581&amp;"_"&amp;A581&amp;" ON public."&amp;$B$581&amp;" USING btree ("&amp;A581&amp;");",IF(H581="uk","CREATE UNIQUE INDEX uk_"&amp;$H$581&amp;"_"&amp;A581&amp;" ON public."&amp;$B$581&amp;" USING btree ("&amp;A581&amp;");",""))</f>
        <v/>
      </c>
    </row>
    <row r="582" ht="16.5">
      <c r="A582" s="36" t="s">
        <v>244</v>
      </c>
      <c r="B582" s="36" t="s">
        <v>245</v>
      </c>
      <c r="C582" s="36" t="s">
        <v>246</v>
      </c>
      <c r="D582" s="36" t="s">
        <v>247</v>
      </c>
      <c r="E582" s="36" t="s">
        <v>248</v>
      </c>
      <c r="F582" s="36" t="s">
        <v>249</v>
      </c>
      <c r="G582" s="36" t="s">
        <v>250</v>
      </c>
      <c r="H582" s="36" t="s">
        <v>251</v>
      </c>
      <c r="I582" s="35" t="str">
        <f>"CREATE TABLE """&amp;B581&amp;""" ("</f>
        <v xml:space="preserve">CREATE TABLE "t_adm_access_device_info" (</v>
      </c>
      <c r="J582" s="35" t="str">
        <f>"COMMENT ON TABLE ""public""."""&amp;$B581&amp;""" IS '"&amp;A581&amp;"';"</f>
        <v xml:space="preserve">COMMENT ON TABLE "public"."t_adm_access_device_info" IS '接入设备信息表';</v>
      </c>
      <c r="K582" s="27" t="str">
        <f t="shared" si="116"/>
        <v/>
      </c>
    </row>
    <row r="583" ht="25.5">
      <c r="A583" s="42" t="s">
        <v>651</v>
      </c>
      <c r="B583" s="42" t="s">
        <v>253</v>
      </c>
      <c r="C583" s="42">
        <v>0</v>
      </c>
      <c r="D583" s="42"/>
      <c r="E583" s="42" t="s">
        <v>254</v>
      </c>
      <c r="F583" s="43"/>
      <c r="G583" s="42" t="s">
        <v>652</v>
      </c>
      <c r="H583" s="44" t="s">
        <v>256</v>
      </c>
      <c r="I583" s="35" t="str">
        <f t="shared" ref="I583:I607" si="117">"  """&amp;A583&amp;""" "&amp;B583&amp;IF(AND(C583&gt;0,LEFT(B583,3)&lt;&gt;"int"),"("&amp;C583&amp;IF(D583&lt;&gt;"",", "&amp;D583,"")&amp;")","")&amp;IF(E583="n"," NOT NULL","")&amp;IF(F583&lt;&gt;""," DEFAULT "&amp;F583,"")&amp;" ,"</f>
        <v xml:space="preserve">  "adm_access_device_info_id" int8 NOT NULL ,</v>
      </c>
      <c r="J583" s="35" t="str">
        <f t="shared" ref="J583:J607" si="118">"COMMENT ON COLUMN ""public""."""&amp;$B$581&amp;"""."""&amp;A583&amp;""" IS '"&amp;G583&amp;"';"</f>
        <v xml:space="preserve">COMMENT ON COLUMN "public"."t_adm_access_device_info"."adm_access_device_info_id" IS '接入设备信息表主键';</v>
      </c>
      <c r="K583" s="27" t="str">
        <f t="shared" si="116"/>
        <v/>
      </c>
    </row>
    <row r="584" ht="16.5">
      <c r="A584" s="42" t="s">
        <v>257</v>
      </c>
      <c r="B584" s="42" t="s">
        <v>258</v>
      </c>
      <c r="C584" s="42">
        <v>64</v>
      </c>
      <c r="D584" s="42"/>
      <c r="E584" s="42" t="s">
        <v>259</v>
      </c>
      <c r="F584" s="43"/>
      <c r="G584" s="42" t="s">
        <v>260</v>
      </c>
      <c r="H584" s="44" t="s">
        <v>261</v>
      </c>
      <c r="I584" s="35" t="str">
        <f t="shared" si="117"/>
        <v xml:space="preserve">  "gbid" varchar(64) ,</v>
      </c>
      <c r="J584" s="35" t="str">
        <f t="shared" si="118"/>
        <v xml:space="preserve">COMMENT ON COLUMN "public"."t_adm_access_device_info"."gbid" IS '设备国标ID';</v>
      </c>
      <c r="K584" s="27" t="str">
        <f t="shared" si="116"/>
        <v xml:space="preserve">CREATE INDEX idx_aadi_gbid ON public.t_adm_access_device_info USING btree (gbid);</v>
      </c>
    </row>
    <row r="585" ht="16.5">
      <c r="A585" s="42" t="s">
        <v>262</v>
      </c>
      <c r="B585" s="42" t="s">
        <v>258</v>
      </c>
      <c r="C585" s="42">
        <v>64</v>
      </c>
      <c r="D585" s="42"/>
      <c r="E585" s="42" t="s">
        <v>259</v>
      </c>
      <c r="F585" s="43"/>
      <c r="G585" s="42" t="s">
        <v>263</v>
      </c>
      <c r="H585" s="44"/>
      <c r="I585" s="35" t="str">
        <f t="shared" si="117"/>
        <v xml:space="preserve">  "device_name" varchar(64) ,</v>
      </c>
      <c r="J585" s="35" t="str">
        <f t="shared" si="118"/>
        <v xml:space="preserve">COMMENT ON COLUMN "public"."t_adm_access_device_info"."device_name" IS '设备名称';</v>
      </c>
      <c r="K585" s="27" t="str">
        <f t="shared" si="116"/>
        <v/>
      </c>
    </row>
    <row r="586" ht="16.5">
      <c r="A586" s="42" t="s">
        <v>264</v>
      </c>
      <c r="B586" s="42" t="s">
        <v>265</v>
      </c>
      <c r="C586" s="42">
        <v>10</v>
      </c>
      <c r="D586" s="42">
        <v>6</v>
      </c>
      <c r="E586" s="42" t="s">
        <v>259</v>
      </c>
      <c r="F586" s="43"/>
      <c r="G586" s="42" t="s">
        <v>266</v>
      </c>
      <c r="H586" s="44"/>
      <c r="I586" s="35" t="str">
        <f t="shared" si="117"/>
        <v xml:space="preserve">  "device_longitude" decimal(10, 6) ,</v>
      </c>
      <c r="J586" s="35" t="str">
        <f t="shared" si="118"/>
        <v xml:space="preserve">COMMENT ON COLUMN "public"."t_adm_access_device_info"."device_longitude" IS '设备经度';</v>
      </c>
      <c r="K586" s="27" t="str">
        <f t="shared" si="116"/>
        <v/>
      </c>
    </row>
    <row r="587" ht="16.5">
      <c r="A587" s="42" t="s">
        <v>267</v>
      </c>
      <c r="B587" s="42" t="s">
        <v>265</v>
      </c>
      <c r="C587" s="42">
        <v>10</v>
      </c>
      <c r="D587" s="42">
        <v>6</v>
      </c>
      <c r="E587" s="42" t="s">
        <v>259</v>
      </c>
      <c r="F587" s="43"/>
      <c r="G587" s="42" t="s">
        <v>268</v>
      </c>
      <c r="H587" s="44"/>
      <c r="I587" s="35" t="str">
        <f t="shared" si="117"/>
        <v xml:space="preserve">  "device_latitude" decimal(10, 6) ,</v>
      </c>
      <c r="J587" s="35" t="str">
        <f t="shared" si="118"/>
        <v xml:space="preserve">COMMENT ON COLUMN "public"."t_adm_access_device_info"."device_latitude" IS '设备纬度';</v>
      </c>
      <c r="K587" s="27" t="str">
        <f t="shared" si="116"/>
        <v/>
      </c>
    </row>
    <row r="588" ht="16.5">
      <c r="A588" s="42" t="s">
        <v>653</v>
      </c>
      <c r="B588" s="42" t="s">
        <v>253</v>
      </c>
      <c r="C588" s="42">
        <v>0</v>
      </c>
      <c r="D588" s="42"/>
      <c r="E588" s="42" t="s">
        <v>259</v>
      </c>
      <c r="F588" s="43"/>
      <c r="G588" s="42" t="s">
        <v>654</v>
      </c>
      <c r="H588" s="44"/>
      <c r="I588" s="35" t="str">
        <f t="shared" si="117"/>
        <v xml:space="preserve">  "device_group_id" int8 ,</v>
      </c>
      <c r="J588" s="35" t="str">
        <f t="shared" si="118"/>
        <v xml:space="preserve">COMMENT ON COLUMN "public"."t_adm_access_device_info"."device_group_id" IS '设备分组ID';</v>
      </c>
      <c r="K588" s="27" t="str">
        <f t="shared" si="116"/>
        <v/>
      </c>
    </row>
    <row r="589" ht="16.5">
      <c r="A589" s="42" t="s">
        <v>655</v>
      </c>
      <c r="B589" s="42" t="s">
        <v>297</v>
      </c>
      <c r="C589" s="42">
        <v>0</v>
      </c>
      <c r="D589" s="42"/>
      <c r="E589" s="42" t="s">
        <v>259</v>
      </c>
      <c r="F589" s="43"/>
      <c r="G589" s="42" t="s">
        <v>656</v>
      </c>
      <c r="H589" s="44"/>
      <c r="I589" s="35" t="str">
        <f t="shared" si="117"/>
        <v xml:space="preserve">  "device_access_time" timestamp ,</v>
      </c>
      <c r="J589" s="35" t="str">
        <f t="shared" si="118"/>
        <v xml:space="preserve">COMMENT ON COLUMN "public"."t_adm_access_device_info"."device_access_time" IS '设备接入时间';</v>
      </c>
      <c r="K589" s="27" t="str">
        <f t="shared" si="116"/>
        <v/>
      </c>
    </row>
    <row r="590" ht="38.25">
      <c r="A590" s="42" t="s">
        <v>657</v>
      </c>
      <c r="B590" s="42" t="s">
        <v>309</v>
      </c>
      <c r="C590" s="42">
        <v>0</v>
      </c>
      <c r="D590" s="42"/>
      <c r="E590" s="42" t="s">
        <v>259</v>
      </c>
      <c r="F590" s="43"/>
      <c r="G590" s="42" t="s">
        <v>658</v>
      </c>
      <c r="H590" s="44"/>
      <c r="I590" s="35" t="str">
        <f t="shared" si="117"/>
        <v xml:space="preserve">  "device_mode" int4 ,</v>
      </c>
      <c r="J590" s="35" t="str">
        <f t="shared" si="118"/>
        <v xml:space="preserve">COMMENT ON COLUMN "public"."t_adm_access_device_info"."device_mode" IS '设备模式（二进制位存储，从低到高依次为：视频流、图片流，配置对应模式时、位值为1，否则为0；例如：十进制表示分别为1、2，两种模式表示为4）';</v>
      </c>
      <c r="K590" s="27" t="str">
        <f t="shared" si="116"/>
        <v/>
      </c>
    </row>
    <row r="591" ht="16.5">
      <c r="A591" s="42" t="s">
        <v>273</v>
      </c>
      <c r="B591" s="42" t="s">
        <v>258</v>
      </c>
      <c r="C591" s="42">
        <v>32</v>
      </c>
      <c r="D591" s="42"/>
      <c r="E591" s="42" t="s">
        <v>259</v>
      </c>
      <c r="F591" s="43"/>
      <c r="G591" s="42" t="s">
        <v>274</v>
      </c>
      <c r="H591" s="44"/>
      <c r="I591" s="35" t="str">
        <f t="shared" si="117"/>
        <v xml:space="preserve">  "device_type" varchar(32) ,</v>
      </c>
      <c r="J591" s="35" t="str">
        <f t="shared" si="118"/>
        <v xml:space="preserve">COMMENT ON COLUMN "public"."t_adm_access_device_info"."device_type" IS '设备类型';</v>
      </c>
      <c r="K591" s="27" t="str">
        <f t="shared" si="116"/>
        <v/>
      </c>
    </row>
    <row r="592" ht="16.5">
      <c r="A592" s="42" t="s">
        <v>275</v>
      </c>
      <c r="B592" s="42" t="s">
        <v>258</v>
      </c>
      <c r="C592" s="42">
        <v>64</v>
      </c>
      <c r="D592" s="42"/>
      <c r="E592" s="42" t="s">
        <v>259</v>
      </c>
      <c r="F592" s="43"/>
      <c r="G592" s="42" t="s">
        <v>276</v>
      </c>
      <c r="H592" s="44"/>
      <c r="I592" s="35" t="str">
        <f t="shared" si="117"/>
        <v xml:space="preserve">  "device_ip" varchar(64) ,</v>
      </c>
      <c r="J592" s="35" t="str">
        <f t="shared" si="118"/>
        <v xml:space="preserve">COMMENT ON COLUMN "public"."t_adm_access_device_info"."device_ip" IS '设备IP';</v>
      </c>
      <c r="K592" s="27" t="str">
        <f t="shared" si="116"/>
        <v/>
      </c>
    </row>
    <row r="593" ht="16.5">
      <c r="A593" s="42" t="s">
        <v>659</v>
      </c>
      <c r="B593" s="42" t="s">
        <v>309</v>
      </c>
      <c r="C593" s="42">
        <v>0</v>
      </c>
      <c r="D593" s="42"/>
      <c r="E593" s="42" t="s">
        <v>259</v>
      </c>
      <c r="F593" s="43"/>
      <c r="G593" s="42" t="s">
        <v>660</v>
      </c>
      <c r="H593" s="44"/>
      <c r="I593" s="35" t="str">
        <f t="shared" si="117"/>
        <v xml:space="preserve">  "device_port" int4 ,</v>
      </c>
      <c r="J593" s="35" t="str">
        <f t="shared" si="118"/>
        <v xml:space="preserve">COMMENT ON COLUMN "public"."t_adm_access_device_info"."device_port" IS '设备端口';</v>
      </c>
      <c r="K593" s="27" t="str">
        <f t="shared" si="116"/>
        <v/>
      </c>
    </row>
    <row r="594" ht="16.5">
      <c r="A594" s="42" t="s">
        <v>277</v>
      </c>
      <c r="B594" s="42" t="s">
        <v>258</v>
      </c>
      <c r="C594" s="42">
        <v>32</v>
      </c>
      <c r="D594" s="42"/>
      <c r="E594" s="42" t="s">
        <v>259</v>
      </c>
      <c r="F594" s="43"/>
      <c r="G594" s="42" t="s">
        <v>278</v>
      </c>
      <c r="H594" s="44" t="s">
        <v>261</v>
      </c>
      <c r="I594" s="35" t="str">
        <f t="shared" si="117"/>
        <v xml:space="preserve">  "device_channel" varchar(32) ,</v>
      </c>
      <c r="J594" s="35" t="str">
        <f t="shared" si="118"/>
        <v xml:space="preserve">COMMENT ON COLUMN "public"."t_adm_access_device_info"."device_channel" IS '设备通道号';</v>
      </c>
      <c r="K594" s="27" t="str">
        <f t="shared" si="116"/>
        <v xml:space="preserve">CREATE INDEX idx_aadi_device_channel ON public.t_adm_access_device_info USING btree (device_channel);</v>
      </c>
    </row>
    <row r="595" ht="25.5">
      <c r="A595" s="42" t="s">
        <v>279</v>
      </c>
      <c r="B595" s="42" t="s">
        <v>280</v>
      </c>
      <c r="C595" s="42">
        <v>0</v>
      </c>
      <c r="D595" s="42"/>
      <c r="E595" s="42" t="s">
        <v>259</v>
      </c>
      <c r="F595" s="43" t="b">
        <v>1</v>
      </c>
      <c r="G595" s="42" t="s">
        <v>281</v>
      </c>
      <c r="H595" s="44"/>
      <c r="I595" s="35" t="str">
        <f t="shared" si="117"/>
        <v xml:space="preserve">  "is_enable" bool DEFAULT TRUE ,</v>
      </c>
      <c r="J595" s="35" t="str">
        <f t="shared" si="118"/>
        <v xml:space="preserve">COMMENT ON COLUMN "public"."t_adm_access_device_info"."is_enable" IS '是否启用（true-启用、false-停用）';</v>
      </c>
      <c r="K595" s="27" t="str">
        <f t="shared" si="116"/>
        <v/>
      </c>
    </row>
    <row r="596" ht="25.5">
      <c r="A596" s="42" t="s">
        <v>282</v>
      </c>
      <c r="B596" s="42" t="s">
        <v>280</v>
      </c>
      <c r="C596" s="42">
        <v>0</v>
      </c>
      <c r="D596" s="42"/>
      <c r="E596" s="42" t="s">
        <v>259</v>
      </c>
      <c r="F596" s="43" t="b">
        <v>0</v>
      </c>
      <c r="G596" s="42" t="s">
        <v>283</v>
      </c>
      <c r="H596" s="44"/>
      <c r="I596" s="35" t="str">
        <f t="shared" si="117"/>
        <v xml:space="preserve">  "is_online" bool DEFAULT FALSE ,</v>
      </c>
      <c r="J596" s="35" t="str">
        <f t="shared" si="118"/>
        <v xml:space="preserve">COMMENT ON COLUMN "public"."t_adm_access_device_info"."is_online" IS '是否在线（true-是、false-否）';</v>
      </c>
      <c r="K596" s="27" t="str">
        <f t="shared" si="116"/>
        <v/>
      </c>
    </row>
    <row r="597" ht="16.5">
      <c r="A597" s="42" t="s">
        <v>286</v>
      </c>
      <c r="B597" s="42" t="s">
        <v>258</v>
      </c>
      <c r="C597" s="42">
        <v>512</v>
      </c>
      <c r="D597" s="42"/>
      <c r="E597" s="42" t="s">
        <v>259</v>
      </c>
      <c r="F597" s="43"/>
      <c r="G597" s="42" t="s">
        <v>287</v>
      </c>
      <c r="H597" s="44"/>
      <c r="I597" s="35" t="str">
        <f t="shared" si="117"/>
        <v xml:space="preserve">  "remark" varchar(512) ,</v>
      </c>
      <c r="J597" s="35" t="str">
        <f t="shared" si="118"/>
        <v xml:space="preserve">COMMENT ON COLUMN "public"."t_adm_access_device_info"."remark" IS '备注（说明）';</v>
      </c>
      <c r="K597" s="27" t="str">
        <f t="shared" si="116"/>
        <v/>
      </c>
    </row>
    <row r="598" ht="25.5">
      <c r="A598" s="46" t="s">
        <v>288</v>
      </c>
      <c r="B598" s="46" t="s">
        <v>280</v>
      </c>
      <c r="C598" s="46">
        <v>0</v>
      </c>
      <c r="D598" s="46"/>
      <c r="E598" s="46" t="s">
        <v>259</v>
      </c>
      <c r="F598" s="47" t="b">
        <v>0</v>
      </c>
      <c r="G598" s="46" t="s">
        <v>289</v>
      </c>
      <c r="H598" s="44"/>
      <c r="I598" s="35" t="str">
        <f t="shared" si="117"/>
        <v xml:space="preserve">  "is_delete" bool DEFAULT FALSE ,</v>
      </c>
      <c r="J598" s="35" t="str">
        <f t="shared" si="118"/>
        <v xml:space="preserve">COMMENT ON COLUMN "public"."t_adm_access_device_info"."is_delete" IS '是否删除（true-是、false-否）';</v>
      </c>
      <c r="K598" s="27" t="str">
        <f t="shared" si="116"/>
        <v/>
      </c>
    </row>
    <row r="599" ht="16.5">
      <c r="A599" s="46" t="s">
        <v>290</v>
      </c>
      <c r="B599" s="46" t="s">
        <v>258</v>
      </c>
      <c r="C599" s="46">
        <v>32</v>
      </c>
      <c r="D599" s="46"/>
      <c r="E599" s="46" t="s">
        <v>259</v>
      </c>
      <c r="F599" s="47"/>
      <c r="G599" s="46" t="s">
        <v>291</v>
      </c>
      <c r="H599" s="44"/>
      <c r="I599" s="35" t="str">
        <f t="shared" si="117"/>
        <v xml:space="preserve">  "create_user" varchar(32) ,</v>
      </c>
      <c r="J599" s="35" t="str">
        <f t="shared" si="118"/>
        <v xml:space="preserve">COMMENT ON COLUMN "public"."t_adm_access_device_info"."create_user" IS '创建用户';</v>
      </c>
      <c r="K599" s="27" t="str">
        <f t="shared" si="116"/>
        <v/>
      </c>
    </row>
    <row r="600" ht="16.5">
      <c r="A600" s="46" t="s">
        <v>292</v>
      </c>
      <c r="B600" s="46" t="s">
        <v>258</v>
      </c>
      <c r="C600" s="46">
        <v>32</v>
      </c>
      <c r="D600" s="46"/>
      <c r="E600" s="46" t="s">
        <v>259</v>
      </c>
      <c r="F600" s="47"/>
      <c r="G600" s="46" t="s">
        <v>293</v>
      </c>
      <c r="H600" s="44"/>
      <c r="I600" s="35" t="str">
        <f t="shared" si="117"/>
        <v xml:space="preserve">  "create_department" varchar(32) ,</v>
      </c>
      <c r="J600" s="35" t="str">
        <f t="shared" si="118"/>
        <v xml:space="preserve">COMMENT ON COLUMN "public"."t_adm_access_device_info"."create_department" IS '创建部门';</v>
      </c>
      <c r="K600" s="27" t="str">
        <f t="shared" si="116"/>
        <v/>
      </c>
    </row>
    <row r="601" ht="16.5">
      <c r="A601" s="46" t="s">
        <v>294</v>
      </c>
      <c r="B601" s="46" t="s">
        <v>258</v>
      </c>
      <c r="C601" s="46">
        <v>32</v>
      </c>
      <c r="D601" s="46"/>
      <c r="E601" s="46" t="s">
        <v>259</v>
      </c>
      <c r="F601" s="47"/>
      <c r="G601" s="46" t="s">
        <v>295</v>
      </c>
      <c r="H601" s="44"/>
      <c r="I601" s="35" t="str">
        <f t="shared" si="117"/>
        <v xml:space="preserve">  "create_host" varchar(32) ,</v>
      </c>
      <c r="J601" s="35" t="str">
        <f t="shared" si="118"/>
        <v xml:space="preserve">COMMENT ON COLUMN "public"."t_adm_access_device_info"."create_host" IS '创建服务IP';</v>
      </c>
      <c r="K601" s="27" t="str">
        <f t="shared" si="116"/>
        <v/>
      </c>
    </row>
    <row r="602" ht="25.5">
      <c r="A602" s="46" t="s">
        <v>296</v>
      </c>
      <c r="B602" s="46" t="s">
        <v>297</v>
      </c>
      <c r="C602" s="46">
        <v>0</v>
      </c>
      <c r="D602" s="46"/>
      <c r="E602" s="46" t="s">
        <v>259</v>
      </c>
      <c r="F602" s="47" t="s">
        <v>298</v>
      </c>
      <c r="G602" s="46" t="s">
        <v>299</v>
      </c>
      <c r="H602" s="44"/>
      <c r="I602" s="35" t="str">
        <f t="shared" si="117"/>
        <v xml:space="preserve">  "create_time" timestamp DEFAULT CURRENT_TIMESTAMP ,</v>
      </c>
      <c r="J602" s="35" t="str">
        <f t="shared" si="118"/>
        <v xml:space="preserve">COMMENT ON COLUMN "public"."t_adm_access_device_info"."create_time" IS '创建时间';</v>
      </c>
      <c r="K602" s="27" t="str">
        <f t="shared" si="116"/>
        <v/>
      </c>
    </row>
    <row r="603" ht="16.5">
      <c r="A603" s="46" t="s">
        <v>300</v>
      </c>
      <c r="B603" s="46" t="s">
        <v>258</v>
      </c>
      <c r="C603" s="46">
        <v>32</v>
      </c>
      <c r="D603" s="46"/>
      <c r="E603" s="46" t="s">
        <v>259</v>
      </c>
      <c r="F603" s="47"/>
      <c r="G603" s="46" t="s">
        <v>301</v>
      </c>
      <c r="H603" s="44"/>
      <c r="I603" s="35" t="str">
        <f t="shared" si="117"/>
        <v xml:space="preserve">  "update_user" varchar(32) ,</v>
      </c>
      <c r="J603" s="35" t="str">
        <f t="shared" si="118"/>
        <v xml:space="preserve">COMMENT ON COLUMN "public"."t_adm_access_device_info"."update_user" IS '修改用户';</v>
      </c>
      <c r="K603" s="27" t="str">
        <f t="shared" si="116"/>
        <v/>
      </c>
    </row>
    <row r="604" ht="16.5">
      <c r="A604" s="46" t="s">
        <v>302</v>
      </c>
      <c r="B604" s="46" t="s">
        <v>258</v>
      </c>
      <c r="C604" s="46">
        <v>32</v>
      </c>
      <c r="D604" s="46"/>
      <c r="E604" s="46" t="s">
        <v>259</v>
      </c>
      <c r="F604" s="47"/>
      <c r="G604" s="46" t="s">
        <v>303</v>
      </c>
      <c r="H604" s="44"/>
      <c r="I604" s="35" t="str">
        <f t="shared" si="117"/>
        <v xml:space="preserve">  "update_department" varchar(32) ,</v>
      </c>
      <c r="J604" s="35" t="str">
        <f t="shared" si="118"/>
        <v xml:space="preserve">COMMENT ON COLUMN "public"."t_adm_access_device_info"."update_department" IS '修改部门';</v>
      </c>
      <c r="K604" s="27" t="str">
        <f t="shared" si="116"/>
        <v/>
      </c>
    </row>
    <row r="605" ht="16.5">
      <c r="A605" s="46" t="s">
        <v>304</v>
      </c>
      <c r="B605" s="46" t="s">
        <v>258</v>
      </c>
      <c r="C605" s="46">
        <v>32</v>
      </c>
      <c r="D605" s="46"/>
      <c r="E605" s="46" t="s">
        <v>259</v>
      </c>
      <c r="F605" s="47"/>
      <c r="G605" s="46" t="s">
        <v>305</v>
      </c>
      <c r="H605" s="44"/>
      <c r="I605" s="35" t="str">
        <f t="shared" si="117"/>
        <v xml:space="preserve">  "update_host" varchar(32) ,</v>
      </c>
      <c r="J605" s="35" t="str">
        <f t="shared" si="118"/>
        <v xml:space="preserve">COMMENT ON COLUMN "public"."t_adm_access_device_info"."update_host" IS '修改服务IP';</v>
      </c>
      <c r="K605" s="27" t="str">
        <f t="shared" si="116"/>
        <v/>
      </c>
    </row>
    <row r="606" ht="25.5">
      <c r="A606" s="46" t="s">
        <v>306</v>
      </c>
      <c r="B606" s="46" t="s">
        <v>297</v>
      </c>
      <c r="C606" s="46">
        <v>0</v>
      </c>
      <c r="D606" s="46"/>
      <c r="E606" s="46" t="s">
        <v>259</v>
      </c>
      <c r="F606" s="47" t="s">
        <v>298</v>
      </c>
      <c r="G606" s="46" t="s">
        <v>307</v>
      </c>
      <c r="H606" s="44"/>
      <c r="I606" s="35" t="str">
        <f t="shared" si="117"/>
        <v xml:space="preserve">  "update_time" timestamp DEFAULT CURRENT_TIMESTAMP ,</v>
      </c>
      <c r="J606" s="35" t="str">
        <f t="shared" si="118"/>
        <v xml:space="preserve">COMMENT ON COLUMN "public"."t_adm_access_device_info"."update_time" IS '修改时间';</v>
      </c>
      <c r="K606" s="27" t="str">
        <f t="shared" si="116"/>
        <v/>
      </c>
    </row>
    <row r="607" ht="16.5">
      <c r="A607" s="46" t="s">
        <v>308</v>
      </c>
      <c r="B607" s="46" t="s">
        <v>309</v>
      </c>
      <c r="C607" s="46">
        <v>0</v>
      </c>
      <c r="D607" s="46"/>
      <c r="E607" s="46" t="s">
        <v>259</v>
      </c>
      <c r="F607" s="47">
        <v>0</v>
      </c>
      <c r="G607" s="46" t="s">
        <v>310</v>
      </c>
      <c r="H607" s="44"/>
      <c r="I607" s="35" t="str">
        <f t="shared" si="117"/>
        <v xml:space="preserve">  "record_version" int4 DEFAULT 0 ,</v>
      </c>
      <c r="J607" s="35" t="str">
        <f t="shared" si="118"/>
        <v xml:space="preserve">COMMENT ON COLUMN "public"."t_adm_access_device_info"."record_version" IS '记录版本号';</v>
      </c>
      <c r="K607" s="27" t="str">
        <f t="shared" si="116"/>
        <v/>
      </c>
    </row>
    <row r="608" ht="25.5">
      <c r="A608" s="35"/>
      <c r="B608" s="35"/>
      <c r="C608" s="35"/>
      <c r="D608" s="35"/>
      <c r="E608" s="35"/>
      <c r="F608" s="35"/>
      <c r="G608" s="35"/>
      <c r="H608" s="35"/>
      <c r="I608" s="35" t="str">
        <f>"CONSTRAINT """&amp;B581&amp;"_pk"" PRIMARY KEY ("""&amp;A583&amp;"""));"</f>
        <v xml:space="preserve">CONSTRAINT "t_adm_access_device_info_pk" PRIMARY KEY ("adm_access_device_info_id"));</v>
      </c>
      <c r="J608" s="34"/>
      <c r="K608" s="9"/>
    </row>
    <row r="609" ht="16.5">
      <c r="A609" s="35"/>
      <c r="B609" s="35"/>
      <c r="C609" s="35"/>
      <c r="D609" s="35"/>
      <c r="E609" s="35"/>
      <c r="F609" s="35"/>
      <c r="G609" s="35"/>
      <c r="H609" s="35"/>
      <c r="I609" s="34"/>
      <c r="J609" s="34"/>
      <c r="K609" s="9"/>
    </row>
    <row r="610" ht="16.5">
      <c r="A610" s="116" t="s">
        <v>201</v>
      </c>
      <c r="B610" s="117" t="s">
        <v>200</v>
      </c>
      <c r="C610" s="118"/>
      <c r="D610" s="118"/>
      <c r="E610" s="118"/>
      <c r="F610" s="118"/>
      <c r="G610" s="119"/>
      <c r="H610" s="55" t="str">
        <f>IFERROR(MID(B610,FIND("#",SUBSTITUTE(B610,"_","#",1),1)+1,1),"")&amp;IFERROR(MID(B610,FIND("#",SUBSTITUTE(B610,"_","#",2),1)+1,1),"")&amp;IFERROR(MID(B610,FIND("#",SUBSTITUTE(B610,"_","#",3),1)+1,1),"")&amp;IFERROR(MID(B610,FIND("#",SUBSTITUTE(B610,"_","#",4),1)+1,1),"")&amp;IFERROR(MID(B610,FIND("#",SUBSTITUTE(B610,"_","#",5),1)+1,1),"")&amp;IFERROR(MID(B610,FIND("#",SUBSTITUTE(B610,"_","#",6),1)+1,1),"")</f>
        <v>aabi</v>
      </c>
      <c r="I610" s="35" t="str">
        <f>"-- DROP TABLE IF EXISTS """&amp;B610&amp;""";"</f>
        <v xml:space="preserve">-- DROP TABLE IF EXISTS "t_adm_algorithm_bas_info";</v>
      </c>
      <c r="J610" s="35" t="str">
        <f>"ALTER TABLE ""public""."""&amp;B610&amp;""" OWNER TO ""ropeok"";"</f>
        <v xml:space="preserve">ALTER TABLE "public"."t_adm_algorithm_bas_info" OWNER TO "ropeok";</v>
      </c>
      <c r="K610" s="27" t="str">
        <f t="shared" ref="K610:K629" si="119">IF(H610="idx","CREATE INDEX idx_"&amp;$H$610&amp;"_"&amp;A610&amp;" ON public."&amp;$B$610&amp;" USING btree ("&amp;A610&amp;");",IF(H610="uk","CREATE UNIQUE INDEX uk_"&amp;$H$610&amp;"_"&amp;A610&amp;" ON public."&amp;$B$610&amp;" USING btree ("&amp;A610&amp;");",""))</f>
        <v/>
      </c>
    </row>
    <row r="611" ht="16.5">
      <c r="A611" s="36" t="s">
        <v>244</v>
      </c>
      <c r="B611" s="36" t="s">
        <v>245</v>
      </c>
      <c r="C611" s="36" t="s">
        <v>246</v>
      </c>
      <c r="D611" s="36" t="s">
        <v>247</v>
      </c>
      <c r="E611" s="36" t="s">
        <v>248</v>
      </c>
      <c r="F611" s="36" t="s">
        <v>249</v>
      </c>
      <c r="G611" s="36" t="s">
        <v>250</v>
      </c>
      <c r="H611" s="36" t="s">
        <v>251</v>
      </c>
      <c r="I611" s="35" t="str">
        <f>"CREATE TABLE """&amp;B610&amp;""" ("</f>
        <v xml:space="preserve">CREATE TABLE "t_adm_algorithm_bas_info" (</v>
      </c>
      <c r="J611" s="35" t="str">
        <f>"COMMENT ON TABLE ""public""."""&amp;$B610&amp;""" IS '"&amp;A610&amp;"';"</f>
        <v xml:space="preserve">COMMENT ON TABLE "public"."t_adm_algorithm_bas_info" IS '算法基础信息表';</v>
      </c>
      <c r="K611" s="27" t="str">
        <f t="shared" si="119"/>
        <v/>
      </c>
    </row>
    <row r="612" ht="25.5">
      <c r="A612" s="42" t="s">
        <v>661</v>
      </c>
      <c r="B612" s="42" t="s">
        <v>253</v>
      </c>
      <c r="C612" s="42">
        <v>0</v>
      </c>
      <c r="D612" s="42"/>
      <c r="E612" s="42" t="s">
        <v>254</v>
      </c>
      <c r="F612" s="43"/>
      <c r="G612" s="42" t="s">
        <v>662</v>
      </c>
      <c r="H612" s="44" t="s">
        <v>256</v>
      </c>
      <c r="I612" s="35" t="str">
        <f t="shared" ref="I612:I629" si="120">"  """&amp;A612&amp;""" "&amp;B612&amp;IF(AND(C612&gt;0,LEFT(B612,3)&lt;&gt;"int"),"("&amp;C612&amp;IF(D612&lt;&gt;"",", "&amp;D612,"")&amp;")","")&amp;IF(E612="n"," NOT NULL","")&amp;IF(F612&lt;&gt;""," DEFAULT "&amp;F612,"")&amp;" ,"</f>
        <v xml:space="preserve">  "adm_algorithm_bas_info_id" int8 NOT NULL ,</v>
      </c>
      <c r="J612" s="35" t="str">
        <f t="shared" ref="J612:J629" si="121">"COMMENT ON COLUMN ""public""."""&amp;$B$610&amp;"""."""&amp;A612&amp;""" IS '"&amp;G612&amp;"';"</f>
        <v xml:space="preserve">COMMENT ON COLUMN "public"."t_adm_algorithm_bas_info"."adm_algorithm_bas_info_id" IS '算法基础信息表主键';</v>
      </c>
      <c r="K612" s="27" t="str">
        <f t="shared" si="119"/>
        <v/>
      </c>
    </row>
    <row r="613" ht="16.5">
      <c r="A613" s="42" t="s">
        <v>663</v>
      </c>
      <c r="B613" s="42" t="s">
        <v>258</v>
      </c>
      <c r="C613" s="42">
        <v>64</v>
      </c>
      <c r="D613" s="42"/>
      <c r="E613" s="42" t="s">
        <v>259</v>
      </c>
      <c r="F613" s="43"/>
      <c r="G613" s="42" t="s">
        <v>664</v>
      </c>
      <c r="H613" s="44"/>
      <c r="I613" s="35" t="str">
        <f t="shared" si="120"/>
        <v xml:space="preserve">  "algorithm_code" varchar(64) ,</v>
      </c>
      <c r="J613" s="35" t="str">
        <f t="shared" si="121"/>
        <v xml:space="preserve">COMMENT ON COLUMN "public"."t_adm_algorithm_bas_info"."algorithm_code" IS '算法编码';</v>
      </c>
      <c r="K613" s="27" t="str">
        <f t="shared" si="119"/>
        <v/>
      </c>
    </row>
    <row r="614" ht="16.5">
      <c r="A614" s="62" t="s">
        <v>665</v>
      </c>
      <c r="B614" s="42" t="s">
        <v>258</v>
      </c>
      <c r="C614" s="42">
        <v>64</v>
      </c>
      <c r="D614" s="42"/>
      <c r="E614" s="42" t="s">
        <v>259</v>
      </c>
      <c r="F614" s="43"/>
      <c r="G614" s="62" t="s">
        <v>666</v>
      </c>
      <c r="H614" s="44"/>
      <c r="I614" s="35" t="str">
        <f t="shared" si="120"/>
        <v xml:space="preserve">  "algorithm_name" varchar(64) ,</v>
      </c>
      <c r="J614" s="35" t="str">
        <f t="shared" si="121"/>
        <v xml:space="preserve">COMMENT ON COLUMN "public"."t_adm_algorithm_bas_info"."algorithm_name" IS '算法名称';</v>
      </c>
      <c r="K614" s="27" t="str">
        <f t="shared" si="119"/>
        <v/>
      </c>
    </row>
    <row r="615" ht="25.5">
      <c r="A615" s="42" t="s">
        <v>279</v>
      </c>
      <c r="B615" s="42" t="s">
        <v>280</v>
      </c>
      <c r="C615" s="42">
        <v>0</v>
      </c>
      <c r="D615" s="42"/>
      <c r="E615" s="42" t="s">
        <v>259</v>
      </c>
      <c r="F615" s="43" t="b">
        <v>1</v>
      </c>
      <c r="G615" s="42" t="s">
        <v>281</v>
      </c>
      <c r="H615" s="44"/>
      <c r="I615" s="35" t="str">
        <f t="shared" si="120"/>
        <v xml:space="preserve">  "is_enable" bool DEFAULT TRUE ,</v>
      </c>
      <c r="J615" s="35" t="str">
        <f t="shared" si="121"/>
        <v xml:space="preserve">COMMENT ON COLUMN "public"."t_adm_algorithm_bas_info"."is_enable" IS '是否启用（true-启用、false-停用）';</v>
      </c>
      <c r="K615" s="27" t="str">
        <f t="shared" si="119"/>
        <v/>
      </c>
    </row>
    <row r="616" ht="25.5">
      <c r="A616" s="42" t="s">
        <v>667</v>
      </c>
      <c r="B616" s="42" t="s">
        <v>280</v>
      </c>
      <c r="C616" s="42">
        <v>0</v>
      </c>
      <c r="D616" s="42"/>
      <c r="E616" s="42" t="s">
        <v>259</v>
      </c>
      <c r="F616" s="43" t="b">
        <v>0</v>
      </c>
      <c r="G616" s="42" t="s">
        <v>668</v>
      </c>
      <c r="H616" s="44"/>
      <c r="I616" s="35" t="str">
        <f t="shared" si="120"/>
        <v xml:space="preserve">  "is_roi" bool DEFAULT FALSE ,</v>
      </c>
      <c r="J616" s="35" t="str">
        <f t="shared" si="121"/>
        <v xml:space="preserve">COMMENT ON COLUMN "public"."t_adm_algorithm_bas_info"."is_roi" IS '是否支持区域检测（true-支持区域检测、false-不支持区域检测）';</v>
      </c>
      <c r="K616" s="27" t="str">
        <f t="shared" si="119"/>
        <v/>
      </c>
    </row>
    <row r="617" ht="38.25">
      <c r="A617" s="42" t="s">
        <v>669</v>
      </c>
      <c r="B617" s="42" t="s">
        <v>309</v>
      </c>
      <c r="C617" s="60">
        <v>0</v>
      </c>
      <c r="D617" s="42"/>
      <c r="E617" s="42" t="s">
        <v>259</v>
      </c>
      <c r="F617" s="43"/>
      <c r="G617" s="42" t="s">
        <v>670</v>
      </c>
      <c r="H617" s="51"/>
      <c r="I617" s="35" t="str">
        <f t="shared" si="120"/>
        <v xml:space="preserve">  "support_mode" int4 ,</v>
      </c>
      <c r="J617" s="35" t="str">
        <f t="shared" si="121"/>
        <v xml:space="preserve">COMMENT ON COLUMN "public"."t_adm_algorithm_bas_info"."support_mode" IS '支持模式（算法层面配置，支持该算法限定模式；二进制位存储，从低到高依次为：视频流、图片流，配置对应模式时、位值为1，否则为0；例如：十进制表示分别为1、2，两种模式表示为4）';</v>
      </c>
      <c r="K617" s="27" t="str">
        <f t="shared" si="119"/>
        <v/>
      </c>
    </row>
    <row r="618" ht="16.5">
      <c r="A618" s="120" t="s">
        <v>492</v>
      </c>
      <c r="B618" s="42" t="s">
        <v>309</v>
      </c>
      <c r="C618" s="44">
        <v>0</v>
      </c>
      <c r="D618" s="121"/>
      <c r="E618" s="122" t="s">
        <v>259</v>
      </c>
      <c r="F618" s="123"/>
      <c r="G618" s="124" t="s">
        <v>525</v>
      </c>
      <c r="H618" s="97"/>
      <c r="I618" s="35" t="str">
        <f t="shared" si="120"/>
        <v xml:space="preserve">  "sort" int4 ,</v>
      </c>
      <c r="J618" s="35" t="str">
        <f t="shared" si="121"/>
        <v xml:space="preserve">COMMENT ON COLUMN "public"."t_adm_algorithm_bas_info"."sort" IS '显示顺序';</v>
      </c>
      <c r="K618" s="27" t="str">
        <f t="shared" si="119"/>
        <v/>
      </c>
    </row>
    <row r="619" ht="16.5">
      <c r="A619" s="42" t="s">
        <v>286</v>
      </c>
      <c r="B619" s="42" t="s">
        <v>258</v>
      </c>
      <c r="C619" s="42">
        <v>512</v>
      </c>
      <c r="D619" s="42"/>
      <c r="E619" s="42" t="s">
        <v>259</v>
      </c>
      <c r="F619" s="43"/>
      <c r="G619" s="42" t="s">
        <v>35</v>
      </c>
      <c r="H619" s="44"/>
      <c r="I619" s="35" t="str">
        <f t="shared" si="120"/>
        <v xml:space="preserve">  "remark" varchar(512) ,</v>
      </c>
      <c r="J619" s="35" t="str">
        <f t="shared" si="121"/>
        <v xml:space="preserve">COMMENT ON COLUMN "public"."t_adm_algorithm_bas_info"."remark" IS '备注';</v>
      </c>
      <c r="K619" s="27" t="str">
        <f t="shared" si="119"/>
        <v/>
      </c>
    </row>
    <row r="620" ht="25.5">
      <c r="A620" s="46" t="s">
        <v>288</v>
      </c>
      <c r="B620" s="46" t="s">
        <v>280</v>
      </c>
      <c r="C620" s="46">
        <v>0</v>
      </c>
      <c r="D620" s="46"/>
      <c r="E620" s="46" t="s">
        <v>259</v>
      </c>
      <c r="F620" s="47" t="b">
        <v>0</v>
      </c>
      <c r="G620" s="46" t="s">
        <v>289</v>
      </c>
      <c r="H620" s="44"/>
      <c r="I620" s="35" t="str">
        <f t="shared" si="120"/>
        <v xml:space="preserve">  "is_delete" bool DEFAULT FALSE ,</v>
      </c>
      <c r="J620" s="35" t="str">
        <f t="shared" si="121"/>
        <v xml:space="preserve">COMMENT ON COLUMN "public"."t_adm_algorithm_bas_info"."is_delete" IS '是否删除（true-是、false-否）';</v>
      </c>
      <c r="K620" s="27" t="str">
        <f t="shared" si="119"/>
        <v/>
      </c>
    </row>
    <row r="621" ht="16.5">
      <c r="A621" s="46" t="s">
        <v>290</v>
      </c>
      <c r="B621" s="46" t="s">
        <v>258</v>
      </c>
      <c r="C621" s="46">
        <v>32</v>
      </c>
      <c r="D621" s="46"/>
      <c r="E621" s="46" t="s">
        <v>259</v>
      </c>
      <c r="F621" s="47"/>
      <c r="G621" s="46" t="s">
        <v>291</v>
      </c>
      <c r="H621" s="44"/>
      <c r="I621" s="35" t="str">
        <f t="shared" si="120"/>
        <v xml:space="preserve">  "create_user" varchar(32) ,</v>
      </c>
      <c r="J621" s="35" t="str">
        <f t="shared" si="121"/>
        <v xml:space="preserve">COMMENT ON COLUMN "public"."t_adm_algorithm_bas_info"."create_user" IS '创建用户';</v>
      </c>
      <c r="K621" s="27" t="str">
        <f t="shared" si="119"/>
        <v/>
      </c>
    </row>
    <row r="622" ht="16.5">
      <c r="A622" s="46" t="s">
        <v>292</v>
      </c>
      <c r="B622" s="46" t="s">
        <v>258</v>
      </c>
      <c r="C622" s="46">
        <v>32</v>
      </c>
      <c r="D622" s="46"/>
      <c r="E622" s="46" t="s">
        <v>259</v>
      </c>
      <c r="F622" s="47"/>
      <c r="G622" s="46" t="s">
        <v>293</v>
      </c>
      <c r="H622" s="44"/>
      <c r="I622" s="35" t="str">
        <f t="shared" si="120"/>
        <v xml:space="preserve">  "create_department" varchar(32) ,</v>
      </c>
      <c r="J622" s="35" t="str">
        <f t="shared" si="121"/>
        <v xml:space="preserve">COMMENT ON COLUMN "public"."t_adm_algorithm_bas_info"."create_department" IS '创建部门';</v>
      </c>
      <c r="K622" s="27" t="str">
        <f t="shared" si="119"/>
        <v/>
      </c>
    </row>
    <row r="623" ht="16.5">
      <c r="A623" s="46" t="s">
        <v>294</v>
      </c>
      <c r="B623" s="46" t="s">
        <v>258</v>
      </c>
      <c r="C623" s="46">
        <v>32</v>
      </c>
      <c r="D623" s="46"/>
      <c r="E623" s="46" t="s">
        <v>259</v>
      </c>
      <c r="F623" s="47"/>
      <c r="G623" s="46" t="s">
        <v>295</v>
      </c>
      <c r="H623" s="44"/>
      <c r="I623" s="35" t="str">
        <f t="shared" si="120"/>
        <v xml:space="preserve">  "create_host" varchar(32) ,</v>
      </c>
      <c r="J623" s="35" t="str">
        <f t="shared" si="121"/>
        <v xml:space="preserve">COMMENT ON COLUMN "public"."t_adm_algorithm_bas_info"."create_host" IS '创建服务IP';</v>
      </c>
      <c r="K623" s="27" t="str">
        <f t="shared" si="119"/>
        <v/>
      </c>
    </row>
    <row r="624" ht="25.5">
      <c r="A624" s="46" t="s">
        <v>296</v>
      </c>
      <c r="B624" s="46" t="s">
        <v>297</v>
      </c>
      <c r="C624" s="46">
        <v>0</v>
      </c>
      <c r="D624" s="46"/>
      <c r="E624" s="46" t="s">
        <v>259</v>
      </c>
      <c r="F624" s="47" t="s">
        <v>298</v>
      </c>
      <c r="G624" s="46" t="s">
        <v>299</v>
      </c>
      <c r="H624" s="44"/>
      <c r="I624" s="35" t="str">
        <f t="shared" si="120"/>
        <v xml:space="preserve">  "create_time" timestamp DEFAULT CURRENT_TIMESTAMP ,</v>
      </c>
      <c r="J624" s="35" t="str">
        <f t="shared" si="121"/>
        <v xml:space="preserve">COMMENT ON COLUMN "public"."t_adm_algorithm_bas_info"."create_time" IS '创建时间';</v>
      </c>
      <c r="K624" s="27" t="str">
        <f t="shared" si="119"/>
        <v/>
      </c>
    </row>
    <row r="625" ht="16.5">
      <c r="A625" s="46" t="s">
        <v>300</v>
      </c>
      <c r="B625" s="46" t="s">
        <v>258</v>
      </c>
      <c r="C625" s="46">
        <v>32</v>
      </c>
      <c r="D625" s="46"/>
      <c r="E625" s="46" t="s">
        <v>259</v>
      </c>
      <c r="F625" s="47"/>
      <c r="G625" s="46" t="s">
        <v>301</v>
      </c>
      <c r="H625" s="44"/>
      <c r="I625" s="35" t="str">
        <f t="shared" si="120"/>
        <v xml:space="preserve">  "update_user" varchar(32) ,</v>
      </c>
      <c r="J625" s="35" t="str">
        <f t="shared" si="121"/>
        <v xml:space="preserve">COMMENT ON COLUMN "public"."t_adm_algorithm_bas_info"."update_user" IS '修改用户';</v>
      </c>
      <c r="K625" s="27" t="str">
        <f t="shared" si="119"/>
        <v/>
      </c>
    </row>
    <row r="626" ht="16.5">
      <c r="A626" s="46" t="s">
        <v>302</v>
      </c>
      <c r="B626" s="46" t="s">
        <v>258</v>
      </c>
      <c r="C626" s="46">
        <v>32</v>
      </c>
      <c r="D626" s="46"/>
      <c r="E626" s="46" t="s">
        <v>259</v>
      </c>
      <c r="F626" s="47"/>
      <c r="G626" s="46" t="s">
        <v>303</v>
      </c>
      <c r="H626" s="44"/>
      <c r="I626" s="35" t="str">
        <f t="shared" si="120"/>
        <v xml:space="preserve">  "update_department" varchar(32) ,</v>
      </c>
      <c r="J626" s="35" t="str">
        <f t="shared" si="121"/>
        <v xml:space="preserve">COMMENT ON COLUMN "public"."t_adm_algorithm_bas_info"."update_department" IS '修改部门';</v>
      </c>
      <c r="K626" s="27" t="str">
        <f t="shared" si="119"/>
        <v/>
      </c>
    </row>
    <row r="627" ht="16.5">
      <c r="A627" s="46" t="s">
        <v>304</v>
      </c>
      <c r="B627" s="46" t="s">
        <v>258</v>
      </c>
      <c r="C627" s="46">
        <v>32</v>
      </c>
      <c r="D627" s="46"/>
      <c r="E627" s="46" t="s">
        <v>259</v>
      </c>
      <c r="F627" s="47"/>
      <c r="G627" s="46" t="s">
        <v>305</v>
      </c>
      <c r="H627" s="44"/>
      <c r="I627" s="35" t="str">
        <f t="shared" si="120"/>
        <v xml:space="preserve">  "update_host" varchar(32) ,</v>
      </c>
      <c r="J627" s="35" t="str">
        <f t="shared" si="121"/>
        <v xml:space="preserve">COMMENT ON COLUMN "public"."t_adm_algorithm_bas_info"."update_host" IS '修改服务IP';</v>
      </c>
      <c r="K627" s="27" t="str">
        <f t="shared" si="119"/>
        <v/>
      </c>
    </row>
    <row r="628" ht="25.5">
      <c r="A628" s="46" t="s">
        <v>306</v>
      </c>
      <c r="B628" s="46" t="s">
        <v>297</v>
      </c>
      <c r="C628" s="46">
        <v>0</v>
      </c>
      <c r="D628" s="46"/>
      <c r="E628" s="46" t="s">
        <v>259</v>
      </c>
      <c r="F628" s="47" t="s">
        <v>298</v>
      </c>
      <c r="G628" s="46" t="s">
        <v>307</v>
      </c>
      <c r="H628" s="44"/>
      <c r="I628" s="35" t="str">
        <f t="shared" si="120"/>
        <v xml:space="preserve">  "update_time" timestamp DEFAULT CURRENT_TIMESTAMP ,</v>
      </c>
      <c r="J628" s="35" t="str">
        <f t="shared" si="121"/>
        <v xml:space="preserve">COMMENT ON COLUMN "public"."t_adm_algorithm_bas_info"."update_time" IS '修改时间';</v>
      </c>
      <c r="K628" s="27" t="str">
        <f t="shared" si="119"/>
        <v/>
      </c>
    </row>
    <row r="629" ht="16.5">
      <c r="A629" s="46" t="s">
        <v>308</v>
      </c>
      <c r="B629" s="46" t="s">
        <v>309</v>
      </c>
      <c r="C629" s="46">
        <v>0</v>
      </c>
      <c r="D629" s="46"/>
      <c r="E629" s="46" t="s">
        <v>259</v>
      </c>
      <c r="F629" s="47">
        <v>0</v>
      </c>
      <c r="G629" s="46" t="s">
        <v>310</v>
      </c>
      <c r="H629" s="44"/>
      <c r="I629" s="35" t="str">
        <f t="shared" si="120"/>
        <v xml:space="preserve">  "record_version" int4 DEFAULT 0 ,</v>
      </c>
      <c r="J629" s="35" t="str">
        <f t="shared" si="121"/>
        <v xml:space="preserve">COMMENT ON COLUMN "public"."t_adm_algorithm_bas_info"."record_version" IS '记录版本号';</v>
      </c>
      <c r="K629" s="27" t="str">
        <f t="shared" si="119"/>
        <v/>
      </c>
    </row>
    <row r="630" ht="25.5">
      <c r="A630" s="98"/>
      <c r="B630" s="98"/>
      <c r="C630" s="98"/>
      <c r="D630" s="98"/>
      <c r="E630" s="98"/>
      <c r="F630" s="98"/>
      <c r="G630" s="98"/>
      <c r="H630" s="35"/>
      <c r="I630" s="35" t="str">
        <f>"CONSTRAINT """&amp;B610&amp;"_pk"" PRIMARY KEY ("""&amp;A612&amp;"""));"</f>
        <v xml:space="preserve">CONSTRAINT "t_adm_algorithm_bas_info_pk" PRIMARY KEY ("adm_algorithm_bas_info_id"));</v>
      </c>
      <c r="J630" s="34"/>
      <c r="K630" s="9"/>
    </row>
    <row r="631" ht="25.5">
      <c r="A631" s="116" t="s">
        <v>203</v>
      </c>
      <c r="B631" s="117" t="s">
        <v>202</v>
      </c>
      <c r="C631" s="118"/>
      <c r="D631" s="118"/>
      <c r="E631" s="118"/>
      <c r="F631" s="118"/>
      <c r="G631" s="119"/>
      <c r="H631" s="55" t="str">
        <f>IFERROR(MID(B631,FIND("#",SUBSTITUTE(B631,"_","#",1),1)+1,1),"")&amp;IFERROR(MID(B631,FIND("#",SUBSTITUTE(B631,"_","#",2),1)+1,1),"")&amp;IFERROR(MID(B631,FIND("#",SUBSTITUTE(B631,"_","#",3),1)+1,1),"")&amp;IFERROR(MID(B631,FIND("#",SUBSTITUTE(B631,"_","#",4),1)+1,1),"")&amp;IFERROR(MID(B631,FIND("#",SUBSTITUTE(B631,"_","#",5),1)+1,1),"")&amp;IFERROR(MID(B631,FIND("#",SUBSTITUTE(B631,"_","#",6),1)+1,1),"")</f>
        <v>aari</v>
      </c>
      <c r="I631" s="35" t="str">
        <f>"-- DROP TABLE IF EXISTS """&amp;B631&amp;""";"</f>
        <v xml:space="preserve">-- DROP TABLE IF EXISTS "t_adm_algorithm_roi_info";</v>
      </c>
      <c r="J631" s="35" t="str">
        <f>"ALTER TABLE ""public""."""&amp;B631&amp;""" OWNER TO ""ropeok"";"</f>
        <v xml:space="preserve">ALTER TABLE "public"."t_adm_algorithm_roi_info" OWNER TO "ropeok";</v>
      </c>
      <c r="K631" s="27" t="str">
        <f t="shared" ref="K631:K650" si="122">IF(H631="idx","CREATE INDEX idx_"&amp;$H$631&amp;"_"&amp;A631&amp;" ON public."&amp;$B$631&amp;" USING btree ("&amp;A631&amp;");",IF(H631="uk","CREATE UNIQUE INDEX uk_"&amp;$H$631&amp;"_"&amp;A631&amp;" ON public."&amp;$B$631&amp;" USING btree ("&amp;A631&amp;");",""))</f>
        <v/>
      </c>
    </row>
    <row r="632" ht="25.5">
      <c r="A632" s="36" t="s">
        <v>244</v>
      </c>
      <c r="B632" s="36" t="s">
        <v>245</v>
      </c>
      <c r="C632" s="36" t="s">
        <v>246</v>
      </c>
      <c r="D632" s="36" t="s">
        <v>247</v>
      </c>
      <c r="E632" s="36" t="s">
        <v>248</v>
      </c>
      <c r="F632" s="36" t="s">
        <v>249</v>
      </c>
      <c r="G632" s="36" t="s">
        <v>250</v>
      </c>
      <c r="H632" s="36" t="s">
        <v>251</v>
      </c>
      <c r="I632" s="35" t="str">
        <f>"CREATE TABLE """&amp;B631&amp;""" ("</f>
        <v xml:space="preserve">CREATE TABLE "t_adm_algorithm_roi_info" (</v>
      </c>
      <c r="J632" s="35" t="str">
        <f>"COMMENT ON TABLE ""public""."""&amp;$B631&amp;""" IS '"&amp;A631&amp;"';"</f>
        <v xml:space="preserve">COMMENT ON TABLE "public"."t_adm_algorithm_roi_info" IS '算法检测区域信息表';</v>
      </c>
      <c r="K632" s="27" t="str">
        <f t="shared" si="122"/>
        <v/>
      </c>
    </row>
    <row r="633" ht="25.5">
      <c r="A633" s="42" t="s">
        <v>671</v>
      </c>
      <c r="B633" s="42" t="s">
        <v>253</v>
      </c>
      <c r="C633" s="42">
        <v>0</v>
      </c>
      <c r="D633" s="42"/>
      <c r="E633" s="42" t="s">
        <v>254</v>
      </c>
      <c r="F633" s="43"/>
      <c r="G633" s="42" t="s">
        <v>672</v>
      </c>
      <c r="H633" s="44" t="s">
        <v>256</v>
      </c>
      <c r="I633" s="35" t="str">
        <f t="shared" ref="I633:I650" si="123">"  """&amp;A633&amp;""" "&amp;B633&amp;IF(AND(C633&gt;0,LEFT(B633,3)&lt;&gt;"int"),"("&amp;C633&amp;IF(D633&lt;&gt;"",", "&amp;D633,"")&amp;")","")&amp;IF(E633="n"," NOT NULL","")&amp;IF(F633&lt;&gt;""," DEFAULT "&amp;F633,"")&amp;" ,"</f>
        <v xml:space="preserve">  "adm_algorithm_roi_info_id" int8 NOT NULL ,</v>
      </c>
      <c r="J633" s="35" t="str">
        <f t="shared" ref="J633:J650" si="124">"COMMENT ON COLUMN ""public""."""&amp;$B$631&amp;"""."""&amp;A633&amp;""" IS '"&amp;G633&amp;"';"</f>
        <v xml:space="preserve">COMMENT ON COLUMN "public"."t_adm_algorithm_roi_info"."adm_algorithm_roi_info_id" IS '算法检测区域配置表主键';</v>
      </c>
      <c r="K633" s="27" t="str">
        <f t="shared" si="122"/>
        <v/>
      </c>
    </row>
    <row r="634" ht="25.5">
      <c r="A634" s="42" t="s">
        <v>661</v>
      </c>
      <c r="B634" s="42" t="s">
        <v>253</v>
      </c>
      <c r="C634" s="42">
        <v>0</v>
      </c>
      <c r="D634" s="42"/>
      <c r="E634" s="42" t="s">
        <v>254</v>
      </c>
      <c r="F634" s="43"/>
      <c r="G634" s="42" t="s">
        <v>673</v>
      </c>
      <c r="H634" s="44" t="s">
        <v>261</v>
      </c>
      <c r="I634" s="35" t="str">
        <f t="shared" si="123"/>
        <v xml:space="preserve">  "adm_algorithm_bas_info_id" int8 NOT NULL ,</v>
      </c>
      <c r="J634" s="35" t="str">
        <f t="shared" si="124"/>
        <v xml:space="preserve">COMMENT ON COLUMN "public"."t_adm_algorithm_roi_info"."adm_algorithm_bas_info_id" IS '算法基础信息ID';</v>
      </c>
      <c r="K634" s="27" t="str">
        <f t="shared" si="122"/>
        <v xml:space="preserve">CREATE INDEX idx_aari_adm_algorithm_bas_info_id ON public.t_adm_algorithm_roi_info USING btree (adm_algorithm_bas_info_id);</v>
      </c>
    </row>
    <row r="635" ht="25.5">
      <c r="A635" s="42" t="s">
        <v>674</v>
      </c>
      <c r="B635" s="42" t="s">
        <v>309</v>
      </c>
      <c r="C635" s="42">
        <v>0</v>
      </c>
      <c r="D635" s="42"/>
      <c r="E635" s="42" t="s">
        <v>259</v>
      </c>
      <c r="F635" s="43"/>
      <c r="G635" s="42" t="s">
        <v>675</v>
      </c>
      <c r="H635" s="44"/>
      <c r="I635" s="35" t="str">
        <f t="shared" si="123"/>
        <v xml:space="preserve">  "roi_sort" int4 ,</v>
      </c>
      <c r="J635" s="35" t="str">
        <f t="shared" si="124"/>
        <v xml:space="preserve">COMMENT ON COLUMN "public"."t_adm_algorithm_roi_info"."roi_sort" IS '区域序号';</v>
      </c>
      <c r="K635" s="27" t="str">
        <f t="shared" si="122"/>
        <v/>
      </c>
    </row>
    <row r="636" ht="25.5">
      <c r="A636" s="42" t="s">
        <v>676</v>
      </c>
      <c r="B636" s="42" t="s">
        <v>258</v>
      </c>
      <c r="C636" s="42">
        <v>64</v>
      </c>
      <c r="D636" s="42"/>
      <c r="E636" s="42" t="s">
        <v>259</v>
      </c>
      <c r="F636" s="43"/>
      <c r="G636" s="42" t="s">
        <v>677</v>
      </c>
      <c r="H636" s="44"/>
      <c r="I636" s="35" t="str">
        <f t="shared" si="123"/>
        <v xml:space="preserve">  "roi_code" varchar(64) ,</v>
      </c>
      <c r="J636" s="35" t="str">
        <f t="shared" si="124"/>
        <v xml:space="preserve">COMMENT ON COLUMN "public"."t_adm_algorithm_roi_info"."roi_code" IS '区域编码（一般有：roi、startLine、illegalLine、endLine）';</v>
      </c>
      <c r="K636" s="27" t="str">
        <f t="shared" si="122"/>
        <v/>
      </c>
    </row>
    <row r="637" ht="25.5">
      <c r="A637" s="42" t="s">
        <v>678</v>
      </c>
      <c r="B637" s="42" t="s">
        <v>258</v>
      </c>
      <c r="C637" s="42">
        <v>64</v>
      </c>
      <c r="D637" s="42"/>
      <c r="E637" s="42" t="s">
        <v>259</v>
      </c>
      <c r="F637" s="43"/>
      <c r="G637" s="42" t="s">
        <v>679</v>
      </c>
      <c r="H637" s="44"/>
      <c r="I637" s="35" t="str">
        <f t="shared" si="123"/>
        <v xml:space="preserve">  "roi_name" varchar(64) ,</v>
      </c>
      <c r="J637" s="35" t="str">
        <f t="shared" si="124"/>
        <v xml:space="preserve">COMMENT ON COLUMN "public"."t_adm_algorithm_roi_info"."roi_name" IS '区域名称（一般有：roi区域、开始线、违法线、结束线）';</v>
      </c>
      <c r="K637" s="27" t="str">
        <f t="shared" si="122"/>
        <v/>
      </c>
    </row>
    <row r="638" ht="25.5">
      <c r="A638" s="42" t="s">
        <v>680</v>
      </c>
      <c r="B638" s="42" t="s">
        <v>258</v>
      </c>
      <c r="C638" s="42">
        <v>64</v>
      </c>
      <c r="D638" s="42"/>
      <c r="E638" s="42" t="s">
        <v>259</v>
      </c>
      <c r="F638" s="43"/>
      <c r="G638" s="42" t="s">
        <v>681</v>
      </c>
      <c r="H638" s="44"/>
      <c r="I638" s="35" t="str">
        <f t="shared" si="123"/>
        <v xml:space="preserve">  "roi_type" varchar(64) ,</v>
      </c>
      <c r="J638" s="35" t="str">
        <f t="shared" si="124"/>
        <v xml:space="preserve">COMMENT ON COLUMN "public"."t_adm_algorithm_roi_info"."roi_type" IS '区域类型（area-面、line-线、point-点）';</v>
      </c>
      <c r="K638" s="27" t="str">
        <f t="shared" si="122"/>
        <v/>
      </c>
    </row>
    <row r="639" ht="25.5">
      <c r="A639" s="42" t="s">
        <v>682</v>
      </c>
      <c r="B639" s="42" t="s">
        <v>258</v>
      </c>
      <c r="C639" s="42">
        <v>64</v>
      </c>
      <c r="D639" s="42"/>
      <c r="E639" s="42" t="s">
        <v>259</v>
      </c>
      <c r="F639" s="43"/>
      <c r="G639" s="42" t="s">
        <v>683</v>
      </c>
      <c r="H639" s="44"/>
      <c r="I639" s="35" t="str">
        <f t="shared" si="123"/>
        <v xml:space="preserve">  "roi_mode" varchar(64) ,</v>
      </c>
      <c r="J639" s="35" t="str">
        <f t="shared" si="124"/>
        <v xml:space="preserve">COMMENT ON COLUMN "public"."t_adm_algorithm_roi_info"."roi_mode" IS '区域检测模式（touchesLine-目标框触线、passMidline-目标中心过线）';</v>
      </c>
      <c r="K639" s="27" t="str">
        <f t="shared" si="122"/>
        <v/>
      </c>
    </row>
    <row r="640" ht="25.5">
      <c r="A640" s="42" t="s">
        <v>286</v>
      </c>
      <c r="B640" s="42" t="s">
        <v>258</v>
      </c>
      <c r="C640" s="42">
        <v>512</v>
      </c>
      <c r="D640" s="42"/>
      <c r="E640" s="42" t="s">
        <v>259</v>
      </c>
      <c r="F640" s="43"/>
      <c r="G640" s="42" t="s">
        <v>287</v>
      </c>
      <c r="H640" s="44"/>
      <c r="I640" s="35" t="str">
        <f t="shared" si="123"/>
        <v xml:space="preserve">  "remark" varchar(512) ,</v>
      </c>
      <c r="J640" s="35" t="str">
        <f t="shared" si="124"/>
        <v xml:space="preserve">COMMENT ON COLUMN "public"."t_adm_algorithm_roi_info"."remark" IS '备注（说明）';</v>
      </c>
      <c r="K640" s="27" t="str">
        <f t="shared" si="122"/>
        <v/>
      </c>
    </row>
    <row r="641" ht="25.5">
      <c r="A641" s="46" t="s">
        <v>288</v>
      </c>
      <c r="B641" s="46" t="s">
        <v>280</v>
      </c>
      <c r="C641" s="46">
        <v>0</v>
      </c>
      <c r="D641" s="46"/>
      <c r="E641" s="46" t="s">
        <v>259</v>
      </c>
      <c r="F641" s="47" t="b">
        <v>0</v>
      </c>
      <c r="G641" s="46" t="s">
        <v>289</v>
      </c>
      <c r="H641" s="44"/>
      <c r="I641" s="35" t="str">
        <f t="shared" si="123"/>
        <v xml:space="preserve">  "is_delete" bool DEFAULT FALSE ,</v>
      </c>
      <c r="J641" s="35" t="str">
        <f t="shared" si="124"/>
        <v xml:space="preserve">COMMENT ON COLUMN "public"."t_adm_algorithm_roi_info"."is_delete" IS '是否删除（true-是、false-否）';</v>
      </c>
      <c r="K641" s="27" t="str">
        <f t="shared" si="122"/>
        <v/>
      </c>
    </row>
    <row r="642" ht="25.5">
      <c r="A642" s="46" t="s">
        <v>290</v>
      </c>
      <c r="B642" s="46" t="s">
        <v>258</v>
      </c>
      <c r="C642" s="46">
        <v>32</v>
      </c>
      <c r="D642" s="46"/>
      <c r="E642" s="46" t="s">
        <v>259</v>
      </c>
      <c r="F642" s="47"/>
      <c r="G642" s="46" t="s">
        <v>291</v>
      </c>
      <c r="H642" s="44"/>
      <c r="I642" s="35" t="str">
        <f t="shared" si="123"/>
        <v xml:space="preserve">  "create_user" varchar(32) ,</v>
      </c>
      <c r="J642" s="35" t="str">
        <f t="shared" si="124"/>
        <v xml:space="preserve">COMMENT ON COLUMN "public"."t_adm_algorithm_roi_info"."create_user" IS '创建用户';</v>
      </c>
      <c r="K642" s="27" t="str">
        <f t="shared" si="122"/>
        <v/>
      </c>
    </row>
    <row r="643" ht="25.5">
      <c r="A643" s="46" t="s">
        <v>292</v>
      </c>
      <c r="B643" s="46" t="s">
        <v>258</v>
      </c>
      <c r="C643" s="46">
        <v>32</v>
      </c>
      <c r="D643" s="46"/>
      <c r="E643" s="46" t="s">
        <v>259</v>
      </c>
      <c r="F643" s="47"/>
      <c r="G643" s="46" t="s">
        <v>293</v>
      </c>
      <c r="H643" s="44"/>
      <c r="I643" s="35" t="str">
        <f t="shared" si="123"/>
        <v xml:space="preserve">  "create_department" varchar(32) ,</v>
      </c>
      <c r="J643" s="35" t="str">
        <f t="shared" si="124"/>
        <v xml:space="preserve">COMMENT ON COLUMN "public"."t_adm_algorithm_roi_info"."create_department" IS '创建部门';</v>
      </c>
      <c r="K643" s="27" t="str">
        <f t="shared" si="122"/>
        <v/>
      </c>
    </row>
    <row r="644" ht="25.5">
      <c r="A644" s="46" t="s">
        <v>294</v>
      </c>
      <c r="B644" s="46" t="s">
        <v>258</v>
      </c>
      <c r="C644" s="46">
        <v>32</v>
      </c>
      <c r="D644" s="46"/>
      <c r="E644" s="46" t="s">
        <v>259</v>
      </c>
      <c r="F644" s="47"/>
      <c r="G644" s="46" t="s">
        <v>295</v>
      </c>
      <c r="H644" s="44"/>
      <c r="I644" s="35" t="str">
        <f t="shared" si="123"/>
        <v xml:space="preserve">  "create_host" varchar(32) ,</v>
      </c>
      <c r="J644" s="35" t="str">
        <f t="shared" si="124"/>
        <v xml:space="preserve">COMMENT ON COLUMN "public"."t_adm_algorithm_roi_info"."create_host" IS '创建服务IP';</v>
      </c>
      <c r="K644" s="27" t="str">
        <f t="shared" si="122"/>
        <v/>
      </c>
    </row>
    <row r="645" ht="25.5">
      <c r="A645" s="46" t="s">
        <v>296</v>
      </c>
      <c r="B645" s="46" t="s">
        <v>297</v>
      </c>
      <c r="C645" s="46">
        <v>0</v>
      </c>
      <c r="D645" s="46"/>
      <c r="E645" s="46" t="s">
        <v>259</v>
      </c>
      <c r="F645" s="47" t="s">
        <v>298</v>
      </c>
      <c r="G645" s="46" t="s">
        <v>299</v>
      </c>
      <c r="H645" s="44"/>
      <c r="I645" s="35" t="str">
        <f t="shared" si="123"/>
        <v xml:space="preserve">  "create_time" timestamp DEFAULT CURRENT_TIMESTAMP ,</v>
      </c>
      <c r="J645" s="35" t="str">
        <f t="shared" si="124"/>
        <v xml:space="preserve">COMMENT ON COLUMN "public"."t_adm_algorithm_roi_info"."create_time" IS '创建时间';</v>
      </c>
      <c r="K645" s="27" t="str">
        <f t="shared" si="122"/>
        <v/>
      </c>
    </row>
    <row r="646" ht="25.5">
      <c r="A646" s="46" t="s">
        <v>300</v>
      </c>
      <c r="B646" s="46" t="s">
        <v>258</v>
      </c>
      <c r="C646" s="46">
        <v>32</v>
      </c>
      <c r="D646" s="46"/>
      <c r="E646" s="46" t="s">
        <v>259</v>
      </c>
      <c r="F646" s="47"/>
      <c r="G646" s="46" t="s">
        <v>301</v>
      </c>
      <c r="H646" s="44"/>
      <c r="I646" s="35" t="str">
        <f t="shared" si="123"/>
        <v xml:space="preserve">  "update_user" varchar(32) ,</v>
      </c>
      <c r="J646" s="35" t="str">
        <f t="shared" si="124"/>
        <v xml:space="preserve">COMMENT ON COLUMN "public"."t_adm_algorithm_roi_info"."update_user" IS '修改用户';</v>
      </c>
      <c r="K646" s="27" t="str">
        <f t="shared" si="122"/>
        <v/>
      </c>
    </row>
    <row r="647" ht="25.5">
      <c r="A647" s="46" t="s">
        <v>302</v>
      </c>
      <c r="B647" s="46" t="s">
        <v>258</v>
      </c>
      <c r="C647" s="46">
        <v>32</v>
      </c>
      <c r="D647" s="46"/>
      <c r="E647" s="46" t="s">
        <v>259</v>
      </c>
      <c r="F647" s="47"/>
      <c r="G647" s="46" t="s">
        <v>303</v>
      </c>
      <c r="H647" s="44"/>
      <c r="I647" s="35" t="str">
        <f t="shared" si="123"/>
        <v xml:space="preserve">  "update_department" varchar(32) ,</v>
      </c>
      <c r="J647" s="35" t="str">
        <f t="shared" si="124"/>
        <v xml:space="preserve">COMMENT ON COLUMN "public"."t_adm_algorithm_roi_info"."update_department" IS '修改部门';</v>
      </c>
      <c r="K647" s="27" t="str">
        <f t="shared" si="122"/>
        <v/>
      </c>
    </row>
    <row r="648" ht="25.5">
      <c r="A648" s="46" t="s">
        <v>304</v>
      </c>
      <c r="B648" s="46" t="s">
        <v>258</v>
      </c>
      <c r="C648" s="46">
        <v>32</v>
      </c>
      <c r="D648" s="46"/>
      <c r="E648" s="46" t="s">
        <v>259</v>
      </c>
      <c r="F648" s="47"/>
      <c r="G648" s="46" t="s">
        <v>305</v>
      </c>
      <c r="H648" s="44"/>
      <c r="I648" s="35" t="str">
        <f t="shared" si="123"/>
        <v xml:space="preserve">  "update_host" varchar(32) ,</v>
      </c>
      <c r="J648" s="35" t="str">
        <f t="shared" si="124"/>
        <v xml:space="preserve">COMMENT ON COLUMN "public"."t_adm_algorithm_roi_info"."update_host" IS '修改服务IP';</v>
      </c>
      <c r="K648" s="27" t="str">
        <f t="shared" si="122"/>
        <v/>
      </c>
    </row>
    <row r="649" ht="25.5">
      <c r="A649" s="46" t="s">
        <v>306</v>
      </c>
      <c r="B649" s="46" t="s">
        <v>297</v>
      </c>
      <c r="C649" s="46">
        <v>0</v>
      </c>
      <c r="D649" s="46"/>
      <c r="E649" s="46" t="s">
        <v>259</v>
      </c>
      <c r="F649" s="47" t="s">
        <v>298</v>
      </c>
      <c r="G649" s="46" t="s">
        <v>307</v>
      </c>
      <c r="H649" s="44"/>
      <c r="I649" s="35" t="str">
        <f t="shared" si="123"/>
        <v xml:space="preserve">  "update_time" timestamp DEFAULT CURRENT_TIMESTAMP ,</v>
      </c>
      <c r="J649" s="35" t="str">
        <f t="shared" si="124"/>
        <v xml:space="preserve">COMMENT ON COLUMN "public"."t_adm_algorithm_roi_info"."update_time" IS '修改时间';</v>
      </c>
      <c r="K649" s="27" t="str">
        <f t="shared" si="122"/>
        <v/>
      </c>
    </row>
    <row r="650" ht="25.5">
      <c r="A650" s="46" t="s">
        <v>308</v>
      </c>
      <c r="B650" s="46" t="s">
        <v>309</v>
      </c>
      <c r="C650" s="46">
        <v>0</v>
      </c>
      <c r="D650" s="46"/>
      <c r="E650" s="46" t="s">
        <v>259</v>
      </c>
      <c r="F650" s="47">
        <v>0</v>
      </c>
      <c r="G650" s="46" t="s">
        <v>310</v>
      </c>
      <c r="H650" s="44"/>
      <c r="I650" s="35" t="str">
        <f t="shared" si="123"/>
        <v xml:space="preserve">  "record_version" int4 DEFAULT 0 ,</v>
      </c>
      <c r="J650" s="35" t="str">
        <f t="shared" si="124"/>
        <v xml:space="preserve">COMMENT ON COLUMN "public"."t_adm_algorithm_roi_info"."record_version" IS '记录版本号';</v>
      </c>
      <c r="K650" s="27" t="str">
        <f t="shared" si="122"/>
        <v/>
      </c>
    </row>
    <row r="651" ht="25.5">
      <c r="A651" s="56"/>
      <c r="B651" s="56"/>
      <c r="C651" s="56"/>
      <c r="D651" s="56"/>
      <c r="E651" s="56"/>
      <c r="F651" s="56"/>
      <c r="G651" s="56"/>
      <c r="H651" s="56"/>
      <c r="I651" s="35" t="str">
        <f>"CONSTRAINT """&amp;B631&amp;"_pk"" PRIMARY KEY ("""&amp;A633&amp;"""));"</f>
        <v xml:space="preserve">CONSTRAINT "t_adm_algorithm_roi_info_pk" PRIMARY KEY ("adm_algorithm_roi_info_id"));</v>
      </c>
      <c r="J651" s="34"/>
      <c r="K651" s="9"/>
    </row>
    <row r="652" ht="25.5">
      <c r="A652" s="116" t="s">
        <v>205</v>
      </c>
      <c r="B652" s="117" t="s">
        <v>204</v>
      </c>
      <c r="C652" s="118"/>
      <c r="D652" s="118"/>
      <c r="E652" s="118"/>
      <c r="F652" s="118"/>
      <c r="G652" s="119"/>
      <c r="H652" s="40" t="str">
        <f>IFERROR(MID(B652,FIND("#",SUBSTITUTE(B652,"_","#",1),1)+1,1),"")&amp;IFERROR(MID(B652,FIND("#",SUBSTITUTE(B652,"_","#",2),1)+1,1),"")&amp;IFERROR(MID(B652,FIND("#",SUBSTITUTE(B652,"_","#",3),1)+1,1),"")&amp;IFERROR(MID(B652,FIND("#",SUBSTITUTE(B652,"_","#",4),1)+1,1),"")&amp;IFERROR(MID(B652,FIND("#",SUBSTITUTE(B652,"_","#",5),1)+1,1),"")&amp;IFERROR(MID(B652,FIND("#",SUBSTITUTE(B652,"_","#",6),1)+1,1),"")</f>
        <v>aasd</v>
      </c>
      <c r="I652" s="35" t="str">
        <f>"-- DROP TABLE IF EXISTS """&amp;B652&amp;""";"</f>
        <v xml:space="preserve">-- DROP TABLE IF EXISTS "t_adm_algorithm_server_deploy";</v>
      </c>
      <c r="J652" s="35" t="str">
        <f>"ALTER TABLE ""public""."""&amp;B652&amp;""" OWNER TO ""ropeok"";"</f>
        <v xml:space="preserve">ALTER TABLE "public"."t_adm_algorithm_server_deploy" OWNER TO "ropeok";</v>
      </c>
      <c r="K652" s="27" t="str">
        <f t="shared" ref="K652:K678" si="125">IF(H652="idx","CREATE INDEX idx_"&amp;$H$652&amp;"_"&amp;A652&amp;" ON public."&amp;$B$652&amp;" USING btree ("&amp;A652&amp;");",IF(H652="uk","CREATE UNIQUE INDEX uk_"&amp;$H$652&amp;"_"&amp;A652&amp;" ON public."&amp;$B$652&amp;" USING btree ("&amp;A652&amp;");",""))</f>
        <v/>
      </c>
    </row>
    <row r="653" ht="25.5">
      <c r="A653" s="36" t="s">
        <v>244</v>
      </c>
      <c r="B653" s="36" t="s">
        <v>245</v>
      </c>
      <c r="C653" s="36" t="s">
        <v>246</v>
      </c>
      <c r="D653" s="36" t="s">
        <v>247</v>
      </c>
      <c r="E653" s="36" t="s">
        <v>248</v>
      </c>
      <c r="F653" s="36" t="s">
        <v>249</v>
      </c>
      <c r="G653" s="36" t="s">
        <v>250</v>
      </c>
      <c r="H653" s="36" t="s">
        <v>251</v>
      </c>
      <c r="I653" s="35" t="str">
        <f>"CREATE TABLE """&amp;B652&amp;""" ("</f>
        <v xml:space="preserve">CREATE TABLE "t_adm_algorithm_server_deploy" (</v>
      </c>
      <c r="J653" s="35" t="str">
        <f>"COMMENT ON TABLE ""public""."""&amp;$B652&amp;""" IS '"&amp;A652&amp;"';"</f>
        <v xml:space="preserve">COMMENT ON TABLE "public"."t_adm_algorithm_server_deploy" IS '算法服务部署表';</v>
      </c>
      <c r="K653" s="27" t="str">
        <f t="shared" si="125"/>
        <v/>
      </c>
    </row>
    <row r="654" ht="25.5">
      <c r="A654" s="42" t="s">
        <v>684</v>
      </c>
      <c r="B654" s="42" t="s">
        <v>253</v>
      </c>
      <c r="C654" s="42">
        <v>0</v>
      </c>
      <c r="D654" s="42"/>
      <c r="E654" s="42" t="s">
        <v>254</v>
      </c>
      <c r="F654" s="43"/>
      <c r="G654" s="42" t="s">
        <v>685</v>
      </c>
      <c r="H654" s="44" t="s">
        <v>256</v>
      </c>
      <c r="I654" s="35" t="str">
        <f t="shared" ref="I654:I678" si="126">"  """&amp;A654&amp;""" "&amp;B654&amp;IF(AND(C654&gt;0,LEFT(B654,3)&lt;&gt;"int"),"("&amp;C654&amp;IF(D654&lt;&gt;"",", "&amp;D654,"")&amp;")","")&amp;IF(E654="n"," NOT NULL","")&amp;IF(F654&lt;&gt;""," DEFAULT "&amp;F654,"")&amp;" ,"</f>
        <v xml:space="preserve">  "adm_algorithm_server_deploy_id" int8 NOT NULL ,</v>
      </c>
      <c r="J654" s="35" t="str">
        <f t="shared" ref="J654:J678" si="127">"COMMENT ON COLUMN ""public""."""&amp;$B$652&amp;"""."""&amp;A654&amp;""" IS '"&amp;G654&amp;"';"</f>
        <v xml:space="preserve">COMMENT ON COLUMN "public"."t_adm_algorithm_server_deploy"."adm_algorithm_server_deploy_id" IS '算法服务部署表主键';</v>
      </c>
      <c r="K654" s="27" t="str">
        <f t="shared" si="125"/>
        <v/>
      </c>
    </row>
    <row r="655" ht="25.5">
      <c r="A655" s="42" t="s">
        <v>661</v>
      </c>
      <c r="B655" s="42" t="s">
        <v>253</v>
      </c>
      <c r="C655" s="42">
        <v>0</v>
      </c>
      <c r="D655" s="42"/>
      <c r="E655" s="42" t="s">
        <v>254</v>
      </c>
      <c r="F655" s="43"/>
      <c r="G655" s="42" t="s">
        <v>673</v>
      </c>
      <c r="H655" s="44" t="s">
        <v>261</v>
      </c>
      <c r="I655" s="35" t="str">
        <f t="shared" si="126"/>
        <v xml:space="preserve">  "adm_algorithm_bas_info_id" int8 NOT NULL ,</v>
      </c>
      <c r="J655" s="35" t="str">
        <f t="shared" si="127"/>
        <v xml:space="preserve">COMMENT ON COLUMN "public"."t_adm_algorithm_server_deploy"."adm_algorithm_bas_info_id" IS '算法基础信息ID';</v>
      </c>
      <c r="K655" s="27" t="str">
        <f t="shared" si="125"/>
        <v xml:space="preserve">CREATE INDEX idx_aasd_adm_algorithm_bas_info_id ON public.t_adm_algorithm_server_deploy USING btree (adm_algorithm_bas_info_id);</v>
      </c>
    </row>
    <row r="656" ht="25.5">
      <c r="A656" s="42" t="s">
        <v>686</v>
      </c>
      <c r="B656" s="42" t="s">
        <v>258</v>
      </c>
      <c r="C656" s="42">
        <v>64</v>
      </c>
      <c r="D656" s="42"/>
      <c r="E656" s="42" t="s">
        <v>259</v>
      </c>
      <c r="F656" s="43"/>
      <c r="G656" s="42" t="s">
        <v>687</v>
      </c>
      <c r="H656" s="44"/>
      <c r="I656" s="35" t="str">
        <f t="shared" si="126"/>
        <v xml:space="preserve">  "server_name" varchar(64) ,</v>
      </c>
      <c r="J656" s="35" t="str">
        <f t="shared" si="127"/>
        <v xml:space="preserve">COMMENT ON COLUMN "public"."t_adm_algorithm_server_deploy"."server_name" IS '服务名称';</v>
      </c>
      <c r="K656" s="27" t="str">
        <f t="shared" si="125"/>
        <v/>
      </c>
    </row>
    <row r="657" ht="25.5">
      <c r="A657" s="42" t="s">
        <v>688</v>
      </c>
      <c r="B657" s="42" t="s">
        <v>258</v>
      </c>
      <c r="C657" s="42">
        <v>64</v>
      </c>
      <c r="D657" s="42"/>
      <c r="E657" s="42" t="s">
        <v>259</v>
      </c>
      <c r="F657" s="43"/>
      <c r="G657" s="42" t="s">
        <v>689</v>
      </c>
      <c r="H657" s="44"/>
      <c r="I657" s="35" t="str">
        <f t="shared" si="126"/>
        <v xml:space="preserve">  "server_ip" varchar(64) ,</v>
      </c>
      <c r="J657" s="35" t="str">
        <f t="shared" si="127"/>
        <v xml:space="preserve">COMMENT ON COLUMN "public"."t_adm_algorithm_server_deploy"."server_ip" IS '服务IP';</v>
      </c>
      <c r="K657" s="27" t="str">
        <f t="shared" si="125"/>
        <v/>
      </c>
    </row>
    <row r="658" ht="25.5">
      <c r="A658" s="42" t="s">
        <v>690</v>
      </c>
      <c r="B658" s="42" t="s">
        <v>309</v>
      </c>
      <c r="C658" s="42">
        <v>0</v>
      </c>
      <c r="D658" s="42"/>
      <c r="E658" s="42" t="s">
        <v>259</v>
      </c>
      <c r="F658" s="43"/>
      <c r="G658" s="42" t="s">
        <v>691</v>
      </c>
      <c r="H658" s="44"/>
      <c r="I658" s="35" t="str">
        <f t="shared" si="126"/>
        <v xml:space="preserve">  "server_port" int4 ,</v>
      </c>
      <c r="J658" s="35" t="str">
        <f t="shared" si="127"/>
        <v xml:space="preserve">COMMENT ON COLUMN "public"."t_adm_algorithm_server_deploy"."server_port" IS '服务端口';</v>
      </c>
      <c r="K658" s="27" t="str">
        <f t="shared" si="125"/>
        <v/>
      </c>
    </row>
    <row r="659" ht="25.5">
      <c r="A659" s="42" t="s">
        <v>692</v>
      </c>
      <c r="B659" s="42" t="s">
        <v>258</v>
      </c>
      <c r="C659" s="42">
        <v>64</v>
      </c>
      <c r="D659" s="42"/>
      <c r="E659" s="42" t="s">
        <v>259</v>
      </c>
      <c r="F659" s="43"/>
      <c r="G659" s="42" t="s">
        <v>693</v>
      </c>
      <c r="H659" s="44"/>
      <c r="I659" s="35" t="str">
        <f t="shared" si="126"/>
        <v xml:space="preserve">  "program_package_type" varchar(64) ,</v>
      </c>
      <c r="J659" s="35" t="str">
        <f t="shared" si="127"/>
        <v xml:space="preserve">COMMENT ON COLUMN "public"."t_adm_algorithm_server_deploy"."program_package_type" IS '程序包类型（mirror_image-镜像）';</v>
      </c>
      <c r="K659" s="27" t="str">
        <f t="shared" si="125"/>
        <v/>
      </c>
    </row>
    <row r="660" ht="25.5">
      <c r="A660" s="42" t="s">
        <v>694</v>
      </c>
      <c r="B660" s="42" t="s">
        <v>258</v>
      </c>
      <c r="C660" s="42">
        <v>128</v>
      </c>
      <c r="D660" s="42"/>
      <c r="E660" s="42" t="s">
        <v>259</v>
      </c>
      <c r="F660" s="43"/>
      <c r="G660" s="42" t="s">
        <v>695</v>
      </c>
      <c r="H660" s="44"/>
      <c r="I660" s="35" t="str">
        <f t="shared" si="126"/>
        <v xml:space="preserve">  "program_package_name" varchar(128) ,</v>
      </c>
      <c r="J660" s="35" t="str">
        <f t="shared" si="127"/>
        <v xml:space="preserve">COMMENT ON COLUMN "public"."t_adm_algorithm_server_deploy"."program_package_name" IS '程序包名称';</v>
      </c>
      <c r="K660" s="27" t="str">
        <f t="shared" si="125"/>
        <v/>
      </c>
    </row>
    <row r="661" ht="25.5">
      <c r="A661" s="42" t="s">
        <v>696</v>
      </c>
      <c r="B661" s="42" t="s">
        <v>258</v>
      </c>
      <c r="C661" s="42">
        <v>256</v>
      </c>
      <c r="D661" s="42"/>
      <c r="E661" s="42" t="s">
        <v>259</v>
      </c>
      <c r="F661" s="43"/>
      <c r="G661" s="42" t="s">
        <v>697</v>
      </c>
      <c r="H661" s="44"/>
      <c r="I661" s="35" t="str">
        <f t="shared" si="126"/>
        <v xml:space="preserve">  "program_package_path" varchar(256) ,</v>
      </c>
      <c r="J661" s="35" t="str">
        <f t="shared" si="127"/>
        <v xml:space="preserve">COMMENT ON COLUMN "public"."t_adm_algorithm_server_deploy"."program_package_path" IS '程序包路径';</v>
      </c>
      <c r="K661" s="27" t="str">
        <f t="shared" si="125"/>
        <v/>
      </c>
    </row>
    <row r="662" ht="25.5">
      <c r="A662" s="42" t="s">
        <v>698</v>
      </c>
      <c r="B662" s="42" t="s">
        <v>280</v>
      </c>
      <c r="C662" s="42">
        <v>0</v>
      </c>
      <c r="D662" s="42"/>
      <c r="E662" s="42" t="s">
        <v>259</v>
      </c>
      <c r="F662" s="43" t="b">
        <v>1</v>
      </c>
      <c r="G662" s="42" t="s">
        <v>699</v>
      </c>
      <c r="H662" s="44"/>
      <c r="I662" s="35" t="str">
        <f t="shared" si="126"/>
        <v xml:space="preserve">  "is_upload" bool DEFAULT TRUE ,</v>
      </c>
      <c r="J662" s="35" t="str">
        <f t="shared" si="127"/>
        <v xml:space="preserve">COMMENT ON COLUMN "public"."t_adm_algorithm_server_deploy"."is_upload" IS '是否上传（true-上传成功、false-上传失败）';</v>
      </c>
      <c r="K662" s="27" t="str">
        <f t="shared" si="125"/>
        <v/>
      </c>
    </row>
    <row r="663" ht="25.5">
      <c r="A663" s="42" t="s">
        <v>700</v>
      </c>
      <c r="B663" s="42" t="s">
        <v>297</v>
      </c>
      <c r="C663" s="42">
        <v>0</v>
      </c>
      <c r="D663" s="42"/>
      <c r="E663" s="42" t="s">
        <v>259</v>
      </c>
      <c r="F663" s="43"/>
      <c r="G663" s="42" t="s">
        <v>701</v>
      </c>
      <c r="H663" s="44"/>
      <c r="I663" s="35" t="str">
        <f t="shared" si="126"/>
        <v xml:space="preserve">  "upload_time" timestamp ,</v>
      </c>
      <c r="J663" s="35" t="str">
        <f t="shared" si="127"/>
        <v xml:space="preserve">COMMENT ON COLUMN "public"."t_adm_algorithm_server_deploy"."upload_time" IS '上传时间';</v>
      </c>
      <c r="K663" s="27" t="str">
        <f t="shared" si="125"/>
        <v/>
      </c>
    </row>
    <row r="664" ht="25.5">
      <c r="A664" s="42" t="s">
        <v>702</v>
      </c>
      <c r="B664" s="42" t="s">
        <v>280</v>
      </c>
      <c r="C664" s="42">
        <v>0</v>
      </c>
      <c r="D664" s="42"/>
      <c r="E664" s="42" t="s">
        <v>259</v>
      </c>
      <c r="F664" s="43" t="b">
        <v>0</v>
      </c>
      <c r="G664" s="42" t="s">
        <v>703</v>
      </c>
      <c r="H664" s="44"/>
      <c r="I664" s="35" t="str">
        <f t="shared" si="126"/>
        <v xml:space="preserve">  "is_deploy" bool DEFAULT FALSE ,</v>
      </c>
      <c r="J664" s="35" t="str">
        <f t="shared" si="127"/>
        <v xml:space="preserve">COMMENT ON COLUMN "public"."t_adm_algorithm_server_deploy"."is_deploy" IS '是否部署（true-部署成功、false-部署失败）';</v>
      </c>
      <c r="K664" s="27" t="str">
        <f t="shared" si="125"/>
        <v/>
      </c>
    </row>
    <row r="665" ht="25.5">
      <c r="A665" s="42" t="s">
        <v>704</v>
      </c>
      <c r="B665" s="42" t="s">
        <v>297</v>
      </c>
      <c r="C665" s="42">
        <v>0</v>
      </c>
      <c r="D665" s="42"/>
      <c r="E665" s="42" t="s">
        <v>259</v>
      </c>
      <c r="F665" s="43"/>
      <c r="G665" s="42" t="s">
        <v>705</v>
      </c>
      <c r="H665" s="44"/>
      <c r="I665" s="35" t="str">
        <f t="shared" si="126"/>
        <v xml:space="preserve">  "deploy_time" timestamp ,</v>
      </c>
      <c r="J665" s="35" t="str">
        <f t="shared" si="127"/>
        <v xml:space="preserve">COMMENT ON COLUMN "public"."t_adm_algorithm_server_deploy"."deploy_time" IS '部署时间';</v>
      </c>
      <c r="K665" s="27" t="str">
        <f t="shared" si="125"/>
        <v/>
      </c>
    </row>
    <row r="666" ht="25.5">
      <c r="A666" s="42" t="s">
        <v>706</v>
      </c>
      <c r="B666" s="42" t="s">
        <v>309</v>
      </c>
      <c r="C666" s="42">
        <v>0</v>
      </c>
      <c r="D666" s="42"/>
      <c r="E666" s="42" t="s">
        <v>259</v>
      </c>
      <c r="F666" s="43"/>
      <c r="G666" s="42" t="s">
        <v>707</v>
      </c>
      <c r="H666" s="44"/>
      <c r="I666" s="35" t="str">
        <f t="shared" si="126"/>
        <v xml:space="preserve">  "max_analysis_num" int4 ,</v>
      </c>
      <c r="J666" s="35" t="str">
        <f t="shared" si="127"/>
        <v xml:space="preserve">COMMENT ON COLUMN "public"."t_adm_algorithm_server_deploy"."max_analysis_num" IS '最大并行分析路数';</v>
      </c>
      <c r="K666" s="27" t="str">
        <f t="shared" si="125"/>
        <v/>
      </c>
    </row>
    <row r="667" ht="51">
      <c r="A667" s="42" t="s">
        <v>669</v>
      </c>
      <c r="B667" s="42" t="s">
        <v>309</v>
      </c>
      <c r="C667" s="42">
        <v>0</v>
      </c>
      <c r="D667" s="42"/>
      <c r="E667" s="42" t="s">
        <v>259</v>
      </c>
      <c r="F667" s="43"/>
      <c r="G667" s="42" t="s">
        <v>708</v>
      </c>
      <c r="H667" s="44"/>
      <c r="I667" s="35" t="str">
        <f t="shared" si="126"/>
        <v xml:space="preserve">  "support_mode" int4 ,</v>
      </c>
      <c r="J667" s="35" t="str">
        <f t="shared" si="127"/>
        <v xml:space="preserve">COMMENT ON COLUMN "public"."t_adm_algorithm_server_deploy"."support_mode" IS '支持模式（服务层面配置，支持单个服务限定模式，优先级高于算法配置；二进制位存储，从低到高依次为：视频流、图片流，配置对应模式时、位值为1，否则为0；例如：十进制表示分别为1、2，两种模式表示为4）';</v>
      </c>
      <c r="K667" s="27" t="str">
        <f t="shared" si="125"/>
        <v/>
      </c>
    </row>
    <row r="668" ht="25.5">
      <c r="A668" s="42" t="s">
        <v>286</v>
      </c>
      <c r="B668" s="42" t="s">
        <v>258</v>
      </c>
      <c r="C668" s="42">
        <v>512</v>
      </c>
      <c r="D668" s="42"/>
      <c r="E668" s="42" t="s">
        <v>259</v>
      </c>
      <c r="F668" s="43"/>
      <c r="G668" s="42" t="s">
        <v>287</v>
      </c>
      <c r="H668" s="44"/>
      <c r="I668" s="35" t="str">
        <f t="shared" si="126"/>
        <v xml:space="preserve">  "remark" varchar(512) ,</v>
      </c>
      <c r="J668" s="35" t="str">
        <f t="shared" si="127"/>
        <v xml:space="preserve">COMMENT ON COLUMN "public"."t_adm_algorithm_server_deploy"."remark" IS '备注（说明）';</v>
      </c>
      <c r="K668" s="27" t="str">
        <f t="shared" si="125"/>
        <v/>
      </c>
    </row>
    <row r="669" ht="25.5">
      <c r="A669" s="46" t="s">
        <v>288</v>
      </c>
      <c r="B669" s="46" t="s">
        <v>280</v>
      </c>
      <c r="C669" s="46">
        <v>0</v>
      </c>
      <c r="D669" s="46"/>
      <c r="E669" s="46" t="s">
        <v>259</v>
      </c>
      <c r="F669" s="47" t="b">
        <v>0</v>
      </c>
      <c r="G669" s="46" t="s">
        <v>289</v>
      </c>
      <c r="H669" s="44"/>
      <c r="I669" s="35" t="str">
        <f t="shared" si="126"/>
        <v xml:space="preserve">  "is_delete" bool DEFAULT FALSE ,</v>
      </c>
      <c r="J669" s="35" t="str">
        <f t="shared" si="127"/>
        <v xml:space="preserve">COMMENT ON COLUMN "public"."t_adm_algorithm_server_deploy"."is_delete" IS '是否删除（true-是、false-否）';</v>
      </c>
      <c r="K669" s="27" t="str">
        <f t="shared" si="125"/>
        <v/>
      </c>
    </row>
    <row r="670" ht="25.5">
      <c r="A670" s="46" t="s">
        <v>290</v>
      </c>
      <c r="B670" s="46" t="s">
        <v>258</v>
      </c>
      <c r="C670" s="46">
        <v>32</v>
      </c>
      <c r="D670" s="46"/>
      <c r="E670" s="46" t="s">
        <v>259</v>
      </c>
      <c r="F670" s="47"/>
      <c r="G670" s="46" t="s">
        <v>291</v>
      </c>
      <c r="H670" s="44"/>
      <c r="I670" s="35" t="str">
        <f t="shared" si="126"/>
        <v xml:space="preserve">  "create_user" varchar(32) ,</v>
      </c>
      <c r="J670" s="35" t="str">
        <f t="shared" si="127"/>
        <v xml:space="preserve">COMMENT ON COLUMN "public"."t_adm_algorithm_server_deploy"."create_user" IS '创建用户';</v>
      </c>
      <c r="K670" s="27" t="str">
        <f t="shared" si="125"/>
        <v/>
      </c>
    </row>
    <row r="671" ht="25.5">
      <c r="A671" s="46" t="s">
        <v>292</v>
      </c>
      <c r="B671" s="46" t="s">
        <v>258</v>
      </c>
      <c r="C671" s="46">
        <v>32</v>
      </c>
      <c r="D671" s="46"/>
      <c r="E671" s="46" t="s">
        <v>259</v>
      </c>
      <c r="F671" s="47"/>
      <c r="G671" s="46" t="s">
        <v>293</v>
      </c>
      <c r="H671" s="44"/>
      <c r="I671" s="35" t="str">
        <f t="shared" si="126"/>
        <v xml:space="preserve">  "create_department" varchar(32) ,</v>
      </c>
      <c r="J671" s="35" t="str">
        <f t="shared" si="127"/>
        <v xml:space="preserve">COMMENT ON COLUMN "public"."t_adm_algorithm_server_deploy"."create_department" IS '创建部门';</v>
      </c>
      <c r="K671" s="27" t="str">
        <f t="shared" si="125"/>
        <v/>
      </c>
    </row>
    <row r="672" ht="25.5">
      <c r="A672" s="46" t="s">
        <v>294</v>
      </c>
      <c r="B672" s="46" t="s">
        <v>258</v>
      </c>
      <c r="C672" s="46">
        <v>32</v>
      </c>
      <c r="D672" s="46"/>
      <c r="E672" s="46" t="s">
        <v>259</v>
      </c>
      <c r="F672" s="47"/>
      <c r="G672" s="46" t="s">
        <v>295</v>
      </c>
      <c r="H672" s="44"/>
      <c r="I672" s="35" t="str">
        <f t="shared" si="126"/>
        <v xml:space="preserve">  "create_host" varchar(32) ,</v>
      </c>
      <c r="J672" s="35" t="str">
        <f t="shared" si="127"/>
        <v xml:space="preserve">COMMENT ON COLUMN "public"."t_adm_algorithm_server_deploy"."create_host" IS '创建服务IP';</v>
      </c>
      <c r="K672" s="27" t="str">
        <f t="shared" si="125"/>
        <v/>
      </c>
    </row>
    <row r="673" ht="25.5">
      <c r="A673" s="46" t="s">
        <v>296</v>
      </c>
      <c r="B673" s="46" t="s">
        <v>297</v>
      </c>
      <c r="C673" s="46">
        <v>0</v>
      </c>
      <c r="D673" s="46"/>
      <c r="E673" s="46" t="s">
        <v>259</v>
      </c>
      <c r="F673" s="47" t="s">
        <v>298</v>
      </c>
      <c r="G673" s="46" t="s">
        <v>299</v>
      </c>
      <c r="H673" s="44"/>
      <c r="I673" s="35" t="str">
        <f t="shared" si="126"/>
        <v xml:space="preserve">  "create_time" timestamp DEFAULT CURRENT_TIMESTAMP ,</v>
      </c>
      <c r="J673" s="35" t="str">
        <f t="shared" si="127"/>
        <v xml:space="preserve">COMMENT ON COLUMN "public"."t_adm_algorithm_server_deploy"."create_time" IS '创建时间';</v>
      </c>
      <c r="K673" s="27" t="str">
        <f t="shared" si="125"/>
        <v/>
      </c>
    </row>
    <row r="674" ht="25.5">
      <c r="A674" s="46" t="s">
        <v>300</v>
      </c>
      <c r="B674" s="46" t="s">
        <v>258</v>
      </c>
      <c r="C674" s="46">
        <v>32</v>
      </c>
      <c r="D674" s="46"/>
      <c r="E674" s="46" t="s">
        <v>259</v>
      </c>
      <c r="F674" s="47"/>
      <c r="G674" s="46" t="s">
        <v>301</v>
      </c>
      <c r="H674" s="44"/>
      <c r="I674" s="35" t="str">
        <f t="shared" si="126"/>
        <v xml:space="preserve">  "update_user" varchar(32) ,</v>
      </c>
      <c r="J674" s="35" t="str">
        <f t="shared" si="127"/>
        <v xml:space="preserve">COMMENT ON COLUMN "public"."t_adm_algorithm_server_deploy"."update_user" IS '修改用户';</v>
      </c>
      <c r="K674" s="27" t="str">
        <f t="shared" si="125"/>
        <v/>
      </c>
    </row>
    <row r="675" ht="25.5">
      <c r="A675" s="46" t="s">
        <v>302</v>
      </c>
      <c r="B675" s="46" t="s">
        <v>258</v>
      </c>
      <c r="C675" s="46">
        <v>32</v>
      </c>
      <c r="D675" s="46"/>
      <c r="E675" s="46" t="s">
        <v>259</v>
      </c>
      <c r="F675" s="47"/>
      <c r="G675" s="46" t="s">
        <v>303</v>
      </c>
      <c r="H675" s="44"/>
      <c r="I675" s="35" t="str">
        <f t="shared" si="126"/>
        <v xml:space="preserve">  "update_department" varchar(32) ,</v>
      </c>
      <c r="J675" s="35" t="str">
        <f t="shared" si="127"/>
        <v xml:space="preserve">COMMENT ON COLUMN "public"."t_adm_algorithm_server_deploy"."update_department" IS '修改部门';</v>
      </c>
      <c r="K675" s="27" t="str">
        <f t="shared" si="125"/>
        <v/>
      </c>
    </row>
    <row r="676" ht="25.5">
      <c r="A676" s="46" t="s">
        <v>304</v>
      </c>
      <c r="B676" s="46" t="s">
        <v>258</v>
      </c>
      <c r="C676" s="46">
        <v>32</v>
      </c>
      <c r="D676" s="46"/>
      <c r="E676" s="46" t="s">
        <v>259</v>
      </c>
      <c r="F676" s="47"/>
      <c r="G676" s="46" t="s">
        <v>305</v>
      </c>
      <c r="H676" s="44"/>
      <c r="I676" s="35" t="str">
        <f t="shared" si="126"/>
        <v xml:space="preserve">  "update_host" varchar(32) ,</v>
      </c>
      <c r="J676" s="35" t="str">
        <f t="shared" si="127"/>
        <v xml:space="preserve">COMMENT ON COLUMN "public"."t_adm_algorithm_server_deploy"."update_host" IS '修改服务IP';</v>
      </c>
      <c r="K676" s="27" t="str">
        <f t="shared" si="125"/>
        <v/>
      </c>
    </row>
    <row r="677" ht="25.5">
      <c r="A677" s="46" t="s">
        <v>306</v>
      </c>
      <c r="B677" s="46" t="s">
        <v>297</v>
      </c>
      <c r="C677" s="46">
        <v>0</v>
      </c>
      <c r="D677" s="46"/>
      <c r="E677" s="46" t="s">
        <v>259</v>
      </c>
      <c r="F677" s="47" t="s">
        <v>298</v>
      </c>
      <c r="G677" s="46" t="s">
        <v>307</v>
      </c>
      <c r="H677" s="44"/>
      <c r="I677" s="35" t="str">
        <f t="shared" si="126"/>
        <v xml:space="preserve">  "update_time" timestamp DEFAULT CURRENT_TIMESTAMP ,</v>
      </c>
      <c r="J677" s="35" t="str">
        <f t="shared" si="127"/>
        <v xml:space="preserve">COMMENT ON COLUMN "public"."t_adm_algorithm_server_deploy"."update_time" IS '修改时间';</v>
      </c>
      <c r="K677" s="27" t="str">
        <f t="shared" si="125"/>
        <v/>
      </c>
    </row>
    <row r="678" ht="25.5">
      <c r="A678" s="46" t="s">
        <v>308</v>
      </c>
      <c r="B678" s="46" t="s">
        <v>309</v>
      </c>
      <c r="C678" s="46">
        <v>0</v>
      </c>
      <c r="D678" s="46"/>
      <c r="E678" s="46" t="s">
        <v>259</v>
      </c>
      <c r="F678" s="47">
        <v>0</v>
      </c>
      <c r="G678" s="46" t="s">
        <v>310</v>
      </c>
      <c r="H678" s="44"/>
      <c r="I678" s="35" t="str">
        <f t="shared" si="126"/>
        <v xml:space="preserve">  "record_version" int4 DEFAULT 0 ,</v>
      </c>
      <c r="J678" s="35" t="str">
        <f t="shared" si="127"/>
        <v xml:space="preserve">COMMENT ON COLUMN "public"."t_adm_algorithm_server_deploy"."record_version" IS '记录版本号';</v>
      </c>
      <c r="K678" s="27" t="str">
        <f t="shared" si="125"/>
        <v/>
      </c>
    </row>
    <row r="679" ht="25.5">
      <c r="A679" s="56"/>
      <c r="B679" s="56"/>
      <c r="C679" s="56"/>
      <c r="D679" s="56"/>
      <c r="E679" s="56"/>
      <c r="F679" s="56"/>
      <c r="G679" s="56"/>
      <c r="H679" s="35"/>
      <c r="I679" s="35" t="str">
        <f>"CONSTRAINT """&amp;B651&amp;"_pk"" PRIMARY KEY ("""&amp;A654&amp;"""));"</f>
        <v xml:space="preserve">CONSTRAINT "_pk" PRIMARY KEY ("adm_algorithm_server_deploy_id"));</v>
      </c>
      <c r="J679" s="34"/>
      <c r="K679" s="9"/>
    </row>
    <row r="680" ht="16.5">
      <c r="A680" s="116" t="s">
        <v>207</v>
      </c>
      <c r="B680" s="117" t="s">
        <v>206</v>
      </c>
      <c r="C680" s="118"/>
      <c r="D680" s="118"/>
      <c r="E680" s="118"/>
      <c r="F680" s="118"/>
      <c r="G680" s="119"/>
      <c r="H680" s="55" t="str">
        <f>IFERROR(MID(B680,FIND("#",SUBSTITUTE(B680,"_","#",1),1)+1,1),"")&amp;IFERROR(MID(B680,FIND("#",SUBSTITUTE(B680,"_","#",2),1)+1,1),"")&amp;IFERROR(MID(B680,FIND("#",SUBSTITUTE(B680,"_","#",3),1)+1,1),"")&amp;IFERROR(MID(B680,FIND("#",SUBSTITUTE(B680,"_","#",4),1)+1,1),"")&amp;IFERROR(MID(B680,FIND("#",SUBSTITUTE(B680,"_","#",5),1)+1,1),"")&amp;IFERROR(MID(B680,FIND("#",SUBSTITUTE(B680,"_","#",6),1)+1,1),"")</f>
        <v>aadc</v>
      </c>
      <c r="I680" s="35" t="str">
        <f>"-- DROP TABLE IF EXISTS """&amp;B680&amp;""";"</f>
        <v xml:space="preserve">-- DROP TABLE IF EXISTS "t_adm_algorithm_device_config";</v>
      </c>
      <c r="J680" s="35" t="str">
        <f>"ALTER TABLE ""public""."""&amp;B680&amp;""" OWNER TO ""ropeok"";"</f>
        <v xml:space="preserve">ALTER TABLE "public"."t_adm_algorithm_device_config" OWNER TO "ropeok";</v>
      </c>
      <c r="K680" s="27" t="str">
        <f t="shared" ref="K680:K701" si="128">IF(H680="idx","CREATE INDEX idx_"&amp;$H$680&amp;"_"&amp;A680&amp;" ON public."&amp;$B$680&amp;" USING btree ("&amp;A680&amp;");",IF(H680="uk","CREATE UNIQUE INDEX uk_"&amp;$H$680&amp;"_"&amp;A680&amp;" ON public."&amp;$B$680&amp;" USING btree ("&amp;A680&amp;");",""))</f>
        <v/>
      </c>
    </row>
    <row r="681" ht="16.5">
      <c r="A681" s="36" t="s">
        <v>244</v>
      </c>
      <c r="B681" s="36" t="s">
        <v>245</v>
      </c>
      <c r="C681" s="36" t="s">
        <v>246</v>
      </c>
      <c r="D681" s="36" t="s">
        <v>247</v>
      </c>
      <c r="E681" s="36" t="s">
        <v>248</v>
      </c>
      <c r="F681" s="36" t="s">
        <v>249</v>
      </c>
      <c r="G681" s="36" t="s">
        <v>250</v>
      </c>
      <c r="H681" s="36" t="s">
        <v>251</v>
      </c>
      <c r="I681" s="35" t="str">
        <f>"CREATE TABLE """&amp;B680&amp;""" ("</f>
        <v xml:space="preserve">CREATE TABLE "t_adm_algorithm_device_config" (</v>
      </c>
      <c r="J681" s="35" t="str">
        <f>"COMMENT ON TABLE ""public""."""&amp;$B680&amp;""" IS '"&amp;A680&amp;"';"</f>
        <v xml:space="preserve">COMMENT ON TABLE "public"."t_adm_algorithm_device_config" IS '算法设备配置表';</v>
      </c>
      <c r="K681" s="27" t="str">
        <f t="shared" si="128"/>
        <v/>
      </c>
    </row>
    <row r="682" ht="25.5">
      <c r="A682" s="42" t="s">
        <v>709</v>
      </c>
      <c r="B682" s="42" t="s">
        <v>253</v>
      </c>
      <c r="C682" s="42">
        <v>0</v>
      </c>
      <c r="D682" s="42"/>
      <c r="E682" s="42" t="s">
        <v>254</v>
      </c>
      <c r="F682" s="43"/>
      <c r="G682" s="42" t="s">
        <v>710</v>
      </c>
      <c r="H682" s="44" t="s">
        <v>256</v>
      </c>
      <c r="I682" s="35" t="str">
        <f t="shared" ref="I682:I701" si="129">"  """&amp;A682&amp;""" "&amp;B682&amp;IF(AND(C682&gt;0,LEFT(B682,3)&lt;&gt;"int"),"("&amp;C682&amp;IF(D682&lt;&gt;"",", "&amp;D682,"")&amp;")","")&amp;IF(E682="n"," NOT NULL","")&amp;IF(F682&lt;&gt;""," DEFAULT "&amp;F682,"")&amp;" ,"</f>
        <v xml:space="preserve">  "adm_algorithm_device_config_id" int8 NOT NULL ,</v>
      </c>
      <c r="J682" s="35" t="str">
        <f t="shared" ref="J682:J701" si="130">"COMMENT ON COLUMN ""public""."""&amp;$B$680&amp;"""."""&amp;A682&amp;""" IS '"&amp;G682&amp;"';"</f>
        <v xml:space="preserve">COMMENT ON COLUMN "public"."t_adm_algorithm_device_config"."adm_algorithm_device_config_id" IS '算法设备配置表主键';</v>
      </c>
      <c r="K682" s="27" t="str">
        <f t="shared" si="128"/>
        <v/>
      </c>
    </row>
    <row r="683" ht="25.5">
      <c r="A683" s="42" t="s">
        <v>661</v>
      </c>
      <c r="B683" s="42" t="s">
        <v>253</v>
      </c>
      <c r="C683" s="42">
        <v>0</v>
      </c>
      <c r="D683" s="42"/>
      <c r="E683" s="42" t="s">
        <v>254</v>
      </c>
      <c r="F683" s="43"/>
      <c r="G683" s="42" t="s">
        <v>673</v>
      </c>
      <c r="H683" s="44" t="s">
        <v>711</v>
      </c>
      <c r="I683" s="35" t="str">
        <f t="shared" si="129"/>
        <v xml:space="preserve">  "adm_algorithm_bas_info_id" int8 NOT NULL ,</v>
      </c>
      <c r="J683" s="35" t="str">
        <f t="shared" si="130"/>
        <v xml:space="preserve">COMMENT ON COLUMN "public"."t_adm_algorithm_device_config"."adm_algorithm_bas_info_id" IS '算法基础信息ID';</v>
      </c>
      <c r="K683" s="27" t="str">
        <f t="shared" si="128"/>
        <v/>
      </c>
    </row>
    <row r="684" ht="25.5">
      <c r="A684" s="42" t="s">
        <v>651</v>
      </c>
      <c r="B684" s="42" t="s">
        <v>253</v>
      </c>
      <c r="C684" s="42">
        <v>0</v>
      </c>
      <c r="D684" s="42"/>
      <c r="E684" s="42" t="s">
        <v>254</v>
      </c>
      <c r="F684" s="43"/>
      <c r="G684" s="42" t="s">
        <v>712</v>
      </c>
      <c r="H684" s="44" t="s">
        <v>711</v>
      </c>
      <c r="I684" s="35" t="str">
        <f t="shared" si="129"/>
        <v xml:space="preserve">  "adm_access_device_info_id" int8 NOT NULL ,</v>
      </c>
      <c r="J684" s="35" t="str">
        <f t="shared" si="130"/>
        <v xml:space="preserve">COMMENT ON COLUMN "public"."t_adm_algorithm_device_config"."adm_access_device_info_id" IS '接入设备信息ID（设备其他信息，关联接入设备表查询）';</v>
      </c>
      <c r="K684" s="27" t="str">
        <f t="shared" si="128"/>
        <v/>
      </c>
    </row>
    <row r="685" ht="25.5">
      <c r="A685" s="42" t="s">
        <v>257</v>
      </c>
      <c r="B685" s="42" t="s">
        <v>258</v>
      </c>
      <c r="C685" s="42">
        <v>64</v>
      </c>
      <c r="D685" s="42"/>
      <c r="E685" s="42" t="s">
        <v>259</v>
      </c>
      <c r="F685" s="43"/>
      <c r="G685" s="42" t="s">
        <v>713</v>
      </c>
      <c r="H685" s="44" t="s">
        <v>261</v>
      </c>
      <c r="I685" s="35" t="str">
        <f t="shared" si="129"/>
        <v xml:space="preserve">  "gbid" varchar(64) ,</v>
      </c>
      <c r="J685" s="35" t="str">
        <f t="shared" si="130"/>
        <v xml:space="preserve">COMMENT ON COLUMN "public"."t_adm_algorithm_device_config"."gbid" IS '设备国标ID（冗余信息，便于查询）';</v>
      </c>
      <c r="K685" s="27" t="str">
        <f t="shared" si="128"/>
        <v xml:space="preserve">CREATE INDEX idx_aadc_gbid ON public.t_adm_algorithm_device_config USING btree (gbid);</v>
      </c>
    </row>
    <row r="686" ht="25.5">
      <c r="A686" s="42" t="s">
        <v>714</v>
      </c>
      <c r="B686" s="42" t="s">
        <v>280</v>
      </c>
      <c r="C686" s="42">
        <v>0</v>
      </c>
      <c r="D686" s="42"/>
      <c r="E686" s="42" t="s">
        <v>259</v>
      </c>
      <c r="F686" s="43" t="b">
        <v>1</v>
      </c>
      <c r="G686" s="42" t="s">
        <v>715</v>
      </c>
      <c r="H686" s="44"/>
      <c r="I686" s="35" t="str">
        <f t="shared" si="129"/>
        <v xml:space="preserve">  "is_open" bool DEFAULT TRUE ,</v>
      </c>
      <c r="J686" s="35" t="str">
        <f t="shared" si="130"/>
        <v xml:space="preserve">COMMENT ON COLUMN "public"."t_adm_algorithm_device_config"."is_open" IS '是否开启（true-开启、false-关闭，配置该算法的设备是否生效；不同于接入设备是否启用）';</v>
      </c>
      <c r="K686" s="27" t="str">
        <f t="shared" si="128"/>
        <v/>
      </c>
    </row>
    <row r="687" ht="25.5">
      <c r="A687" s="42" t="s">
        <v>716</v>
      </c>
      <c r="B687" s="42" t="s">
        <v>280</v>
      </c>
      <c r="C687" s="42">
        <v>0</v>
      </c>
      <c r="D687" s="42"/>
      <c r="E687" s="42" t="s">
        <v>259</v>
      </c>
      <c r="F687" s="43" t="b">
        <v>1</v>
      </c>
      <c r="G687" s="42" t="s">
        <v>717</v>
      </c>
      <c r="H687" s="44"/>
      <c r="I687" s="35" t="str">
        <f t="shared" si="129"/>
        <v xml:space="preserve">  "is_config" bool DEFAULT TRUE ,</v>
      </c>
      <c r="J687" s="35" t="str">
        <f t="shared" si="130"/>
        <v xml:space="preserve">COMMENT ON COLUMN "public"."t_adm_algorithm_device_config"."is_config" IS '是否配置（true-已配置、false-未配置）';</v>
      </c>
      <c r="K687" s="27" t="str">
        <f t="shared" si="128"/>
        <v/>
      </c>
    </row>
    <row r="688" ht="38.25">
      <c r="A688" s="42" t="s">
        <v>718</v>
      </c>
      <c r="B688" s="42" t="s">
        <v>309</v>
      </c>
      <c r="C688" s="42">
        <v>0</v>
      </c>
      <c r="D688" s="42"/>
      <c r="E688" s="42" t="s">
        <v>259</v>
      </c>
      <c r="F688" s="43"/>
      <c r="G688" s="42" t="s">
        <v>719</v>
      </c>
      <c r="H688" s="44"/>
      <c r="I688" s="35" t="str">
        <f t="shared" si="129"/>
        <v xml:space="preserve">  "config_mode" int4 ,</v>
      </c>
      <c r="J688" s="35" t="str">
        <f t="shared" si="130"/>
        <v xml:space="preserve">COMMENT ON COLUMN "public"."t_adm_algorithm_device_config"."config_mode" IS '配置模式（配置需要生效的模式；二进制位存储，从低到高依次为：视频流、图片流，配置对应模式时、位值为1，否则为0；例如：十进制表示分别为1、2，两种模式表示为4）';</v>
      </c>
      <c r="K688" s="27" t="str">
        <f t="shared" si="128"/>
        <v/>
      </c>
    </row>
    <row r="689" ht="25.5">
      <c r="A689" s="42" t="s">
        <v>720</v>
      </c>
      <c r="B689" s="42" t="s">
        <v>309</v>
      </c>
      <c r="C689" s="42">
        <v>0</v>
      </c>
      <c r="D689" s="42"/>
      <c r="E689" s="42" t="s">
        <v>259</v>
      </c>
      <c r="F689" s="43"/>
      <c r="G689" s="42" t="s">
        <v>721</v>
      </c>
      <c r="H689" s="44"/>
      <c r="I689" s="35" t="str">
        <f t="shared" si="129"/>
        <v xml:space="preserve">  "recognition_duration" int4 ,</v>
      </c>
      <c r="J689" s="35" t="str">
        <f t="shared" si="130"/>
        <v xml:space="preserve">COMMENT ON COLUMN "public"."t_adm_algorithm_device_config"."recognition_duration" IS '算法预警识别时长（单位：秒；预留设计，暂时未启用）';</v>
      </c>
      <c r="K689" s="27" t="str">
        <f t="shared" si="128"/>
        <v/>
      </c>
    </row>
    <row r="690" ht="25.5">
      <c r="A690" s="42" t="s">
        <v>722</v>
      </c>
      <c r="B690" s="42" t="s">
        <v>309</v>
      </c>
      <c r="C690" s="42">
        <v>0</v>
      </c>
      <c r="D690" s="42"/>
      <c r="E690" s="42" t="s">
        <v>259</v>
      </c>
      <c r="F690" s="43"/>
      <c r="G690" s="42" t="s">
        <v>723</v>
      </c>
      <c r="H690" s="44"/>
      <c r="I690" s="35" t="str">
        <f t="shared" si="129"/>
        <v xml:space="preserve">  "time_interval" int4 ,</v>
      </c>
      <c r="J690" s="35" t="str">
        <f t="shared" si="130"/>
        <v xml:space="preserve">COMMENT ON COLUMN "public"."t_adm_algorithm_device_config"."time_interval" IS '算法预警时间间隔（单位：秒；预留设计，暂时未启用）';</v>
      </c>
      <c r="K690" s="27" t="str">
        <f t="shared" si="128"/>
        <v/>
      </c>
    </row>
    <row r="691" ht="16.5">
      <c r="A691" s="42" t="s">
        <v>286</v>
      </c>
      <c r="B691" s="42" t="s">
        <v>258</v>
      </c>
      <c r="C691" s="42">
        <v>512</v>
      </c>
      <c r="D691" s="42"/>
      <c r="E691" s="42" t="s">
        <v>259</v>
      </c>
      <c r="F691" s="43"/>
      <c r="G691" s="42" t="s">
        <v>287</v>
      </c>
      <c r="H691" s="44"/>
      <c r="I691" s="35" t="str">
        <f t="shared" si="129"/>
        <v xml:space="preserve">  "remark" varchar(512) ,</v>
      </c>
      <c r="J691" s="35" t="str">
        <f t="shared" si="130"/>
        <v xml:space="preserve">COMMENT ON COLUMN "public"."t_adm_algorithm_device_config"."remark" IS '备注（说明）';</v>
      </c>
      <c r="K691" s="27" t="str">
        <f t="shared" si="128"/>
        <v/>
      </c>
    </row>
    <row r="692" ht="25.5">
      <c r="A692" s="46" t="s">
        <v>288</v>
      </c>
      <c r="B692" s="46" t="s">
        <v>280</v>
      </c>
      <c r="C692" s="46">
        <v>0</v>
      </c>
      <c r="D692" s="46"/>
      <c r="E692" s="46" t="s">
        <v>259</v>
      </c>
      <c r="F692" s="47" t="b">
        <v>0</v>
      </c>
      <c r="G692" s="46" t="s">
        <v>289</v>
      </c>
      <c r="H692" s="44"/>
      <c r="I692" s="35" t="str">
        <f t="shared" si="129"/>
        <v xml:space="preserve">  "is_delete" bool DEFAULT FALSE ,</v>
      </c>
      <c r="J692" s="35" t="str">
        <f t="shared" si="130"/>
        <v xml:space="preserve">COMMENT ON COLUMN "public"."t_adm_algorithm_device_config"."is_delete" IS '是否删除（true-是、false-否）';</v>
      </c>
      <c r="K692" s="27" t="str">
        <f t="shared" si="128"/>
        <v/>
      </c>
    </row>
    <row r="693" ht="16.5">
      <c r="A693" s="46" t="s">
        <v>290</v>
      </c>
      <c r="B693" s="46" t="s">
        <v>258</v>
      </c>
      <c r="C693" s="46">
        <v>32</v>
      </c>
      <c r="D693" s="46"/>
      <c r="E693" s="46" t="s">
        <v>259</v>
      </c>
      <c r="F693" s="47"/>
      <c r="G693" s="46" t="s">
        <v>291</v>
      </c>
      <c r="H693" s="44"/>
      <c r="I693" s="35" t="str">
        <f t="shared" si="129"/>
        <v xml:space="preserve">  "create_user" varchar(32) ,</v>
      </c>
      <c r="J693" s="35" t="str">
        <f t="shared" si="130"/>
        <v xml:space="preserve">COMMENT ON COLUMN "public"."t_adm_algorithm_device_config"."create_user" IS '创建用户';</v>
      </c>
      <c r="K693" s="27" t="str">
        <f t="shared" si="128"/>
        <v/>
      </c>
    </row>
    <row r="694" ht="16.5">
      <c r="A694" s="46" t="s">
        <v>292</v>
      </c>
      <c r="B694" s="46" t="s">
        <v>258</v>
      </c>
      <c r="C694" s="46">
        <v>32</v>
      </c>
      <c r="D694" s="46"/>
      <c r="E694" s="46" t="s">
        <v>259</v>
      </c>
      <c r="F694" s="47"/>
      <c r="G694" s="46" t="s">
        <v>293</v>
      </c>
      <c r="H694" s="44"/>
      <c r="I694" s="35" t="str">
        <f t="shared" si="129"/>
        <v xml:space="preserve">  "create_department" varchar(32) ,</v>
      </c>
      <c r="J694" s="35" t="str">
        <f t="shared" si="130"/>
        <v xml:space="preserve">COMMENT ON COLUMN "public"."t_adm_algorithm_device_config"."create_department" IS '创建部门';</v>
      </c>
      <c r="K694" s="27" t="str">
        <f t="shared" si="128"/>
        <v/>
      </c>
    </row>
    <row r="695" ht="16.5">
      <c r="A695" s="46" t="s">
        <v>294</v>
      </c>
      <c r="B695" s="46" t="s">
        <v>258</v>
      </c>
      <c r="C695" s="46">
        <v>32</v>
      </c>
      <c r="D695" s="46"/>
      <c r="E695" s="46" t="s">
        <v>259</v>
      </c>
      <c r="F695" s="47"/>
      <c r="G695" s="46" t="s">
        <v>295</v>
      </c>
      <c r="H695" s="44"/>
      <c r="I695" s="35" t="str">
        <f t="shared" si="129"/>
        <v xml:space="preserve">  "create_host" varchar(32) ,</v>
      </c>
      <c r="J695" s="35" t="str">
        <f t="shared" si="130"/>
        <v xml:space="preserve">COMMENT ON COLUMN "public"."t_adm_algorithm_device_config"."create_host" IS '创建服务IP';</v>
      </c>
      <c r="K695" s="27" t="str">
        <f t="shared" si="128"/>
        <v/>
      </c>
    </row>
    <row r="696" ht="25.5">
      <c r="A696" s="46" t="s">
        <v>296</v>
      </c>
      <c r="B696" s="46" t="s">
        <v>297</v>
      </c>
      <c r="C696" s="46">
        <v>0</v>
      </c>
      <c r="D696" s="46"/>
      <c r="E696" s="46" t="s">
        <v>259</v>
      </c>
      <c r="F696" s="47" t="s">
        <v>298</v>
      </c>
      <c r="G696" s="46" t="s">
        <v>299</v>
      </c>
      <c r="H696" s="44"/>
      <c r="I696" s="35" t="str">
        <f t="shared" si="129"/>
        <v xml:space="preserve">  "create_time" timestamp DEFAULT CURRENT_TIMESTAMP ,</v>
      </c>
      <c r="J696" s="35" t="str">
        <f t="shared" si="130"/>
        <v xml:space="preserve">COMMENT ON COLUMN "public"."t_adm_algorithm_device_config"."create_time" IS '创建时间';</v>
      </c>
      <c r="K696" s="27" t="str">
        <f t="shared" si="128"/>
        <v/>
      </c>
    </row>
    <row r="697" ht="16.5">
      <c r="A697" s="46" t="s">
        <v>300</v>
      </c>
      <c r="B697" s="46" t="s">
        <v>258</v>
      </c>
      <c r="C697" s="46">
        <v>32</v>
      </c>
      <c r="D697" s="46"/>
      <c r="E697" s="46" t="s">
        <v>259</v>
      </c>
      <c r="F697" s="47"/>
      <c r="G697" s="46" t="s">
        <v>301</v>
      </c>
      <c r="H697" s="44"/>
      <c r="I697" s="35" t="str">
        <f t="shared" si="129"/>
        <v xml:space="preserve">  "update_user" varchar(32) ,</v>
      </c>
      <c r="J697" s="35" t="str">
        <f t="shared" si="130"/>
        <v xml:space="preserve">COMMENT ON COLUMN "public"."t_adm_algorithm_device_config"."update_user" IS '修改用户';</v>
      </c>
      <c r="K697" s="27" t="str">
        <f t="shared" si="128"/>
        <v/>
      </c>
    </row>
    <row r="698" ht="16.5">
      <c r="A698" s="46" t="s">
        <v>302</v>
      </c>
      <c r="B698" s="46" t="s">
        <v>258</v>
      </c>
      <c r="C698" s="46">
        <v>32</v>
      </c>
      <c r="D698" s="46"/>
      <c r="E698" s="46" t="s">
        <v>259</v>
      </c>
      <c r="F698" s="47"/>
      <c r="G698" s="46" t="s">
        <v>303</v>
      </c>
      <c r="H698" s="44"/>
      <c r="I698" s="35" t="str">
        <f t="shared" si="129"/>
        <v xml:space="preserve">  "update_department" varchar(32) ,</v>
      </c>
      <c r="J698" s="35" t="str">
        <f t="shared" si="130"/>
        <v xml:space="preserve">COMMENT ON COLUMN "public"."t_adm_algorithm_device_config"."update_department" IS '修改部门';</v>
      </c>
      <c r="K698" s="27" t="str">
        <f t="shared" si="128"/>
        <v/>
      </c>
    </row>
    <row r="699" ht="16.5">
      <c r="A699" s="46" t="s">
        <v>304</v>
      </c>
      <c r="B699" s="46" t="s">
        <v>258</v>
      </c>
      <c r="C699" s="46">
        <v>32</v>
      </c>
      <c r="D699" s="46"/>
      <c r="E699" s="46" t="s">
        <v>259</v>
      </c>
      <c r="F699" s="47"/>
      <c r="G699" s="46" t="s">
        <v>305</v>
      </c>
      <c r="H699" s="44"/>
      <c r="I699" s="35" t="str">
        <f t="shared" si="129"/>
        <v xml:space="preserve">  "update_host" varchar(32) ,</v>
      </c>
      <c r="J699" s="35" t="str">
        <f t="shared" si="130"/>
        <v xml:space="preserve">COMMENT ON COLUMN "public"."t_adm_algorithm_device_config"."update_host" IS '修改服务IP';</v>
      </c>
      <c r="K699" s="27" t="str">
        <f t="shared" si="128"/>
        <v/>
      </c>
    </row>
    <row r="700" ht="25.5">
      <c r="A700" s="46" t="s">
        <v>306</v>
      </c>
      <c r="B700" s="46" t="s">
        <v>297</v>
      </c>
      <c r="C700" s="46">
        <v>0</v>
      </c>
      <c r="D700" s="46"/>
      <c r="E700" s="46" t="s">
        <v>259</v>
      </c>
      <c r="F700" s="47" t="s">
        <v>298</v>
      </c>
      <c r="G700" s="46" t="s">
        <v>307</v>
      </c>
      <c r="H700" s="44"/>
      <c r="I700" s="35" t="str">
        <f t="shared" si="129"/>
        <v xml:space="preserve">  "update_time" timestamp DEFAULT CURRENT_TIMESTAMP ,</v>
      </c>
      <c r="J700" s="35" t="str">
        <f t="shared" si="130"/>
        <v xml:space="preserve">COMMENT ON COLUMN "public"."t_adm_algorithm_device_config"."update_time" IS '修改时间';</v>
      </c>
      <c r="K700" s="27" t="str">
        <f t="shared" si="128"/>
        <v/>
      </c>
    </row>
    <row r="701" ht="16.5">
      <c r="A701" s="46" t="s">
        <v>308</v>
      </c>
      <c r="B701" s="46" t="s">
        <v>309</v>
      </c>
      <c r="C701" s="46">
        <v>0</v>
      </c>
      <c r="D701" s="46"/>
      <c r="E701" s="46" t="s">
        <v>259</v>
      </c>
      <c r="F701" s="47">
        <v>0</v>
      </c>
      <c r="G701" s="46" t="s">
        <v>310</v>
      </c>
      <c r="H701" s="44"/>
      <c r="I701" s="35" t="str">
        <f t="shared" si="129"/>
        <v xml:space="preserve">  "record_version" int4 DEFAULT 0 ,</v>
      </c>
      <c r="J701" s="35" t="str">
        <f t="shared" si="130"/>
        <v xml:space="preserve">COMMENT ON COLUMN "public"."t_adm_algorithm_device_config"."record_version" IS '记录版本号';</v>
      </c>
      <c r="K701" s="27" t="str">
        <f t="shared" si="128"/>
        <v/>
      </c>
    </row>
    <row r="702" ht="25.5">
      <c r="A702" s="35"/>
      <c r="B702" s="35"/>
      <c r="C702" s="35"/>
      <c r="D702" s="35"/>
      <c r="E702" s="35"/>
      <c r="F702" s="35"/>
      <c r="G702" s="35"/>
      <c r="H702" s="35"/>
      <c r="I702" s="35" t="str">
        <f>"CONSTRAINT """&amp;B680&amp;"_pk"" PRIMARY KEY ("""&amp;A682&amp;"""));"</f>
        <v xml:space="preserve">CONSTRAINT "t_adm_algorithm_device_config_pk" PRIMARY KEY ("adm_algorithm_device_config_id"));</v>
      </c>
      <c r="J702" s="34"/>
      <c r="K702" s="9"/>
    </row>
    <row r="703" ht="16.5">
      <c r="A703" s="116" t="s">
        <v>209</v>
      </c>
      <c r="B703" s="117" t="s">
        <v>208</v>
      </c>
      <c r="C703" s="118"/>
      <c r="D703" s="118"/>
      <c r="E703" s="118"/>
      <c r="F703" s="118"/>
      <c r="G703" s="119"/>
      <c r="H703" s="55" t="str">
        <f>IFERROR(MID(B703,FIND("#",SUBSTITUTE(B703,"_","#",1),1)+1,1),"")&amp;IFERROR(MID(B703,FIND("#",SUBSTITUTE(B703,"_","#",2),1)+1,1),"")&amp;IFERROR(MID(B703,FIND("#",SUBSTITUTE(B703,"_","#",3),1)+1,1),"")&amp;IFERROR(MID(B703,FIND("#",SUBSTITUTE(B703,"_","#",4),1)+1,1),"")&amp;IFERROR(MID(B703,FIND("#",SUBSTITUTE(B703,"_","#",5),1)+1,1),"")&amp;IFERROR(MID(B703,FIND("#",SUBSTITUTE(B703,"_","#",6),1)+1,1),"")</f>
        <v>aarp</v>
      </c>
      <c r="I703" s="35" t="str">
        <f>"-- DROP TABLE IF EXISTS """&amp;B703&amp;""";"</f>
        <v xml:space="preserve">-- DROP TABLE IF EXISTS "t_adm_algorithm_roi_point";</v>
      </c>
      <c r="J703" s="35" t="str">
        <f>"ALTER TABLE ""public""."""&amp;B703&amp;""" OWNER TO ""ropeok"";"</f>
        <v xml:space="preserve">ALTER TABLE "public"."t_adm_algorithm_roi_point" OWNER TO "ropeok";</v>
      </c>
      <c r="K703" s="27" t="str">
        <f t="shared" ref="K703:K722" si="131">IF(H703="idx","CREATE INDEX idx_"&amp;$H$703&amp;"_"&amp;A703&amp;" ON public."&amp;$B$703&amp;" USING btree ("&amp;A703&amp;");",IF(H703="uk","CREATE UNIQUE INDEX uk_"&amp;$H$703&amp;"_"&amp;A703&amp;" ON public."&amp;$B$703&amp;" USING btree ("&amp;A703&amp;");",""))</f>
        <v/>
      </c>
    </row>
    <row r="704" ht="16.5">
      <c r="A704" s="36" t="s">
        <v>244</v>
      </c>
      <c r="B704" s="36" t="s">
        <v>245</v>
      </c>
      <c r="C704" s="36" t="s">
        <v>246</v>
      </c>
      <c r="D704" s="36" t="s">
        <v>247</v>
      </c>
      <c r="E704" s="36" t="s">
        <v>248</v>
      </c>
      <c r="F704" s="36" t="s">
        <v>249</v>
      </c>
      <c r="G704" s="36" t="s">
        <v>250</v>
      </c>
      <c r="H704" s="36" t="s">
        <v>251</v>
      </c>
      <c r="I704" s="35" t="str">
        <f>"CREATE TABLE """&amp;B703&amp;""" ("</f>
        <v xml:space="preserve">CREATE TABLE "t_adm_algorithm_roi_point" (</v>
      </c>
      <c r="J704" s="35" t="str">
        <f>"COMMENT ON TABLE ""public""."""&amp;$B703&amp;""" IS '"&amp;A703&amp;"';"</f>
        <v xml:space="preserve">COMMENT ON TABLE "public"."t_adm_algorithm_roi_point" IS '算法检测区域顶点表';</v>
      </c>
      <c r="K704" s="27" t="str">
        <f t="shared" si="131"/>
        <v/>
      </c>
    </row>
    <row r="705" ht="25.5">
      <c r="A705" s="42" t="s">
        <v>724</v>
      </c>
      <c r="B705" s="42" t="s">
        <v>253</v>
      </c>
      <c r="C705" s="42">
        <v>0</v>
      </c>
      <c r="D705" s="42"/>
      <c r="E705" s="42" t="s">
        <v>254</v>
      </c>
      <c r="F705" s="43"/>
      <c r="G705" s="42" t="s">
        <v>725</v>
      </c>
      <c r="H705" s="44" t="s">
        <v>256</v>
      </c>
      <c r="I705" s="35" t="str">
        <f t="shared" ref="I705:I722" si="132">"  """&amp;A705&amp;""" "&amp;B705&amp;IF(AND(C705&gt;0,LEFT(B705,3)&lt;&gt;"int"),"("&amp;C705&amp;IF(D705&lt;&gt;"",", "&amp;D705,"")&amp;")","")&amp;IF(E705="n"," NOT NULL","")&amp;IF(F705&lt;&gt;""," DEFAULT "&amp;F705,"")&amp;" ,"</f>
        <v xml:space="preserve">  "adm_algorithm_roi_point_id" int8 NOT NULL ,</v>
      </c>
      <c r="J705" s="35" t="str">
        <f t="shared" ref="J705:J722" si="133">"COMMENT ON COLUMN ""public""."""&amp;$B$703&amp;"""."""&amp;A705&amp;""" IS '"&amp;G705&amp;"';"</f>
        <v xml:space="preserve">COMMENT ON COLUMN "public"."t_adm_algorithm_roi_point"."adm_algorithm_roi_point_id" IS '算法检测区域顶点表主键';</v>
      </c>
      <c r="K705" s="27" t="str">
        <f t="shared" si="131"/>
        <v/>
      </c>
    </row>
    <row r="706" ht="25.5">
      <c r="A706" s="42" t="s">
        <v>709</v>
      </c>
      <c r="B706" s="42" t="s">
        <v>253</v>
      </c>
      <c r="C706" s="42">
        <v>0</v>
      </c>
      <c r="D706" s="42"/>
      <c r="E706" s="42" t="s">
        <v>254</v>
      </c>
      <c r="F706" s="43"/>
      <c r="G706" s="42" t="s">
        <v>726</v>
      </c>
      <c r="H706" s="44" t="s">
        <v>261</v>
      </c>
      <c r="I706" s="35" t="str">
        <f t="shared" si="132"/>
        <v xml:space="preserve">  "adm_algorithm_device_config_id" int8 NOT NULL ,</v>
      </c>
      <c r="J706" s="35" t="str">
        <f t="shared" si="133"/>
        <v xml:space="preserve">COMMENT ON COLUMN "public"."t_adm_algorithm_roi_point"."adm_algorithm_device_config_id" IS '算法设备配置ID';</v>
      </c>
      <c r="K706" s="27" t="str">
        <f t="shared" si="131"/>
        <v xml:space="preserve">CREATE INDEX idx_aarp_adm_algorithm_device_config_id ON public.t_adm_algorithm_roi_point USING btree (adm_algorithm_device_config_id);</v>
      </c>
    </row>
    <row r="707" ht="25.5">
      <c r="A707" s="42" t="s">
        <v>661</v>
      </c>
      <c r="B707" s="42" t="s">
        <v>253</v>
      </c>
      <c r="C707" s="42">
        <v>0</v>
      </c>
      <c r="D707" s="42"/>
      <c r="E707" s="42" t="s">
        <v>254</v>
      </c>
      <c r="F707" s="43"/>
      <c r="G707" s="42" t="s">
        <v>673</v>
      </c>
      <c r="H707" s="44" t="s">
        <v>261</v>
      </c>
      <c r="I707" s="35" t="str">
        <f t="shared" si="132"/>
        <v xml:space="preserve">  "adm_algorithm_bas_info_id" int8 NOT NULL ,</v>
      </c>
      <c r="J707" s="35" t="str">
        <f t="shared" si="133"/>
        <v xml:space="preserve">COMMENT ON COLUMN "public"."t_adm_algorithm_roi_point"."adm_algorithm_bas_info_id" IS '算法基础信息ID';</v>
      </c>
      <c r="K707" s="27" t="str">
        <f t="shared" si="131"/>
        <v xml:space="preserve">CREATE INDEX idx_aarp_adm_algorithm_bas_info_id ON public.t_adm_algorithm_roi_point USING btree (adm_algorithm_bas_info_id);</v>
      </c>
    </row>
    <row r="708" ht="25.5">
      <c r="A708" s="42" t="s">
        <v>676</v>
      </c>
      <c r="B708" s="42" t="s">
        <v>258</v>
      </c>
      <c r="C708" s="42">
        <v>64</v>
      </c>
      <c r="D708" s="42"/>
      <c r="E708" s="42" t="s">
        <v>259</v>
      </c>
      <c r="F708" s="43"/>
      <c r="G708" s="42" t="s">
        <v>677</v>
      </c>
      <c r="H708" s="44" t="s">
        <v>261</v>
      </c>
      <c r="I708" s="35" t="str">
        <f t="shared" si="132"/>
        <v xml:space="preserve">  "roi_code" varchar(64) ,</v>
      </c>
      <c r="J708" s="35" t="str">
        <f t="shared" si="133"/>
        <v xml:space="preserve">COMMENT ON COLUMN "public"."t_adm_algorithm_roi_point"."roi_code" IS '区域编码（一般有：roi、startLine、illegalLine、endLine）';</v>
      </c>
      <c r="K708" s="27" t="str">
        <f t="shared" si="131"/>
        <v xml:space="preserve">CREATE INDEX idx_aarp_roi_code ON public.t_adm_algorithm_roi_point USING btree (roi_code);</v>
      </c>
    </row>
    <row r="709" ht="16.5">
      <c r="A709" s="42" t="s">
        <v>727</v>
      </c>
      <c r="B709" s="42" t="s">
        <v>309</v>
      </c>
      <c r="C709" s="42">
        <v>0</v>
      </c>
      <c r="D709" s="42"/>
      <c r="E709" s="42" t="s">
        <v>259</v>
      </c>
      <c r="F709" s="43"/>
      <c r="G709" s="42" t="s">
        <v>728</v>
      </c>
      <c r="H709" s="44"/>
      <c r="I709" s="35" t="str">
        <f t="shared" si="132"/>
        <v xml:space="preserve">  "roi_point_sort" int4 ,</v>
      </c>
      <c r="J709" s="35" t="str">
        <f t="shared" si="133"/>
        <v xml:space="preserve">COMMENT ON COLUMN "public"."t_adm_algorithm_roi_point"."roi_point_sort" IS '区域顶点序号';</v>
      </c>
      <c r="K709" s="27" t="str">
        <f t="shared" si="131"/>
        <v/>
      </c>
    </row>
    <row r="710" ht="16.5">
      <c r="A710" s="42" t="s">
        <v>729</v>
      </c>
      <c r="B710" s="42" t="s">
        <v>309</v>
      </c>
      <c r="C710" s="42">
        <v>0</v>
      </c>
      <c r="D710" s="42"/>
      <c r="E710" s="42" t="s">
        <v>259</v>
      </c>
      <c r="F710" s="43"/>
      <c r="G710" s="42" t="s">
        <v>730</v>
      </c>
      <c r="H710" s="44"/>
      <c r="I710" s="35" t="str">
        <f t="shared" si="132"/>
        <v xml:space="preserve">  "point_xcoordinate" int4 ,</v>
      </c>
      <c r="J710" s="35" t="str">
        <f t="shared" si="133"/>
        <v xml:space="preserve">COMMENT ON COLUMN "public"."t_adm_algorithm_roi_point"."point_xcoordinate" IS '点X坐标';</v>
      </c>
      <c r="K710" s="27" t="str">
        <f t="shared" si="131"/>
        <v/>
      </c>
    </row>
    <row r="711" ht="16.5">
      <c r="A711" s="42" t="s">
        <v>731</v>
      </c>
      <c r="B711" s="42" t="s">
        <v>309</v>
      </c>
      <c r="C711" s="42">
        <v>0</v>
      </c>
      <c r="D711" s="42"/>
      <c r="E711" s="42" t="s">
        <v>259</v>
      </c>
      <c r="F711" s="43"/>
      <c r="G711" s="42" t="s">
        <v>732</v>
      </c>
      <c r="H711" s="44"/>
      <c r="I711" s="35" t="str">
        <f t="shared" si="132"/>
        <v xml:space="preserve">  "point_ycoordinate" int4 ,</v>
      </c>
      <c r="J711" s="35" t="str">
        <f t="shared" si="133"/>
        <v xml:space="preserve">COMMENT ON COLUMN "public"."t_adm_algorithm_roi_point"."point_ycoordinate" IS '点Y坐标';</v>
      </c>
      <c r="K711" s="27" t="str">
        <f t="shared" si="131"/>
        <v/>
      </c>
    </row>
    <row r="712" ht="16.5">
      <c r="A712" s="42" t="s">
        <v>286</v>
      </c>
      <c r="B712" s="42" t="s">
        <v>258</v>
      </c>
      <c r="C712" s="42">
        <v>512</v>
      </c>
      <c r="D712" s="42"/>
      <c r="E712" s="42" t="s">
        <v>259</v>
      </c>
      <c r="F712" s="43"/>
      <c r="G712" s="42" t="s">
        <v>287</v>
      </c>
      <c r="H712" s="44"/>
      <c r="I712" s="35" t="str">
        <f t="shared" si="132"/>
        <v xml:space="preserve">  "remark" varchar(512) ,</v>
      </c>
      <c r="J712" s="35" t="str">
        <f t="shared" si="133"/>
        <v xml:space="preserve">COMMENT ON COLUMN "public"."t_adm_algorithm_roi_point"."remark" IS '备注（说明）';</v>
      </c>
      <c r="K712" s="27" t="str">
        <f t="shared" si="131"/>
        <v/>
      </c>
    </row>
    <row r="713" ht="25.5">
      <c r="A713" s="46" t="s">
        <v>288</v>
      </c>
      <c r="B713" s="46" t="s">
        <v>280</v>
      </c>
      <c r="C713" s="46">
        <v>0</v>
      </c>
      <c r="D713" s="46"/>
      <c r="E713" s="46" t="s">
        <v>259</v>
      </c>
      <c r="F713" s="47" t="b">
        <v>0</v>
      </c>
      <c r="G713" s="46" t="s">
        <v>289</v>
      </c>
      <c r="H713" s="44"/>
      <c r="I713" s="35" t="str">
        <f t="shared" si="132"/>
        <v xml:space="preserve">  "is_delete" bool DEFAULT FALSE ,</v>
      </c>
      <c r="J713" s="35" t="str">
        <f t="shared" si="133"/>
        <v xml:space="preserve">COMMENT ON COLUMN "public"."t_adm_algorithm_roi_point"."is_delete" IS '是否删除（true-是、false-否）';</v>
      </c>
      <c r="K713" s="27" t="str">
        <f t="shared" si="131"/>
        <v/>
      </c>
    </row>
    <row r="714" ht="16.5">
      <c r="A714" s="46" t="s">
        <v>290</v>
      </c>
      <c r="B714" s="46" t="s">
        <v>258</v>
      </c>
      <c r="C714" s="46">
        <v>32</v>
      </c>
      <c r="D714" s="46"/>
      <c r="E714" s="46" t="s">
        <v>259</v>
      </c>
      <c r="F714" s="47"/>
      <c r="G714" s="46" t="s">
        <v>291</v>
      </c>
      <c r="H714" s="44"/>
      <c r="I714" s="35" t="str">
        <f t="shared" si="132"/>
        <v xml:space="preserve">  "create_user" varchar(32) ,</v>
      </c>
      <c r="J714" s="35" t="str">
        <f t="shared" si="133"/>
        <v xml:space="preserve">COMMENT ON COLUMN "public"."t_adm_algorithm_roi_point"."create_user" IS '创建用户';</v>
      </c>
      <c r="K714" s="27" t="str">
        <f t="shared" si="131"/>
        <v/>
      </c>
    </row>
    <row r="715" ht="16.5">
      <c r="A715" s="46" t="s">
        <v>292</v>
      </c>
      <c r="B715" s="46" t="s">
        <v>258</v>
      </c>
      <c r="C715" s="46">
        <v>32</v>
      </c>
      <c r="D715" s="46"/>
      <c r="E715" s="46" t="s">
        <v>259</v>
      </c>
      <c r="F715" s="47"/>
      <c r="G715" s="46" t="s">
        <v>293</v>
      </c>
      <c r="H715" s="44"/>
      <c r="I715" s="35" t="str">
        <f t="shared" si="132"/>
        <v xml:space="preserve">  "create_department" varchar(32) ,</v>
      </c>
      <c r="J715" s="35" t="str">
        <f t="shared" si="133"/>
        <v xml:space="preserve">COMMENT ON COLUMN "public"."t_adm_algorithm_roi_point"."create_department" IS '创建部门';</v>
      </c>
      <c r="K715" s="27" t="str">
        <f t="shared" si="131"/>
        <v/>
      </c>
    </row>
    <row r="716" ht="16.5">
      <c r="A716" s="46" t="s">
        <v>294</v>
      </c>
      <c r="B716" s="46" t="s">
        <v>258</v>
      </c>
      <c r="C716" s="46">
        <v>32</v>
      </c>
      <c r="D716" s="46"/>
      <c r="E716" s="46" t="s">
        <v>259</v>
      </c>
      <c r="F716" s="47"/>
      <c r="G716" s="46" t="s">
        <v>295</v>
      </c>
      <c r="H716" s="44"/>
      <c r="I716" s="35" t="str">
        <f t="shared" si="132"/>
        <v xml:space="preserve">  "create_host" varchar(32) ,</v>
      </c>
      <c r="J716" s="35" t="str">
        <f t="shared" si="133"/>
        <v xml:space="preserve">COMMENT ON COLUMN "public"."t_adm_algorithm_roi_point"."create_host" IS '创建服务IP';</v>
      </c>
      <c r="K716" s="27" t="str">
        <f t="shared" si="131"/>
        <v/>
      </c>
    </row>
    <row r="717" ht="25.5">
      <c r="A717" s="46" t="s">
        <v>296</v>
      </c>
      <c r="B717" s="46" t="s">
        <v>297</v>
      </c>
      <c r="C717" s="46">
        <v>0</v>
      </c>
      <c r="D717" s="46"/>
      <c r="E717" s="46" t="s">
        <v>259</v>
      </c>
      <c r="F717" s="47" t="s">
        <v>298</v>
      </c>
      <c r="G717" s="46" t="s">
        <v>299</v>
      </c>
      <c r="H717" s="44"/>
      <c r="I717" s="35" t="str">
        <f t="shared" si="132"/>
        <v xml:space="preserve">  "create_time" timestamp DEFAULT CURRENT_TIMESTAMP ,</v>
      </c>
      <c r="J717" s="35" t="str">
        <f t="shared" si="133"/>
        <v xml:space="preserve">COMMENT ON COLUMN "public"."t_adm_algorithm_roi_point"."create_time" IS '创建时间';</v>
      </c>
      <c r="K717" s="27" t="str">
        <f t="shared" si="131"/>
        <v/>
      </c>
    </row>
    <row r="718" ht="16.5">
      <c r="A718" s="46" t="s">
        <v>300</v>
      </c>
      <c r="B718" s="46" t="s">
        <v>258</v>
      </c>
      <c r="C718" s="46">
        <v>32</v>
      </c>
      <c r="D718" s="46"/>
      <c r="E718" s="46" t="s">
        <v>259</v>
      </c>
      <c r="F718" s="47"/>
      <c r="G718" s="46" t="s">
        <v>301</v>
      </c>
      <c r="H718" s="44"/>
      <c r="I718" s="35" t="str">
        <f t="shared" si="132"/>
        <v xml:space="preserve">  "update_user" varchar(32) ,</v>
      </c>
      <c r="J718" s="35" t="str">
        <f t="shared" si="133"/>
        <v xml:space="preserve">COMMENT ON COLUMN "public"."t_adm_algorithm_roi_point"."update_user" IS '修改用户';</v>
      </c>
      <c r="K718" s="27" t="str">
        <f t="shared" si="131"/>
        <v/>
      </c>
    </row>
    <row r="719" ht="16.5">
      <c r="A719" s="46" t="s">
        <v>302</v>
      </c>
      <c r="B719" s="46" t="s">
        <v>258</v>
      </c>
      <c r="C719" s="46">
        <v>32</v>
      </c>
      <c r="D719" s="46"/>
      <c r="E719" s="46" t="s">
        <v>259</v>
      </c>
      <c r="F719" s="47"/>
      <c r="G719" s="46" t="s">
        <v>303</v>
      </c>
      <c r="H719" s="44"/>
      <c r="I719" s="35" t="str">
        <f t="shared" si="132"/>
        <v xml:space="preserve">  "update_department" varchar(32) ,</v>
      </c>
      <c r="J719" s="35" t="str">
        <f t="shared" si="133"/>
        <v xml:space="preserve">COMMENT ON COLUMN "public"."t_adm_algorithm_roi_point"."update_department" IS '修改部门';</v>
      </c>
      <c r="K719" s="27" t="str">
        <f t="shared" si="131"/>
        <v/>
      </c>
    </row>
    <row r="720" ht="16.5">
      <c r="A720" s="46" t="s">
        <v>304</v>
      </c>
      <c r="B720" s="46" t="s">
        <v>258</v>
      </c>
      <c r="C720" s="46">
        <v>32</v>
      </c>
      <c r="D720" s="46"/>
      <c r="E720" s="46" t="s">
        <v>259</v>
      </c>
      <c r="F720" s="47"/>
      <c r="G720" s="46" t="s">
        <v>305</v>
      </c>
      <c r="H720" s="44"/>
      <c r="I720" s="35" t="str">
        <f t="shared" si="132"/>
        <v xml:space="preserve">  "update_host" varchar(32) ,</v>
      </c>
      <c r="J720" s="35" t="str">
        <f t="shared" si="133"/>
        <v xml:space="preserve">COMMENT ON COLUMN "public"."t_adm_algorithm_roi_point"."update_host" IS '修改服务IP';</v>
      </c>
      <c r="K720" s="27" t="str">
        <f t="shared" si="131"/>
        <v/>
      </c>
    </row>
    <row r="721" ht="25.5">
      <c r="A721" s="46" t="s">
        <v>306</v>
      </c>
      <c r="B721" s="46" t="s">
        <v>297</v>
      </c>
      <c r="C721" s="46">
        <v>0</v>
      </c>
      <c r="D721" s="46"/>
      <c r="E721" s="46" t="s">
        <v>259</v>
      </c>
      <c r="F721" s="47" t="s">
        <v>298</v>
      </c>
      <c r="G721" s="46" t="s">
        <v>307</v>
      </c>
      <c r="H721" s="44"/>
      <c r="I721" s="35" t="str">
        <f t="shared" si="132"/>
        <v xml:space="preserve">  "update_time" timestamp DEFAULT CURRENT_TIMESTAMP ,</v>
      </c>
      <c r="J721" s="35" t="str">
        <f t="shared" si="133"/>
        <v xml:space="preserve">COMMENT ON COLUMN "public"."t_adm_algorithm_roi_point"."update_time" IS '修改时间';</v>
      </c>
      <c r="K721" s="27" t="str">
        <f t="shared" si="131"/>
        <v/>
      </c>
    </row>
    <row r="722" ht="16.5">
      <c r="A722" s="46" t="s">
        <v>308</v>
      </c>
      <c r="B722" s="46" t="s">
        <v>309</v>
      </c>
      <c r="C722" s="46">
        <v>0</v>
      </c>
      <c r="D722" s="46"/>
      <c r="E722" s="46" t="s">
        <v>259</v>
      </c>
      <c r="F722" s="47">
        <v>0</v>
      </c>
      <c r="G722" s="46" t="s">
        <v>310</v>
      </c>
      <c r="H722" s="44"/>
      <c r="I722" s="35" t="str">
        <f t="shared" si="132"/>
        <v xml:space="preserve">  "record_version" int4 DEFAULT 0 ,</v>
      </c>
      <c r="J722" s="35" t="str">
        <f t="shared" si="133"/>
        <v xml:space="preserve">COMMENT ON COLUMN "public"."t_adm_algorithm_roi_point"."record_version" IS '记录版本号';</v>
      </c>
      <c r="K722" s="27" t="str">
        <f t="shared" si="131"/>
        <v/>
      </c>
    </row>
    <row r="723" ht="25.5">
      <c r="A723" s="35"/>
      <c r="B723" s="35"/>
      <c r="C723" s="35"/>
      <c r="D723" s="35"/>
      <c r="E723" s="35"/>
      <c r="F723" s="35"/>
      <c r="G723" s="35"/>
      <c r="H723" s="35"/>
      <c r="I723" s="35" t="str">
        <f>"CONSTRAINT """&amp;B703&amp;"_pk"" PRIMARY KEY ("""&amp;A705&amp;"""));"</f>
        <v xml:space="preserve">CONSTRAINT "t_adm_algorithm_roi_point_pk" PRIMARY KEY ("adm_algorithm_roi_point_id"));</v>
      </c>
      <c r="J723" s="34"/>
      <c r="K723" s="9"/>
    </row>
    <row r="724" ht="16.5">
      <c r="I724" s="34"/>
      <c r="J724" s="34"/>
      <c r="K724" s="9"/>
    </row>
    <row r="725" ht="16.5">
      <c r="J725" s="34"/>
      <c r="K725" s="9"/>
    </row>
    <row r="726" ht="16.5">
      <c r="A726" s="35"/>
      <c r="B726" s="35"/>
      <c r="C726" s="35"/>
      <c r="D726" s="35"/>
      <c r="E726" s="35"/>
      <c r="F726" s="35"/>
      <c r="G726" s="35"/>
      <c r="H726" s="35"/>
      <c r="I726" s="34"/>
      <c r="J726" s="34"/>
      <c r="K726" s="9"/>
    </row>
    <row r="727" ht="16.5">
      <c r="A727" s="116" t="s">
        <v>217</v>
      </c>
      <c r="B727" s="117" t="s">
        <v>216</v>
      </c>
      <c r="C727" s="118"/>
      <c r="D727" s="118"/>
      <c r="E727" s="118"/>
      <c r="F727" s="118"/>
      <c r="G727" s="119"/>
      <c r="H727" s="55" t="str">
        <f>IFERROR(MID(B727,FIND("#",SUBSTITUTE(B727,"_","#",1),1)+1,1),"")&amp;IFERROR(MID(B727,FIND("#",SUBSTITUTE(B727,"_","#",2),1)+1,1),"")&amp;IFERROR(MID(B727,FIND("#",SUBSTITUTE(B727,"_","#",3),1)+1,1),"")&amp;IFERROR(MID(B727,FIND("#",SUBSTITUTE(B727,"_","#",4),1)+1,1),"")&amp;IFERROR(MID(B727,FIND("#",SUBSTITUTE(B727,"_","#",5),1)+1,1),"")&amp;IFERROR(MID(B727,FIND("#",SUBSTITUTE(B727,"_","#",6),1)+1,1),"")</f>
        <v>slp</v>
      </c>
      <c r="I727" s="35" t="str">
        <f>"-- DROP TABLE IF EXISTS """&amp;B727&amp;""";"</f>
        <v xml:space="preserve">-- DROP TABLE IF EXISTS "t_scm_license_platform";</v>
      </c>
      <c r="J727" s="35" t="str">
        <f>"ALTER TABLE ""public""."""&amp;B727&amp;""" OWNER TO ""ropeok"";"</f>
        <v xml:space="preserve">ALTER TABLE "public"."t_scm_license_platform" OWNER TO "ropeok";</v>
      </c>
      <c r="K727" s="27" t="str">
        <f t="shared" ref="K727:K790" si="134">IF(H727="idx","CREATE INDEX idx_"&amp;$H$610&amp;"_"&amp;A727&amp;" ON public."&amp;$B$610&amp;" USING btree ("&amp;A727&amp;");",IF(H727="uk","CREATE UNIQUE INDEX uk_"&amp;$H$610&amp;"_"&amp;A727&amp;" ON public."&amp;$B$610&amp;" USING btree ("&amp;A727&amp;");",""))</f>
        <v/>
      </c>
    </row>
    <row r="728" ht="16.5">
      <c r="A728" s="36" t="s">
        <v>244</v>
      </c>
      <c r="B728" s="36" t="s">
        <v>245</v>
      </c>
      <c r="C728" s="36" t="s">
        <v>246</v>
      </c>
      <c r="D728" s="36" t="s">
        <v>247</v>
      </c>
      <c r="E728" s="36" t="s">
        <v>248</v>
      </c>
      <c r="F728" s="36" t="s">
        <v>249</v>
      </c>
      <c r="G728" s="36" t="s">
        <v>250</v>
      </c>
      <c r="H728" s="36" t="s">
        <v>251</v>
      </c>
      <c r="I728" s="35" t="str">
        <f>"CREATE TABLE """&amp;B727&amp;""" ("</f>
        <v xml:space="preserve">CREATE TABLE "t_scm_license_platform" (</v>
      </c>
      <c r="J728" s="35" t="str">
        <f>"COMMENT ON TABLE ""public""."""&amp;$B727&amp;""" IS '"&amp;A727&amp;"';"</f>
        <v xml:space="preserve">COMMENT ON TABLE "public"."t_scm_license_platform" IS '系统授权平台信息表';</v>
      </c>
      <c r="K728" s="27" t="str">
        <f t="shared" si="134"/>
        <v/>
      </c>
    </row>
    <row r="729" ht="25.5">
      <c r="A729" s="42" t="s">
        <v>733</v>
      </c>
      <c r="B729" s="42" t="s">
        <v>253</v>
      </c>
      <c r="C729" s="42">
        <v>0</v>
      </c>
      <c r="D729" s="42"/>
      <c r="E729" s="42" t="s">
        <v>254</v>
      </c>
      <c r="F729" s="43"/>
      <c r="G729" s="42" t="s">
        <v>734</v>
      </c>
      <c r="H729" s="44" t="s">
        <v>256</v>
      </c>
      <c r="I729" s="35" t="str">
        <f t="shared" ref="I729:I745" si="135">"  """&amp;A729&amp;""" "&amp;B729&amp;IF(AND(C729&gt;0,LEFT(B729,3)&lt;&gt;"int"),"("&amp;C729&amp;IF(D729&lt;&gt;"",", "&amp;D729,"")&amp;")","")&amp;IF(E729="n"," NOT NULL","")&amp;IF(F729&lt;&gt;""," DEFAULT "&amp;F729,"")&amp;" ,"</f>
        <v xml:space="preserve">  "scm_license_platform_id" int8 NOT NULL ,</v>
      </c>
      <c r="J729" s="35" t="str">
        <f>"COMMENT ON COLUMN ""public""."""&amp;$B$610&amp;"""."""&amp;A729&amp;""" IS '"&amp;G729&amp;"';"</f>
        <v xml:space="preserve">COMMENT ON COLUMN "public"."t_adm_algorithm_bas_info"."scm_license_platform_id" IS '系统授权平台信息表主键';</v>
      </c>
      <c r="K729" s="27" t="str">
        <f t="shared" si="134"/>
        <v/>
      </c>
    </row>
    <row r="730" ht="16.5">
      <c r="A730" s="42" t="s">
        <v>735</v>
      </c>
      <c r="B730" s="42" t="s">
        <v>258</v>
      </c>
      <c r="C730" s="42">
        <v>64</v>
      </c>
      <c r="D730" s="42"/>
      <c r="E730" s="42" t="s">
        <v>259</v>
      </c>
      <c r="F730" s="43"/>
      <c r="G730" s="42" t="s">
        <v>736</v>
      </c>
      <c r="H730" s="44"/>
      <c r="I730" s="35" t="str">
        <f t="shared" si="135"/>
        <v xml:space="preserve">  "platform_code" varchar(64) ,</v>
      </c>
      <c r="J730" s="35" t="str">
        <f t="shared" ref="J730:J745" si="136">"COMMENT ON COLUMN ""public""."""&amp;$B$563&amp;"""."""&amp;A730&amp;""" IS '"&amp;G730&amp;"';"</f>
        <v xml:space="preserve">COMMENT ON COLUMN "public"."t_adm_access_device_group"."platform_code" IS '平台编码';</v>
      </c>
      <c r="K730" s="27" t="str">
        <f t="shared" si="134"/>
        <v/>
      </c>
    </row>
    <row r="731" ht="16.5">
      <c r="A731" s="42" t="s">
        <v>737</v>
      </c>
      <c r="B731" s="42" t="s">
        <v>258</v>
      </c>
      <c r="C731" s="42">
        <v>64</v>
      </c>
      <c r="D731" s="42"/>
      <c r="E731" s="42" t="s">
        <v>259</v>
      </c>
      <c r="F731" s="43"/>
      <c r="G731" s="42" t="s">
        <v>738</v>
      </c>
      <c r="H731" s="44"/>
      <c r="I731" s="35" t="str">
        <f t="shared" si="135"/>
        <v xml:space="preserve">  "platform_name" varchar(64) ,</v>
      </c>
      <c r="J731" s="35" t="str">
        <f t="shared" si="136"/>
        <v xml:space="preserve">COMMENT ON COLUMN "public"."t_adm_access_device_group"."platform_name" IS '平台名称';</v>
      </c>
      <c r="K731" s="27" t="str">
        <f t="shared" si="134"/>
        <v/>
      </c>
    </row>
    <row r="732" ht="25.5">
      <c r="A732" s="42" t="s">
        <v>739</v>
      </c>
      <c r="B732" s="42" t="s">
        <v>258</v>
      </c>
      <c r="C732" s="42">
        <v>64</v>
      </c>
      <c r="D732" s="42"/>
      <c r="E732" s="42" t="s">
        <v>259</v>
      </c>
      <c r="F732" s="43"/>
      <c r="G732" s="42" t="s">
        <v>740</v>
      </c>
      <c r="H732" s="44"/>
      <c r="I732" s="35" t="str">
        <f t="shared" si="135"/>
        <v xml:space="preserve">  "platform_version" varchar(64) ,</v>
      </c>
      <c r="J732" s="35" t="str">
        <f t="shared" si="136"/>
        <v xml:space="preserve">COMMENT ON COLUMN "public"."t_adm_access_device_group"."platform_version" IS '平台版本';</v>
      </c>
      <c r="K732" s="27" t="str">
        <f t="shared" si="134"/>
        <v/>
      </c>
    </row>
    <row r="733" ht="25.5">
      <c r="A733" s="42" t="s">
        <v>741</v>
      </c>
      <c r="B733" s="42" t="s">
        <v>297</v>
      </c>
      <c r="C733" s="42">
        <v>0</v>
      </c>
      <c r="D733" s="42"/>
      <c r="E733" s="42" t="s">
        <v>259</v>
      </c>
      <c r="F733" s="43"/>
      <c r="G733" s="42" t="s">
        <v>742</v>
      </c>
      <c r="H733" s="44"/>
      <c r="I733" s="35" t="str">
        <f t="shared" si="135"/>
        <v xml:space="preserve">  "release_time" timestamp ,</v>
      </c>
      <c r="J733" s="35" t="str">
        <f t="shared" si="136"/>
        <v xml:space="preserve">COMMENT ON COLUMN "public"."t_adm_access_device_group"."release_time" IS '平台发布时间';</v>
      </c>
      <c r="K733" s="27" t="str">
        <f t="shared" si="134"/>
        <v/>
      </c>
    </row>
    <row r="734" ht="25.5">
      <c r="A734" s="42" t="s">
        <v>743</v>
      </c>
      <c r="B734" s="42" t="s">
        <v>280</v>
      </c>
      <c r="C734" s="42">
        <v>0</v>
      </c>
      <c r="D734" s="42"/>
      <c r="E734" s="42" t="s">
        <v>259</v>
      </c>
      <c r="F734" s="43" t="b">
        <v>0</v>
      </c>
      <c r="G734" s="42" t="s">
        <v>744</v>
      </c>
      <c r="H734" s="44"/>
      <c r="I734" s="35" t="str">
        <f t="shared" si="135"/>
        <v xml:space="preserve">  "is_has_license" bool DEFAULT FALSE ,</v>
      </c>
      <c r="J734" s="35" t="str">
        <f t="shared" si="136"/>
        <v xml:space="preserve">COMMENT ON COLUMN "public"."t_adm_access_device_group"."is_has_license" IS '是否授权（true-已授权、false-未授权）';</v>
      </c>
      <c r="K734" s="27" t="str">
        <f t="shared" si="134"/>
        <v/>
      </c>
    </row>
    <row r="735" ht="16.5">
      <c r="A735" s="42" t="s">
        <v>286</v>
      </c>
      <c r="B735" s="42" t="s">
        <v>258</v>
      </c>
      <c r="C735" s="42">
        <v>512</v>
      </c>
      <c r="D735" s="42"/>
      <c r="E735" s="42" t="s">
        <v>259</v>
      </c>
      <c r="F735" s="43"/>
      <c r="G735" s="42" t="s">
        <v>35</v>
      </c>
      <c r="H735" s="44"/>
      <c r="I735" s="35" t="str">
        <f t="shared" si="135"/>
        <v xml:space="preserve">  "remark" varchar(512) ,</v>
      </c>
      <c r="J735" s="35" t="str">
        <f t="shared" si="136"/>
        <v xml:space="preserve">COMMENT ON COLUMN "public"."t_adm_access_device_group"."remark" IS '备注';</v>
      </c>
      <c r="K735" s="27" t="str">
        <f t="shared" si="134"/>
        <v/>
      </c>
    </row>
    <row r="736" ht="25.5">
      <c r="A736" s="46" t="s">
        <v>288</v>
      </c>
      <c r="B736" s="46" t="s">
        <v>280</v>
      </c>
      <c r="C736" s="46">
        <v>0</v>
      </c>
      <c r="D736" s="46"/>
      <c r="E736" s="46" t="s">
        <v>259</v>
      </c>
      <c r="F736" s="47" t="b">
        <v>0</v>
      </c>
      <c r="G736" s="46" t="s">
        <v>289</v>
      </c>
      <c r="H736" s="44"/>
      <c r="I736" s="35" t="str">
        <f t="shared" si="135"/>
        <v xml:space="preserve">  "is_delete" bool DEFAULT FALSE ,</v>
      </c>
      <c r="J736" s="35" t="str">
        <f t="shared" si="136"/>
        <v xml:space="preserve">COMMENT ON COLUMN "public"."t_adm_access_device_group"."is_delete" IS '是否删除（true-是、false-否）';</v>
      </c>
      <c r="K736" s="27" t="str">
        <f t="shared" si="134"/>
        <v/>
      </c>
    </row>
    <row r="737" ht="16.5">
      <c r="A737" s="46" t="s">
        <v>290</v>
      </c>
      <c r="B737" s="46" t="s">
        <v>258</v>
      </c>
      <c r="C737" s="46">
        <v>32</v>
      </c>
      <c r="D737" s="46"/>
      <c r="E737" s="46" t="s">
        <v>259</v>
      </c>
      <c r="F737" s="47"/>
      <c r="G737" s="46" t="s">
        <v>291</v>
      </c>
      <c r="H737" s="44"/>
      <c r="I737" s="35" t="str">
        <f t="shared" si="135"/>
        <v xml:space="preserve">  "create_user" varchar(32) ,</v>
      </c>
      <c r="J737" s="35" t="str">
        <f t="shared" si="136"/>
        <v xml:space="preserve">COMMENT ON COLUMN "public"."t_adm_access_device_group"."create_user" IS '创建用户';</v>
      </c>
      <c r="K737" s="27" t="str">
        <f t="shared" si="134"/>
        <v/>
      </c>
    </row>
    <row r="738" ht="16.5">
      <c r="A738" s="46" t="s">
        <v>292</v>
      </c>
      <c r="B738" s="46" t="s">
        <v>258</v>
      </c>
      <c r="C738" s="46">
        <v>32</v>
      </c>
      <c r="D738" s="46"/>
      <c r="E738" s="46" t="s">
        <v>259</v>
      </c>
      <c r="F738" s="47"/>
      <c r="G738" s="46" t="s">
        <v>293</v>
      </c>
      <c r="H738" s="44"/>
      <c r="I738" s="35" t="str">
        <f t="shared" si="135"/>
        <v xml:space="preserve">  "create_department" varchar(32) ,</v>
      </c>
      <c r="J738" s="35" t="str">
        <f t="shared" si="136"/>
        <v xml:space="preserve">COMMENT ON COLUMN "public"."t_adm_access_device_group"."create_department" IS '创建部门';</v>
      </c>
      <c r="K738" s="27" t="str">
        <f t="shared" si="134"/>
        <v/>
      </c>
    </row>
    <row r="739" ht="16.5">
      <c r="A739" s="46" t="s">
        <v>294</v>
      </c>
      <c r="B739" s="46" t="s">
        <v>258</v>
      </c>
      <c r="C739" s="46">
        <v>32</v>
      </c>
      <c r="D739" s="46"/>
      <c r="E739" s="46" t="s">
        <v>259</v>
      </c>
      <c r="F739" s="47"/>
      <c r="G739" s="46" t="s">
        <v>295</v>
      </c>
      <c r="H739" s="44"/>
      <c r="I739" s="35" t="str">
        <f t="shared" si="135"/>
        <v xml:space="preserve">  "create_host" varchar(32) ,</v>
      </c>
      <c r="J739" s="35" t="str">
        <f t="shared" si="136"/>
        <v xml:space="preserve">COMMENT ON COLUMN "public"."t_adm_access_device_group"."create_host" IS '创建服务IP';</v>
      </c>
      <c r="K739" s="27" t="str">
        <f t="shared" si="134"/>
        <v/>
      </c>
    </row>
    <row r="740" ht="25.5">
      <c r="A740" s="46" t="s">
        <v>296</v>
      </c>
      <c r="B740" s="46" t="s">
        <v>297</v>
      </c>
      <c r="C740" s="46">
        <v>0</v>
      </c>
      <c r="D740" s="46"/>
      <c r="E740" s="46" t="s">
        <v>259</v>
      </c>
      <c r="F740" s="47" t="s">
        <v>298</v>
      </c>
      <c r="G740" s="46" t="s">
        <v>299</v>
      </c>
      <c r="H740" s="44"/>
      <c r="I740" s="35" t="str">
        <f t="shared" si="135"/>
        <v xml:space="preserve">  "create_time" timestamp DEFAULT CURRENT_TIMESTAMP ,</v>
      </c>
      <c r="J740" s="35" t="str">
        <f t="shared" si="136"/>
        <v xml:space="preserve">COMMENT ON COLUMN "public"."t_adm_access_device_group"."create_time" IS '创建时间';</v>
      </c>
      <c r="K740" s="27" t="str">
        <f t="shared" si="134"/>
        <v/>
      </c>
    </row>
    <row r="741" ht="16.5">
      <c r="A741" s="46" t="s">
        <v>300</v>
      </c>
      <c r="B741" s="46" t="s">
        <v>258</v>
      </c>
      <c r="C741" s="46">
        <v>32</v>
      </c>
      <c r="D741" s="46"/>
      <c r="E741" s="46" t="s">
        <v>259</v>
      </c>
      <c r="F741" s="47"/>
      <c r="G741" s="46" t="s">
        <v>301</v>
      </c>
      <c r="H741" s="44"/>
      <c r="I741" s="35" t="str">
        <f t="shared" si="135"/>
        <v xml:space="preserve">  "update_user" varchar(32) ,</v>
      </c>
      <c r="J741" s="35" t="str">
        <f t="shared" si="136"/>
        <v xml:space="preserve">COMMENT ON COLUMN "public"."t_adm_access_device_group"."update_user" IS '修改用户';</v>
      </c>
      <c r="K741" s="27" t="str">
        <f t="shared" si="134"/>
        <v/>
      </c>
    </row>
    <row r="742" ht="16.5">
      <c r="A742" s="46" t="s">
        <v>302</v>
      </c>
      <c r="B742" s="46" t="s">
        <v>258</v>
      </c>
      <c r="C742" s="46">
        <v>32</v>
      </c>
      <c r="D742" s="46"/>
      <c r="E742" s="46" t="s">
        <v>259</v>
      </c>
      <c r="F742" s="47"/>
      <c r="G742" s="46" t="s">
        <v>303</v>
      </c>
      <c r="H742" s="44"/>
      <c r="I742" s="35" t="str">
        <f t="shared" si="135"/>
        <v xml:space="preserve">  "update_department" varchar(32) ,</v>
      </c>
      <c r="J742" s="35" t="str">
        <f t="shared" si="136"/>
        <v xml:space="preserve">COMMENT ON COLUMN "public"."t_adm_access_device_group"."update_department" IS '修改部门';</v>
      </c>
      <c r="K742" s="27" t="str">
        <f t="shared" si="134"/>
        <v/>
      </c>
    </row>
    <row r="743" ht="16.5">
      <c r="A743" s="46" t="s">
        <v>304</v>
      </c>
      <c r="B743" s="46" t="s">
        <v>258</v>
      </c>
      <c r="C743" s="46">
        <v>32</v>
      </c>
      <c r="D743" s="46"/>
      <c r="E743" s="46" t="s">
        <v>259</v>
      </c>
      <c r="F743" s="47"/>
      <c r="G743" s="46" t="s">
        <v>305</v>
      </c>
      <c r="H743" s="44"/>
      <c r="I743" s="35" t="str">
        <f t="shared" si="135"/>
        <v xml:space="preserve">  "update_host" varchar(32) ,</v>
      </c>
      <c r="J743" s="35" t="str">
        <f t="shared" si="136"/>
        <v xml:space="preserve">COMMENT ON COLUMN "public"."t_adm_access_device_group"."update_host" IS '修改服务IP';</v>
      </c>
      <c r="K743" s="27" t="str">
        <f t="shared" si="134"/>
        <v/>
      </c>
    </row>
    <row r="744" ht="25.5">
      <c r="A744" s="46" t="s">
        <v>306</v>
      </c>
      <c r="B744" s="46" t="s">
        <v>297</v>
      </c>
      <c r="C744" s="46">
        <v>0</v>
      </c>
      <c r="D744" s="46"/>
      <c r="E744" s="46" t="s">
        <v>259</v>
      </c>
      <c r="F744" s="47" t="s">
        <v>298</v>
      </c>
      <c r="G744" s="46" t="s">
        <v>307</v>
      </c>
      <c r="H744" s="44"/>
      <c r="I744" s="35" t="str">
        <f t="shared" si="135"/>
        <v xml:space="preserve">  "update_time" timestamp DEFAULT CURRENT_TIMESTAMP ,</v>
      </c>
      <c r="J744" s="35" t="str">
        <f t="shared" si="136"/>
        <v xml:space="preserve">COMMENT ON COLUMN "public"."t_adm_access_device_group"."update_time" IS '修改时间';</v>
      </c>
      <c r="K744" s="27" t="str">
        <f t="shared" si="134"/>
        <v/>
      </c>
    </row>
    <row r="745" ht="16.5">
      <c r="A745" s="46" t="s">
        <v>308</v>
      </c>
      <c r="B745" s="46" t="s">
        <v>309</v>
      </c>
      <c r="C745" s="46">
        <v>0</v>
      </c>
      <c r="D745" s="46"/>
      <c r="E745" s="46" t="s">
        <v>259</v>
      </c>
      <c r="F745" s="47">
        <v>0</v>
      </c>
      <c r="G745" s="46" t="s">
        <v>310</v>
      </c>
      <c r="H745" s="44"/>
      <c r="I745" s="35" t="str">
        <f t="shared" si="135"/>
        <v xml:space="preserve">  "record_version" int4 DEFAULT 0 ,</v>
      </c>
      <c r="J745" s="35" t="str">
        <f t="shared" si="136"/>
        <v xml:space="preserve">COMMENT ON COLUMN "public"."t_adm_access_device_group"."record_version" IS '记录版本号';</v>
      </c>
      <c r="K745" s="27" t="str">
        <f t="shared" si="134"/>
        <v/>
      </c>
    </row>
    <row r="746" ht="25.5">
      <c r="A746" s="35"/>
      <c r="B746" s="35"/>
      <c r="C746" s="35"/>
      <c r="D746" s="35"/>
      <c r="E746" s="35"/>
      <c r="F746" s="35"/>
      <c r="G746" s="35"/>
      <c r="H746" s="35"/>
      <c r="I746" s="35" t="str">
        <f>"CONSTRAINT """&amp;B727&amp;"_pk"" PRIMARY KEY ("""&amp;A729&amp;"""));"</f>
        <v xml:space="preserve">CONSTRAINT "t_scm_license_platform_pk" PRIMARY KEY ("scm_license_platform_id"));</v>
      </c>
      <c r="J746" s="34"/>
      <c r="K746" s="9"/>
    </row>
    <row r="747" ht="16.5">
      <c r="A747" s="116" t="s">
        <v>219</v>
      </c>
      <c r="B747" s="117" t="s">
        <v>218</v>
      </c>
      <c r="C747" s="118"/>
      <c r="D747" s="118"/>
      <c r="E747" s="118"/>
      <c r="F747" s="118"/>
      <c r="G747" s="119"/>
      <c r="H747" s="55" t="str">
        <f>IFERROR(MID(B747,FIND("#",SUBSTITUTE(B747,"_","#",1),1)+1,1),"")&amp;IFERROR(MID(B747,FIND("#",SUBSTITUTE(B747,"_","#",2),1)+1,1),"")&amp;IFERROR(MID(B747,FIND("#",SUBSTITUTE(B747,"_","#",3),1)+1,1),"")&amp;IFERROR(MID(B747,FIND("#",SUBSTITUTE(B747,"_","#",4),1)+1,1),"")&amp;IFERROR(MID(B747,FIND("#",SUBSTITUTE(B747,"_","#",5),1)+1,1),"")&amp;IFERROR(MID(B747,FIND("#",SUBSTITUTE(B747,"_","#",6),1)+1,1),"")</f>
        <v>slr</v>
      </c>
      <c r="I747" s="35" t="str">
        <f>"-- DROP TABLE IF EXISTS """&amp;B747&amp;""";"</f>
        <v xml:space="preserve">-- DROP TABLE IF EXISTS "t_scm_license_record";</v>
      </c>
      <c r="J747" s="35" t="str">
        <f>"ALTER TABLE ""public""."""&amp;B747&amp;""" OWNER TO ""ropeok"";"</f>
        <v xml:space="preserve">ALTER TABLE "public"."t_scm_license_record" OWNER TO "ropeok";</v>
      </c>
      <c r="K747" s="27" t="str">
        <f t="shared" si="134"/>
        <v/>
      </c>
    </row>
    <row r="748" ht="16.5">
      <c r="A748" s="36" t="s">
        <v>244</v>
      </c>
      <c r="B748" s="36" t="s">
        <v>245</v>
      </c>
      <c r="C748" s="36" t="s">
        <v>246</v>
      </c>
      <c r="D748" s="36" t="s">
        <v>247</v>
      </c>
      <c r="E748" s="36" t="s">
        <v>248</v>
      </c>
      <c r="F748" s="36" t="s">
        <v>249</v>
      </c>
      <c r="G748" s="36" t="s">
        <v>250</v>
      </c>
      <c r="H748" s="36" t="s">
        <v>251</v>
      </c>
      <c r="I748" s="35" t="str">
        <f>"CREATE TABLE """&amp;B747&amp;""" ("</f>
        <v xml:space="preserve">CREATE TABLE "t_scm_license_record" (</v>
      </c>
      <c r="J748" s="35" t="str">
        <f>"COMMENT ON TABLE ""public""."""&amp;$B747&amp;""" IS '"&amp;A747&amp;"';"</f>
        <v xml:space="preserve">COMMENT ON TABLE "public"."t_scm_license_record" IS '系统授权记录表';</v>
      </c>
      <c r="K748" s="27" t="str">
        <f t="shared" si="134"/>
        <v/>
      </c>
    </row>
    <row r="749" ht="25.5">
      <c r="A749" s="42" t="s">
        <v>745</v>
      </c>
      <c r="B749" s="42" t="s">
        <v>253</v>
      </c>
      <c r="C749" s="42">
        <v>0</v>
      </c>
      <c r="D749" s="42"/>
      <c r="E749" s="42" t="s">
        <v>254</v>
      </c>
      <c r="F749" s="43"/>
      <c r="G749" s="42" t="s">
        <v>746</v>
      </c>
      <c r="H749" s="44" t="s">
        <v>256</v>
      </c>
      <c r="I749" s="35" t="str">
        <f t="shared" ref="I749:I770" si="137">"  """&amp;A749&amp;""" "&amp;B749&amp;IF(AND(C749&gt;0,LEFT(B749,3)&lt;&gt;"int"),"("&amp;C749&amp;IF(D749&lt;&gt;"",", "&amp;D749,"")&amp;")","")&amp;IF(E749="n"," NOT NULL","")&amp;IF(F749&lt;&gt;""," DEFAULT "&amp;F749,"")&amp;" ,"</f>
        <v xml:space="preserve">  "scm_license_record_id" int8 NOT NULL ,</v>
      </c>
      <c r="J749" s="35" t="str">
        <f>"COMMENT ON COLUMN ""public""."""&amp;$B$610&amp;"""."""&amp;A749&amp;""" IS '"&amp;G749&amp;"';"</f>
        <v xml:space="preserve">COMMENT ON COLUMN "public"."t_adm_algorithm_bas_info"."scm_license_record_id" IS '系统授权记录表主键';</v>
      </c>
      <c r="K749" s="27" t="str">
        <f t="shared" si="134"/>
        <v/>
      </c>
    </row>
    <row r="750" ht="25.5">
      <c r="A750" s="42" t="s">
        <v>733</v>
      </c>
      <c r="B750" s="42" t="s">
        <v>253</v>
      </c>
      <c r="C750" s="42">
        <v>0</v>
      </c>
      <c r="D750" s="42"/>
      <c r="E750" s="42" t="s">
        <v>259</v>
      </c>
      <c r="F750" s="43"/>
      <c r="G750" s="42" t="s">
        <v>734</v>
      </c>
      <c r="H750" s="44" t="s">
        <v>261</v>
      </c>
      <c r="I750" s="35" t="str">
        <f t="shared" si="137"/>
        <v xml:space="preserve">  "scm_license_platform_id" int8 ,</v>
      </c>
      <c r="J750" s="35" t="str">
        <f t="shared" ref="J750:J770" si="138">"COMMENT ON COLUMN ""public""."""&amp;$B$563&amp;"""."""&amp;A750&amp;""" IS '"&amp;G750&amp;"';"</f>
        <v xml:space="preserve">COMMENT ON COLUMN "public"."t_adm_access_device_group"."scm_license_platform_id" IS '系统授权平台信息表主键';</v>
      </c>
      <c r="K750" s="27" t="str">
        <f t="shared" si="134"/>
        <v xml:space="preserve">CREATE INDEX idx_aabi_scm_license_platform_id ON public.t_adm_algorithm_bas_info USING btree (scm_license_platform_id);</v>
      </c>
    </row>
    <row r="751" ht="16.5">
      <c r="A751" s="42" t="s">
        <v>735</v>
      </c>
      <c r="B751" s="42" t="s">
        <v>258</v>
      </c>
      <c r="C751" s="42">
        <v>64</v>
      </c>
      <c r="D751" s="42"/>
      <c r="E751" s="42" t="s">
        <v>259</v>
      </c>
      <c r="F751" s="43"/>
      <c r="G751" s="42" t="s">
        <v>736</v>
      </c>
      <c r="H751" s="44" t="s">
        <v>261</v>
      </c>
      <c r="I751" s="35" t="str">
        <f t="shared" si="137"/>
        <v xml:space="preserve">  "platform_code" varchar(64) ,</v>
      </c>
      <c r="J751" s="35" t="str">
        <f t="shared" si="138"/>
        <v xml:space="preserve">COMMENT ON COLUMN "public"."t_adm_access_device_group"."platform_code" IS '平台编码';</v>
      </c>
      <c r="K751" s="27" t="str">
        <f t="shared" si="134"/>
        <v xml:space="preserve">CREATE INDEX idx_aabi_platform_code ON public.t_adm_algorithm_bas_info USING btree (platform_code);</v>
      </c>
    </row>
    <row r="752" ht="25.5">
      <c r="A752" s="42" t="s">
        <v>747</v>
      </c>
      <c r="B752" s="42" t="s">
        <v>258</v>
      </c>
      <c r="C752" s="42">
        <v>256</v>
      </c>
      <c r="D752" s="42"/>
      <c r="E752" s="42" t="s">
        <v>259</v>
      </c>
      <c r="F752" s="43"/>
      <c r="G752" s="42" t="s">
        <v>748</v>
      </c>
      <c r="H752" s="44"/>
      <c r="I752" s="35" t="str">
        <f t="shared" si="137"/>
        <v xml:space="preserve">  "machine_code" varchar(256) ,</v>
      </c>
      <c r="J752" s="35" t="str">
        <f t="shared" si="138"/>
        <v xml:space="preserve">COMMENT ON COLUMN "public"."t_adm_access_device_group"."machine_code" IS '机器码';</v>
      </c>
      <c r="K752" s="27" t="str">
        <f t="shared" si="134"/>
        <v/>
      </c>
    </row>
    <row r="753" ht="25.5">
      <c r="A753" s="42" t="s">
        <v>749</v>
      </c>
      <c r="B753" s="42" t="s">
        <v>258</v>
      </c>
      <c r="C753" s="42">
        <v>1024</v>
      </c>
      <c r="D753" s="42"/>
      <c r="E753" s="42" t="s">
        <v>259</v>
      </c>
      <c r="F753" s="43"/>
      <c r="G753" s="42" t="s">
        <v>750</v>
      </c>
      <c r="H753" s="44"/>
      <c r="I753" s="35" t="str">
        <f t="shared" si="137"/>
        <v xml:space="preserve">  "license_code" varchar(1024) ,</v>
      </c>
      <c r="J753" s="35" t="str">
        <f t="shared" si="138"/>
        <v xml:space="preserve">COMMENT ON COLUMN "public"."t_adm_access_device_group"."license_code" IS '授权码';</v>
      </c>
      <c r="K753" s="27" t="str">
        <f t="shared" si="134"/>
        <v/>
      </c>
    </row>
    <row r="754" ht="38.25">
      <c r="A754" s="42" t="s">
        <v>751</v>
      </c>
      <c r="B754" s="42" t="s">
        <v>297</v>
      </c>
      <c r="C754" s="42">
        <v>0</v>
      </c>
      <c r="D754" s="42"/>
      <c r="E754" s="42" t="s">
        <v>259</v>
      </c>
      <c r="F754" s="43"/>
      <c r="G754" s="42" t="s">
        <v>752</v>
      </c>
      <c r="H754" s="44"/>
      <c r="I754" s="35" t="str">
        <f t="shared" si="137"/>
        <v xml:space="preserve">  "import_time" timestamp ,</v>
      </c>
      <c r="J754" s="35" t="str">
        <f t="shared" si="138"/>
        <v xml:space="preserve">COMMENT ON COLUMN "public"."t_adm_access_device_group"."import_time" IS '导入时间';</v>
      </c>
      <c r="K754" s="27" t="str">
        <f t="shared" si="134"/>
        <v/>
      </c>
    </row>
    <row r="755" ht="16.5">
      <c r="A755" s="42" t="s">
        <v>753</v>
      </c>
      <c r="B755" s="42" t="s">
        <v>297</v>
      </c>
      <c r="C755" s="42">
        <v>0</v>
      </c>
      <c r="D755" s="42"/>
      <c r="E755" s="42" t="s">
        <v>259</v>
      </c>
      <c r="F755" s="43"/>
      <c r="G755" s="42" t="s">
        <v>754</v>
      </c>
      <c r="H755" s="44"/>
      <c r="I755" s="35" t="str">
        <f t="shared" si="137"/>
        <v xml:space="preserve">  "start_time" timestamp ,</v>
      </c>
      <c r="J755" s="35" t="str">
        <f t="shared" si="138"/>
        <v xml:space="preserve">COMMENT ON COLUMN "public"."t_adm_access_device_group"."start_time" IS '起始时间';</v>
      </c>
      <c r="K755" s="27" t="str">
        <f t="shared" si="134"/>
        <v/>
      </c>
    </row>
    <row r="756" ht="16.5">
      <c r="A756" s="42" t="s">
        <v>755</v>
      </c>
      <c r="B756" s="42" t="s">
        <v>297</v>
      </c>
      <c r="C756" s="42">
        <v>0</v>
      </c>
      <c r="D756" s="42"/>
      <c r="E756" s="42" t="s">
        <v>259</v>
      </c>
      <c r="F756" s="43"/>
      <c r="G756" s="42" t="s">
        <v>756</v>
      </c>
      <c r="H756" s="44"/>
      <c r="I756" s="35" t="str">
        <f t="shared" si="137"/>
        <v xml:space="preserve">  "expiration_time" timestamp ,</v>
      </c>
      <c r="J756" s="35" t="str">
        <f t="shared" si="138"/>
        <v xml:space="preserve">COMMENT ON COLUMN "public"."t_adm_access_device_group"."expiration_time" IS '到期时间';</v>
      </c>
      <c r="K756" s="27" t="str">
        <f t="shared" si="134"/>
        <v/>
      </c>
    </row>
    <row r="757" ht="16.5">
      <c r="A757" s="42" t="s">
        <v>757</v>
      </c>
      <c r="B757" s="42" t="s">
        <v>309</v>
      </c>
      <c r="C757" s="42">
        <v>0</v>
      </c>
      <c r="D757" s="42"/>
      <c r="E757" s="42" t="s">
        <v>259</v>
      </c>
      <c r="F757" s="43"/>
      <c r="G757" s="42" t="s">
        <v>758</v>
      </c>
      <c r="H757" s="44"/>
      <c r="I757" s="35" t="str">
        <f t="shared" si="137"/>
        <v xml:space="preserve">  "access_number" int4 ,</v>
      </c>
      <c r="J757" s="35" t="str">
        <f t="shared" si="138"/>
        <v xml:space="preserve">COMMENT ON COLUMN "public"."t_adm_access_device_group"."access_number" IS '授权接入数';</v>
      </c>
      <c r="K757" s="27" t="str">
        <f t="shared" si="134"/>
        <v/>
      </c>
    </row>
    <row r="758" ht="25.5">
      <c r="A758" s="42" t="s">
        <v>759</v>
      </c>
      <c r="B758" s="42" t="s">
        <v>258</v>
      </c>
      <c r="C758" s="42">
        <v>64</v>
      </c>
      <c r="D758" s="42"/>
      <c r="E758" s="42" t="s">
        <v>259</v>
      </c>
      <c r="F758" s="43"/>
      <c r="G758" s="42" t="s">
        <v>760</v>
      </c>
      <c r="H758" s="44"/>
      <c r="I758" s="35" t="str">
        <f t="shared" si="137"/>
        <v xml:space="preserve">  "license_type" varchar(64) ,</v>
      </c>
      <c r="J758" s="35" t="str">
        <f t="shared" si="138"/>
        <v xml:space="preserve">COMMENT ON COLUMN "public"."t_adm_access_device_group"."license_type" IS '授权类型（userNumber-用户数、deviceNumber-设备数）';</v>
      </c>
      <c r="K758" s="27" t="str">
        <f t="shared" si="134"/>
        <v/>
      </c>
    </row>
    <row r="759" ht="25.5">
      <c r="A759" s="42" t="s">
        <v>761</v>
      </c>
      <c r="B759" s="42" t="s">
        <v>280</v>
      </c>
      <c r="C759" s="60">
        <v>0</v>
      </c>
      <c r="D759" s="42"/>
      <c r="E759" s="42" t="s">
        <v>259</v>
      </c>
      <c r="F759" s="43" t="b">
        <v>1</v>
      </c>
      <c r="G759" s="42" t="s">
        <v>762</v>
      </c>
      <c r="H759" s="51"/>
      <c r="I759" s="35" t="str">
        <f t="shared" si="137"/>
        <v xml:space="preserve">  "is_active" bool DEFAULT TRUE ,</v>
      </c>
      <c r="J759" s="35" t="str">
        <f t="shared" si="138"/>
        <v xml:space="preserve">COMMENT ON COLUMN "public"."t_adm_access_device_group"."is_active" IS '是否有效（true-有效、false-无效，无效场景包括：到期、机器码异常、授权码异常、机器时间篡改等）';</v>
      </c>
      <c r="K759" s="27" t="str">
        <f t="shared" si="134"/>
        <v/>
      </c>
    </row>
    <row r="760" ht="16.5">
      <c r="A760" s="42" t="s">
        <v>286</v>
      </c>
      <c r="B760" s="42" t="s">
        <v>258</v>
      </c>
      <c r="C760" s="42">
        <v>512</v>
      </c>
      <c r="D760" s="42"/>
      <c r="E760" s="42" t="s">
        <v>259</v>
      </c>
      <c r="F760" s="43"/>
      <c r="G760" s="42" t="s">
        <v>35</v>
      </c>
      <c r="H760" s="44"/>
      <c r="I760" s="35" t="str">
        <f t="shared" si="137"/>
        <v xml:space="preserve">  "remark" varchar(512) ,</v>
      </c>
      <c r="J760" s="35" t="str">
        <f t="shared" si="138"/>
        <v xml:space="preserve">COMMENT ON COLUMN "public"."t_adm_access_device_group"."remark" IS '备注';</v>
      </c>
      <c r="K760" s="27" t="str">
        <f t="shared" si="134"/>
        <v/>
      </c>
    </row>
    <row r="761" ht="25.5">
      <c r="A761" s="46" t="s">
        <v>288</v>
      </c>
      <c r="B761" s="46" t="s">
        <v>280</v>
      </c>
      <c r="C761" s="46">
        <v>0</v>
      </c>
      <c r="D761" s="46"/>
      <c r="E761" s="46" t="s">
        <v>259</v>
      </c>
      <c r="F761" s="47" t="b">
        <v>0</v>
      </c>
      <c r="G761" s="46" t="s">
        <v>289</v>
      </c>
      <c r="H761" s="44"/>
      <c r="I761" s="35" t="str">
        <f t="shared" si="137"/>
        <v xml:space="preserve">  "is_delete" bool DEFAULT FALSE ,</v>
      </c>
      <c r="J761" s="35" t="str">
        <f t="shared" si="138"/>
        <v xml:space="preserve">COMMENT ON COLUMN "public"."t_adm_access_device_group"."is_delete" IS '是否删除（true-是、false-否）';</v>
      </c>
      <c r="K761" s="27" t="str">
        <f t="shared" si="134"/>
        <v/>
      </c>
    </row>
    <row r="762" ht="16.5">
      <c r="A762" s="46" t="s">
        <v>290</v>
      </c>
      <c r="B762" s="46" t="s">
        <v>258</v>
      </c>
      <c r="C762" s="46">
        <v>32</v>
      </c>
      <c r="D762" s="46"/>
      <c r="E762" s="46" t="s">
        <v>259</v>
      </c>
      <c r="F762" s="47"/>
      <c r="G762" s="46" t="s">
        <v>291</v>
      </c>
      <c r="H762" s="44"/>
      <c r="I762" s="35" t="str">
        <f t="shared" si="137"/>
        <v xml:space="preserve">  "create_user" varchar(32) ,</v>
      </c>
      <c r="J762" s="35" t="str">
        <f t="shared" si="138"/>
        <v xml:space="preserve">COMMENT ON COLUMN "public"."t_adm_access_device_group"."create_user" IS '创建用户';</v>
      </c>
      <c r="K762" s="27" t="str">
        <f t="shared" si="134"/>
        <v/>
      </c>
    </row>
    <row r="763" ht="16.5">
      <c r="A763" s="46" t="s">
        <v>292</v>
      </c>
      <c r="B763" s="46" t="s">
        <v>258</v>
      </c>
      <c r="C763" s="46">
        <v>32</v>
      </c>
      <c r="D763" s="46"/>
      <c r="E763" s="46" t="s">
        <v>259</v>
      </c>
      <c r="F763" s="47"/>
      <c r="G763" s="46" t="s">
        <v>293</v>
      </c>
      <c r="H763" s="44"/>
      <c r="I763" s="35" t="str">
        <f t="shared" si="137"/>
        <v xml:space="preserve">  "create_department" varchar(32) ,</v>
      </c>
      <c r="J763" s="35" t="str">
        <f t="shared" si="138"/>
        <v xml:space="preserve">COMMENT ON COLUMN "public"."t_adm_access_device_group"."create_department" IS '创建部门';</v>
      </c>
      <c r="K763" s="27" t="str">
        <f t="shared" si="134"/>
        <v/>
      </c>
    </row>
    <row r="764" ht="16.5">
      <c r="A764" s="46" t="s">
        <v>294</v>
      </c>
      <c r="B764" s="46" t="s">
        <v>258</v>
      </c>
      <c r="C764" s="46">
        <v>32</v>
      </c>
      <c r="D764" s="46"/>
      <c r="E764" s="46" t="s">
        <v>259</v>
      </c>
      <c r="F764" s="47"/>
      <c r="G764" s="46" t="s">
        <v>295</v>
      </c>
      <c r="H764" s="44"/>
      <c r="I764" s="35" t="str">
        <f t="shared" si="137"/>
        <v xml:space="preserve">  "create_host" varchar(32) ,</v>
      </c>
      <c r="J764" s="35" t="str">
        <f t="shared" si="138"/>
        <v xml:space="preserve">COMMENT ON COLUMN "public"."t_adm_access_device_group"."create_host" IS '创建服务IP';</v>
      </c>
      <c r="K764" s="27" t="str">
        <f t="shared" si="134"/>
        <v/>
      </c>
    </row>
    <row r="765" ht="25.5">
      <c r="A765" s="46" t="s">
        <v>296</v>
      </c>
      <c r="B765" s="46" t="s">
        <v>297</v>
      </c>
      <c r="C765" s="46">
        <v>0</v>
      </c>
      <c r="D765" s="46"/>
      <c r="E765" s="46" t="s">
        <v>259</v>
      </c>
      <c r="F765" s="47" t="s">
        <v>298</v>
      </c>
      <c r="G765" s="46" t="s">
        <v>299</v>
      </c>
      <c r="H765" s="44"/>
      <c r="I765" s="35" t="str">
        <f t="shared" si="137"/>
        <v xml:space="preserve">  "create_time" timestamp DEFAULT CURRENT_TIMESTAMP ,</v>
      </c>
      <c r="J765" s="35" t="str">
        <f t="shared" si="138"/>
        <v xml:space="preserve">COMMENT ON COLUMN "public"."t_adm_access_device_group"."create_time" IS '创建时间';</v>
      </c>
      <c r="K765" s="27" t="str">
        <f t="shared" si="134"/>
        <v/>
      </c>
    </row>
    <row r="766" ht="16.5">
      <c r="A766" s="46" t="s">
        <v>300</v>
      </c>
      <c r="B766" s="46" t="s">
        <v>258</v>
      </c>
      <c r="C766" s="46">
        <v>32</v>
      </c>
      <c r="D766" s="46"/>
      <c r="E766" s="46" t="s">
        <v>259</v>
      </c>
      <c r="F766" s="47"/>
      <c r="G766" s="46" t="s">
        <v>301</v>
      </c>
      <c r="H766" s="44"/>
      <c r="I766" s="35" t="str">
        <f t="shared" si="137"/>
        <v xml:space="preserve">  "update_user" varchar(32) ,</v>
      </c>
      <c r="J766" s="35" t="str">
        <f t="shared" si="138"/>
        <v xml:space="preserve">COMMENT ON COLUMN "public"."t_adm_access_device_group"."update_user" IS '修改用户';</v>
      </c>
      <c r="K766" s="27" t="str">
        <f t="shared" si="134"/>
        <v/>
      </c>
    </row>
    <row r="767" ht="16.5">
      <c r="A767" s="46" t="s">
        <v>302</v>
      </c>
      <c r="B767" s="46" t="s">
        <v>258</v>
      </c>
      <c r="C767" s="46">
        <v>32</v>
      </c>
      <c r="D767" s="46"/>
      <c r="E767" s="46" t="s">
        <v>259</v>
      </c>
      <c r="F767" s="47"/>
      <c r="G767" s="46" t="s">
        <v>303</v>
      </c>
      <c r="H767" s="44"/>
      <c r="I767" s="35" t="str">
        <f t="shared" si="137"/>
        <v xml:space="preserve">  "update_department" varchar(32) ,</v>
      </c>
      <c r="J767" s="35" t="str">
        <f t="shared" si="138"/>
        <v xml:space="preserve">COMMENT ON COLUMN "public"."t_adm_access_device_group"."update_department" IS '修改部门';</v>
      </c>
      <c r="K767" s="27" t="str">
        <f t="shared" si="134"/>
        <v/>
      </c>
    </row>
    <row r="768" ht="16.5">
      <c r="A768" s="46" t="s">
        <v>304</v>
      </c>
      <c r="B768" s="46" t="s">
        <v>258</v>
      </c>
      <c r="C768" s="46">
        <v>32</v>
      </c>
      <c r="D768" s="46"/>
      <c r="E768" s="46" t="s">
        <v>259</v>
      </c>
      <c r="F768" s="47"/>
      <c r="G768" s="46" t="s">
        <v>305</v>
      </c>
      <c r="H768" s="44"/>
      <c r="I768" s="35" t="str">
        <f t="shared" si="137"/>
        <v xml:space="preserve">  "update_host" varchar(32) ,</v>
      </c>
      <c r="J768" s="35" t="str">
        <f t="shared" si="138"/>
        <v xml:space="preserve">COMMENT ON COLUMN "public"."t_adm_access_device_group"."update_host" IS '修改服务IP';</v>
      </c>
      <c r="K768" s="27" t="str">
        <f t="shared" si="134"/>
        <v/>
      </c>
    </row>
    <row r="769" ht="25.5">
      <c r="A769" s="46" t="s">
        <v>306</v>
      </c>
      <c r="B769" s="46" t="s">
        <v>297</v>
      </c>
      <c r="C769" s="46">
        <v>0</v>
      </c>
      <c r="D769" s="46"/>
      <c r="E769" s="46" t="s">
        <v>259</v>
      </c>
      <c r="F769" s="47" t="s">
        <v>298</v>
      </c>
      <c r="G769" s="46" t="s">
        <v>307</v>
      </c>
      <c r="H769" s="44"/>
      <c r="I769" s="35" t="str">
        <f t="shared" si="137"/>
        <v xml:space="preserve">  "update_time" timestamp DEFAULT CURRENT_TIMESTAMP ,</v>
      </c>
      <c r="J769" s="35" t="str">
        <f t="shared" si="138"/>
        <v xml:space="preserve">COMMENT ON COLUMN "public"."t_adm_access_device_group"."update_time" IS '修改时间';</v>
      </c>
      <c r="K769" s="27" t="str">
        <f t="shared" si="134"/>
        <v/>
      </c>
    </row>
    <row r="770" ht="16.5">
      <c r="A770" s="46" t="s">
        <v>308</v>
      </c>
      <c r="B770" s="46" t="s">
        <v>309</v>
      </c>
      <c r="C770" s="46">
        <v>0</v>
      </c>
      <c r="D770" s="46"/>
      <c r="E770" s="46" t="s">
        <v>259</v>
      </c>
      <c r="F770" s="47">
        <v>0</v>
      </c>
      <c r="G770" s="46" t="s">
        <v>310</v>
      </c>
      <c r="H770" s="44"/>
      <c r="I770" s="35" t="str">
        <f t="shared" si="137"/>
        <v xml:space="preserve">  "record_version" int4 DEFAULT 0 ,</v>
      </c>
      <c r="J770" s="35" t="str">
        <f t="shared" si="138"/>
        <v xml:space="preserve">COMMENT ON COLUMN "public"."t_adm_access_device_group"."record_version" IS '记录版本号';</v>
      </c>
      <c r="K770" s="27" t="str">
        <f t="shared" si="134"/>
        <v/>
      </c>
    </row>
    <row r="771" ht="25.5">
      <c r="A771" s="35"/>
      <c r="B771" s="35"/>
      <c r="C771" s="35"/>
      <c r="D771" s="35"/>
      <c r="E771" s="35"/>
      <c r="F771" s="35"/>
      <c r="G771" s="35"/>
      <c r="H771" s="35"/>
      <c r="I771" s="35" t="str">
        <f>"CONSTRAINT """&amp;B747&amp;"_pk"" PRIMARY KEY ("""&amp;A749&amp;"""));"</f>
        <v xml:space="preserve">CONSTRAINT "t_scm_license_record_pk" PRIMARY KEY ("scm_license_record_id"));</v>
      </c>
      <c r="J771" s="34"/>
      <c r="K771" s="9"/>
    </row>
    <row r="772" ht="16.5">
      <c r="H772" s="35"/>
      <c r="I772" s="34"/>
      <c r="J772" s="34"/>
      <c r="K772" s="9"/>
    </row>
    <row r="773" ht="16.5">
      <c r="A773" s="116" t="s">
        <v>223</v>
      </c>
      <c r="B773" s="117" t="s">
        <v>222</v>
      </c>
      <c r="C773" s="118"/>
      <c r="D773" s="118"/>
      <c r="E773" s="118"/>
      <c r="F773" s="118"/>
      <c r="G773" s="119"/>
      <c r="H773" s="55" t="str">
        <f>IFERROR(MID(B773,FIND("#",SUBSTITUTE(B773,"_","#",1),1)+1,1),"")&amp;IFERROR(MID(B773,FIND("#",SUBSTITUTE(B773,"_","#",2),1)+1,1),"")&amp;IFERROR(MID(B773,FIND("#",SUBSTITUTE(B773,"_","#",3),1)+1,1),"")&amp;IFERROR(MID(B773,FIND("#",SUBSTITUTE(B773,"_","#",4),1)+1,1),"")&amp;IFERROR(MID(B773,FIND("#",SUBSTITUTE(B773,"_","#",5),1)+1,1),"")&amp;IFERROR(MID(B773,FIND("#",SUBSTITUTE(B773,"_","#",6),1)+1,1),"")</f>
        <v>scpv</v>
      </c>
      <c r="I773" s="35" t="str">
        <f>"-- DROP TABLE IF EXISTS """&amp;B773&amp;""";"</f>
        <v xml:space="preserve">-- DROP TABLE IF EXISTS "t_scm_conf_protocol_viid";</v>
      </c>
      <c r="J773" s="35" t="str">
        <f>"ALTER TABLE ""public""."""&amp;B773&amp;""" OWNER TO ""ropeok"";"</f>
        <v xml:space="preserve">ALTER TABLE "public"."t_scm_conf_protocol_viid" OWNER TO "ropeok";</v>
      </c>
      <c r="K773" s="27" t="str">
        <f t="shared" si="134"/>
        <v/>
      </c>
    </row>
    <row r="774" ht="16.5">
      <c r="A774" s="36" t="s">
        <v>244</v>
      </c>
      <c r="B774" s="36" t="s">
        <v>245</v>
      </c>
      <c r="C774" s="36" t="s">
        <v>246</v>
      </c>
      <c r="D774" s="36" t="s">
        <v>247</v>
      </c>
      <c r="E774" s="36" t="s">
        <v>248</v>
      </c>
      <c r="F774" s="36" t="s">
        <v>249</v>
      </c>
      <c r="G774" s="36" t="s">
        <v>250</v>
      </c>
      <c r="H774" s="36" t="s">
        <v>251</v>
      </c>
      <c r="I774" s="35" t="str">
        <f>"CREATE TABLE """&amp;B773&amp;""" ("</f>
        <v xml:space="preserve">CREATE TABLE "t_scm_conf_protocol_viid" (</v>
      </c>
      <c r="J774" s="35" t="str">
        <f>"COMMENT ON TABLE ""public""."""&amp;$B773&amp;""" IS '"&amp;A773&amp;"';"</f>
        <v xml:space="preserve">COMMENT ON TABLE "public"."t_scm_conf_protocol_viid" IS '系统视图库1400协议配置表';</v>
      </c>
      <c r="K774" s="27" t="str">
        <f t="shared" si="134"/>
        <v/>
      </c>
    </row>
    <row r="775" ht="25.5">
      <c r="A775" s="42" t="s">
        <v>763</v>
      </c>
      <c r="B775" s="42" t="s">
        <v>253</v>
      </c>
      <c r="C775" s="42">
        <v>0</v>
      </c>
      <c r="D775" s="42"/>
      <c r="E775" s="42" t="s">
        <v>254</v>
      </c>
      <c r="F775" s="43"/>
      <c r="G775" s="42" t="s">
        <v>764</v>
      </c>
      <c r="H775" s="44" t="s">
        <v>256</v>
      </c>
      <c r="I775" s="35" t="str">
        <f t="shared" ref="I775:I796" si="139">"  """&amp;A775&amp;""" "&amp;B775&amp;IF(AND(C775&gt;0,LEFT(B775,3)&lt;&gt;"int"),"("&amp;C775&amp;IF(D775&lt;&gt;"",", "&amp;D775,"")&amp;")","")&amp;IF(E775="n"," NOT NULL","")&amp;IF(F775&lt;&gt;""," DEFAULT "&amp;F775,"")&amp;" ,"</f>
        <v xml:space="preserve">  "scm_conf_protocol_viid_id" int8 NOT NULL ,</v>
      </c>
      <c r="J775" s="35" t="str">
        <f>"COMMENT ON COLUMN ""public""."""&amp;$B$610&amp;"""."""&amp;A775&amp;""" IS '"&amp;G775&amp;"';"</f>
        <v xml:space="preserve">COMMENT ON COLUMN "public"."t_adm_algorithm_bas_info"."scm_conf_protocol_viid_id" IS '系统视图库1400协议配置表主键';</v>
      </c>
      <c r="K775" s="27" t="str">
        <f t="shared" si="134"/>
        <v/>
      </c>
    </row>
    <row r="776" ht="16.5">
      <c r="A776" s="42" t="s">
        <v>765</v>
      </c>
      <c r="B776" s="42" t="s">
        <v>258</v>
      </c>
      <c r="C776" s="42">
        <v>64</v>
      </c>
      <c r="D776" s="42"/>
      <c r="E776" s="42" t="s">
        <v>259</v>
      </c>
      <c r="F776" s="43"/>
      <c r="G776" s="42" t="s">
        <v>766</v>
      </c>
      <c r="H776" s="44"/>
      <c r="I776" s="35" t="str">
        <f t="shared" si="139"/>
        <v xml:space="preserve">  "protocol_name" varchar(64) ,</v>
      </c>
      <c r="J776" s="35" t="str">
        <f t="shared" ref="J776:J796" si="140">"COMMENT ON COLUMN ""public""."""&amp;$B$563&amp;"""."""&amp;A776&amp;""" IS '"&amp;G776&amp;"';"</f>
        <v xml:space="preserve">COMMENT ON COLUMN "public"."t_adm_access_device_group"."protocol_name" IS '协议名称（GA/T 1400）';</v>
      </c>
      <c r="K776" s="27" t="str">
        <f t="shared" si="134"/>
        <v/>
      </c>
    </row>
    <row r="777" ht="16.5">
      <c r="A777" s="42" t="s">
        <v>686</v>
      </c>
      <c r="B777" s="42" t="s">
        <v>258</v>
      </c>
      <c r="C777" s="42">
        <v>64</v>
      </c>
      <c r="D777" s="42"/>
      <c r="E777" s="42" t="s">
        <v>259</v>
      </c>
      <c r="F777" s="43"/>
      <c r="G777" s="125" t="s">
        <v>767</v>
      </c>
      <c r="H777" s="44"/>
      <c r="I777" s="35" t="str">
        <f t="shared" si="139"/>
        <v xml:space="preserve">  "server_name" varchar(64) ,</v>
      </c>
      <c r="J777" s="35" t="str">
        <f t="shared" si="140"/>
        <v xml:space="preserve">COMMENT ON COLUMN "public"."t_adm_access_device_group"."server_name" IS '主机名';</v>
      </c>
      <c r="K777" s="27" t="str">
        <f t="shared" si="134"/>
        <v/>
      </c>
    </row>
    <row r="778" ht="16.5">
      <c r="A778" s="42" t="s">
        <v>768</v>
      </c>
      <c r="B778" s="42" t="s">
        <v>258</v>
      </c>
      <c r="C778" s="42">
        <v>32</v>
      </c>
      <c r="D778" s="42"/>
      <c r="E778" s="42" t="s">
        <v>259</v>
      </c>
      <c r="F778" s="43"/>
      <c r="G778" s="126" t="s">
        <v>769</v>
      </c>
      <c r="H778" s="44"/>
      <c r="I778" s="35" t="str">
        <f t="shared" si="139"/>
        <v xml:space="preserve">  "viid_id" varchar(32) ,</v>
      </c>
      <c r="J778" s="35" t="str">
        <f t="shared" si="140"/>
        <v xml:space="preserve">COMMENT ON COLUMN "public"."t_adm_access_device_group"."viid_id" IS '注册ID（视图库系统/设备ID）';</v>
      </c>
      <c r="K778" s="27" t="str">
        <f t="shared" si="134"/>
        <v/>
      </c>
    </row>
    <row r="779" ht="16.5">
      <c r="A779" s="42" t="s">
        <v>770</v>
      </c>
      <c r="B779" s="42" t="s">
        <v>258</v>
      </c>
      <c r="C779" s="42">
        <v>32</v>
      </c>
      <c r="D779" s="42"/>
      <c r="E779" s="42" t="s">
        <v>259</v>
      </c>
      <c r="F779" s="43"/>
      <c r="G779" s="125" t="s">
        <v>771</v>
      </c>
      <c r="H779" s="44"/>
      <c r="I779" s="35" t="str">
        <f t="shared" si="139"/>
        <v xml:space="preserve">  "ip" varchar(32) ,</v>
      </c>
      <c r="J779" s="35" t="str">
        <f t="shared" si="140"/>
        <v xml:space="preserve">COMMENT ON COLUMN "public"."t_adm_access_device_group"."ip" IS 'IP地址';</v>
      </c>
      <c r="K779" s="27" t="str">
        <f t="shared" si="134"/>
        <v/>
      </c>
    </row>
    <row r="780" ht="16.5">
      <c r="A780" s="42" t="s">
        <v>772</v>
      </c>
      <c r="B780" s="42" t="s">
        <v>258</v>
      </c>
      <c r="C780" s="42">
        <v>32</v>
      </c>
      <c r="D780" s="42"/>
      <c r="E780" s="42" t="s">
        <v>259</v>
      </c>
      <c r="F780" s="43"/>
      <c r="G780" s="125" t="s">
        <v>773</v>
      </c>
      <c r="H780" s="44"/>
      <c r="I780" s="35" t="str">
        <f t="shared" si="139"/>
        <v xml:space="preserve">  "ipv6" varchar(32) ,</v>
      </c>
      <c r="J780" s="35" t="str">
        <f t="shared" si="140"/>
        <v xml:space="preserve">COMMENT ON COLUMN "public"."t_adm_access_device_group"."ipv6" IS 'IPV6地址';</v>
      </c>
      <c r="K780" s="27" t="str">
        <f t="shared" si="134"/>
        <v/>
      </c>
    </row>
    <row r="781" ht="16.5">
      <c r="A781" s="42" t="s">
        <v>774</v>
      </c>
      <c r="B781" s="42" t="s">
        <v>309</v>
      </c>
      <c r="C781" s="42">
        <v>0</v>
      </c>
      <c r="D781" s="42"/>
      <c r="E781" s="42" t="s">
        <v>259</v>
      </c>
      <c r="F781" s="43"/>
      <c r="G781" s="125" t="s">
        <v>775</v>
      </c>
      <c r="H781" s="44"/>
      <c r="I781" s="35" t="str">
        <f t="shared" si="139"/>
        <v xml:space="preserve">  "port" int4 ,</v>
      </c>
      <c r="J781" s="35" t="str">
        <f t="shared" si="140"/>
        <v xml:space="preserve">COMMENT ON COLUMN "public"."t_adm_access_device_group"."port" IS '端口';</v>
      </c>
      <c r="K781" s="27" t="str">
        <f t="shared" si="134"/>
        <v/>
      </c>
    </row>
    <row r="782" ht="16.5">
      <c r="A782" s="42" t="s">
        <v>768</v>
      </c>
      <c r="B782" s="42" t="s">
        <v>258</v>
      </c>
      <c r="C782" s="42">
        <v>32</v>
      </c>
      <c r="D782" s="42"/>
      <c r="E782" s="42" t="s">
        <v>259</v>
      </c>
      <c r="F782" s="106"/>
      <c r="G782" s="125" t="s">
        <v>776</v>
      </c>
      <c r="H782" s="44"/>
      <c r="I782" s="35" t="str">
        <f t="shared" si="139"/>
        <v xml:space="preserve">  "viid_id" varchar(32) ,</v>
      </c>
      <c r="J782" s="35" t="str">
        <f t="shared" si="140"/>
        <v xml:space="preserve">COMMENT ON COLUMN "public"."t_adm_access_device_group"."viid_id" IS '账号';</v>
      </c>
      <c r="K782" s="27" t="str">
        <f t="shared" si="134"/>
        <v/>
      </c>
    </row>
    <row r="783" ht="16.5">
      <c r="A783" s="42" t="s">
        <v>770</v>
      </c>
      <c r="B783" s="42" t="s">
        <v>258</v>
      </c>
      <c r="C783" s="62">
        <v>32</v>
      </c>
      <c r="D783" s="42"/>
      <c r="E783" s="42" t="s">
        <v>259</v>
      </c>
      <c r="F783" s="106"/>
      <c r="G783" s="126" t="s">
        <v>777</v>
      </c>
      <c r="H783" s="44"/>
      <c r="I783" s="35" t="str">
        <f t="shared" si="139"/>
        <v xml:space="preserve">  "ip" varchar(32) ,</v>
      </c>
      <c r="J783" s="35" t="str">
        <f t="shared" si="140"/>
        <v xml:space="preserve">COMMENT ON COLUMN "public"."t_adm_access_device_group"."ip" IS '密码';</v>
      </c>
      <c r="K783" s="27" t="str">
        <f t="shared" si="134"/>
        <v/>
      </c>
    </row>
    <row r="784" ht="25.5">
      <c r="A784" s="42" t="s">
        <v>778</v>
      </c>
      <c r="B784" s="45" t="s">
        <v>258</v>
      </c>
      <c r="C784" s="67">
        <v>512</v>
      </c>
      <c r="D784" s="73"/>
      <c r="E784" s="42" t="s">
        <v>259</v>
      </c>
      <c r="F784" s="106"/>
      <c r="G784" s="126" t="s">
        <v>779</v>
      </c>
      <c r="H784" s="44"/>
      <c r="I784" s="35" t="str">
        <f t="shared" si="139"/>
        <v xml:space="preserve">  "up_viid_id" varchar(512) ,</v>
      </c>
      <c r="J784" s="35" t="str">
        <f t="shared" si="140"/>
        <v xml:space="preserve">COMMENT ON COLUMN "public"."t_adm_access_device_group"."up_viid_id" IS '上级注册ID（多个用英文分号分割）';</v>
      </c>
      <c r="K784" s="27" t="str">
        <f t="shared" si="134"/>
        <v/>
      </c>
    </row>
    <row r="785" ht="25.5">
      <c r="A785" s="42" t="s">
        <v>780</v>
      </c>
      <c r="B785" s="45" t="s">
        <v>258</v>
      </c>
      <c r="C785" s="67">
        <v>512</v>
      </c>
      <c r="D785" s="73"/>
      <c r="E785" s="42" t="s">
        <v>259</v>
      </c>
      <c r="F785" s="106"/>
      <c r="G785" s="126" t="s">
        <v>781</v>
      </c>
      <c r="H785" s="44"/>
      <c r="I785" s="35" t="str">
        <f t="shared" si="139"/>
        <v xml:space="preserve">  "sub_viid_id" varchar(512) ,</v>
      </c>
      <c r="J785" s="35" t="str">
        <f t="shared" si="140"/>
        <v xml:space="preserve">COMMENT ON COLUMN "public"."t_adm_access_device_group"."sub_viid_id" IS '下级注册ID（多个用英文分号分割）';</v>
      </c>
      <c r="K785" s="27" t="str">
        <f t="shared" si="134"/>
        <v/>
      </c>
    </row>
    <row r="786" ht="16.5">
      <c r="A786" s="42" t="s">
        <v>286</v>
      </c>
      <c r="B786" s="42" t="s">
        <v>258</v>
      </c>
      <c r="C786" s="70">
        <v>512</v>
      </c>
      <c r="D786" s="42"/>
      <c r="E786" s="42" t="s">
        <v>259</v>
      </c>
      <c r="F786" s="43"/>
      <c r="G786" s="70" t="s">
        <v>35</v>
      </c>
      <c r="H786" s="44"/>
      <c r="I786" s="35" t="str">
        <f t="shared" si="139"/>
        <v xml:space="preserve">  "remark" varchar(512) ,</v>
      </c>
      <c r="J786" s="35" t="str">
        <f t="shared" si="140"/>
        <v xml:space="preserve">COMMENT ON COLUMN "public"."t_adm_access_device_group"."remark" IS '备注';</v>
      </c>
      <c r="K786" s="27" t="str">
        <f t="shared" si="134"/>
        <v/>
      </c>
    </row>
    <row r="787" ht="25.5">
      <c r="A787" s="46" t="s">
        <v>288</v>
      </c>
      <c r="B787" s="46" t="s">
        <v>280</v>
      </c>
      <c r="C787" s="46">
        <v>0</v>
      </c>
      <c r="D787" s="46"/>
      <c r="E787" s="46" t="s">
        <v>259</v>
      </c>
      <c r="F787" s="47" t="b">
        <v>0</v>
      </c>
      <c r="G787" s="46" t="s">
        <v>289</v>
      </c>
      <c r="H787" s="44"/>
      <c r="I787" s="35" t="str">
        <f t="shared" si="139"/>
        <v xml:space="preserve">  "is_delete" bool DEFAULT FALSE ,</v>
      </c>
      <c r="J787" s="35" t="str">
        <f t="shared" si="140"/>
        <v xml:space="preserve">COMMENT ON COLUMN "public"."t_adm_access_device_group"."is_delete" IS '是否删除（true-是、false-否）';</v>
      </c>
      <c r="K787" s="27" t="str">
        <f t="shared" si="134"/>
        <v/>
      </c>
    </row>
    <row r="788" ht="16.5">
      <c r="A788" s="46" t="s">
        <v>290</v>
      </c>
      <c r="B788" s="46" t="s">
        <v>258</v>
      </c>
      <c r="C788" s="46">
        <v>32</v>
      </c>
      <c r="D788" s="46"/>
      <c r="E788" s="46" t="s">
        <v>259</v>
      </c>
      <c r="F788" s="47"/>
      <c r="G788" s="46" t="s">
        <v>291</v>
      </c>
      <c r="H788" s="44"/>
      <c r="I788" s="35" t="str">
        <f t="shared" si="139"/>
        <v xml:space="preserve">  "create_user" varchar(32) ,</v>
      </c>
      <c r="J788" s="35" t="str">
        <f t="shared" si="140"/>
        <v xml:space="preserve">COMMENT ON COLUMN "public"."t_adm_access_device_group"."create_user" IS '创建用户';</v>
      </c>
      <c r="K788" s="27" t="str">
        <f t="shared" si="134"/>
        <v/>
      </c>
    </row>
    <row r="789" ht="16.5">
      <c r="A789" s="46" t="s">
        <v>292</v>
      </c>
      <c r="B789" s="46" t="s">
        <v>258</v>
      </c>
      <c r="C789" s="46">
        <v>32</v>
      </c>
      <c r="D789" s="46"/>
      <c r="E789" s="46" t="s">
        <v>259</v>
      </c>
      <c r="F789" s="47"/>
      <c r="G789" s="46" t="s">
        <v>293</v>
      </c>
      <c r="H789" s="44"/>
      <c r="I789" s="35" t="str">
        <f t="shared" si="139"/>
        <v xml:space="preserve">  "create_department" varchar(32) ,</v>
      </c>
      <c r="J789" s="35" t="str">
        <f t="shared" si="140"/>
        <v xml:space="preserve">COMMENT ON COLUMN "public"."t_adm_access_device_group"."create_department" IS '创建部门';</v>
      </c>
      <c r="K789" s="27" t="str">
        <f t="shared" si="134"/>
        <v/>
      </c>
    </row>
    <row r="790" ht="16.5">
      <c r="A790" s="46" t="s">
        <v>294</v>
      </c>
      <c r="B790" s="46" t="s">
        <v>258</v>
      </c>
      <c r="C790" s="46">
        <v>32</v>
      </c>
      <c r="D790" s="46"/>
      <c r="E790" s="46" t="s">
        <v>259</v>
      </c>
      <c r="F790" s="47"/>
      <c r="G790" s="46" t="s">
        <v>295</v>
      </c>
      <c r="H790" s="44"/>
      <c r="I790" s="35" t="str">
        <f t="shared" si="139"/>
        <v xml:space="preserve">  "create_host" varchar(32) ,</v>
      </c>
      <c r="J790" s="35" t="str">
        <f t="shared" si="140"/>
        <v xml:space="preserve">COMMENT ON COLUMN "public"."t_adm_access_device_group"."create_host" IS '创建服务IP';</v>
      </c>
      <c r="K790" s="27" t="str">
        <f t="shared" si="134"/>
        <v/>
      </c>
    </row>
    <row r="791" ht="25.5">
      <c r="A791" s="46" t="s">
        <v>296</v>
      </c>
      <c r="B791" s="46" t="s">
        <v>297</v>
      </c>
      <c r="C791" s="46">
        <v>0</v>
      </c>
      <c r="D791" s="46"/>
      <c r="E791" s="46" t="s">
        <v>259</v>
      </c>
      <c r="F791" s="47" t="s">
        <v>298</v>
      </c>
      <c r="G791" s="46" t="s">
        <v>299</v>
      </c>
      <c r="H791" s="44"/>
      <c r="I791" s="35" t="str">
        <f t="shared" si="139"/>
        <v xml:space="preserve">  "create_time" timestamp DEFAULT CURRENT_TIMESTAMP ,</v>
      </c>
      <c r="J791" s="35" t="str">
        <f t="shared" si="140"/>
        <v xml:space="preserve">COMMENT ON COLUMN "public"."t_adm_access_device_group"."create_time" IS '创建时间';</v>
      </c>
      <c r="K791" s="27" t="str">
        <f t="shared" ref="K791:K796" si="141">IF(H791="idx","CREATE INDEX idx_"&amp;$H$610&amp;"_"&amp;A791&amp;" ON public."&amp;$B$610&amp;" USING btree ("&amp;A791&amp;");",IF(H791="uk","CREATE UNIQUE INDEX uk_"&amp;$H$610&amp;"_"&amp;A791&amp;" ON public."&amp;$B$610&amp;" USING btree ("&amp;A791&amp;");",""))</f>
        <v/>
      </c>
    </row>
    <row r="792" ht="16.5">
      <c r="A792" s="46" t="s">
        <v>300</v>
      </c>
      <c r="B792" s="46" t="s">
        <v>258</v>
      </c>
      <c r="C792" s="46">
        <v>32</v>
      </c>
      <c r="D792" s="46"/>
      <c r="E792" s="46" t="s">
        <v>259</v>
      </c>
      <c r="F792" s="47"/>
      <c r="G792" s="46" t="s">
        <v>301</v>
      </c>
      <c r="H792" s="44"/>
      <c r="I792" s="35" t="str">
        <f t="shared" si="139"/>
        <v xml:space="preserve">  "update_user" varchar(32) ,</v>
      </c>
      <c r="J792" s="35" t="str">
        <f t="shared" si="140"/>
        <v xml:space="preserve">COMMENT ON COLUMN "public"."t_adm_access_device_group"."update_user" IS '修改用户';</v>
      </c>
      <c r="K792" s="27" t="str">
        <f t="shared" si="141"/>
        <v/>
      </c>
    </row>
    <row r="793" ht="16.5">
      <c r="A793" s="46" t="s">
        <v>302</v>
      </c>
      <c r="B793" s="46" t="s">
        <v>258</v>
      </c>
      <c r="C793" s="46">
        <v>32</v>
      </c>
      <c r="D793" s="46"/>
      <c r="E793" s="46" t="s">
        <v>259</v>
      </c>
      <c r="F793" s="47"/>
      <c r="G793" s="46" t="s">
        <v>303</v>
      </c>
      <c r="H793" s="44"/>
      <c r="I793" s="35" t="str">
        <f t="shared" si="139"/>
        <v xml:space="preserve">  "update_department" varchar(32) ,</v>
      </c>
      <c r="J793" s="35" t="str">
        <f t="shared" si="140"/>
        <v xml:space="preserve">COMMENT ON COLUMN "public"."t_adm_access_device_group"."update_department" IS '修改部门';</v>
      </c>
      <c r="K793" s="27" t="str">
        <f t="shared" si="141"/>
        <v/>
      </c>
    </row>
    <row r="794" ht="16.5">
      <c r="A794" s="46" t="s">
        <v>304</v>
      </c>
      <c r="B794" s="46" t="s">
        <v>258</v>
      </c>
      <c r="C794" s="46">
        <v>32</v>
      </c>
      <c r="D794" s="46"/>
      <c r="E794" s="46" t="s">
        <v>259</v>
      </c>
      <c r="F794" s="47"/>
      <c r="G794" s="46" t="s">
        <v>305</v>
      </c>
      <c r="H794" s="44"/>
      <c r="I794" s="35" t="str">
        <f t="shared" si="139"/>
        <v xml:space="preserve">  "update_host" varchar(32) ,</v>
      </c>
      <c r="J794" s="35" t="str">
        <f t="shared" si="140"/>
        <v xml:space="preserve">COMMENT ON COLUMN "public"."t_adm_access_device_group"."update_host" IS '修改服务IP';</v>
      </c>
      <c r="K794" s="27" t="str">
        <f t="shared" si="141"/>
        <v/>
      </c>
    </row>
    <row r="795" ht="25.5">
      <c r="A795" s="46" t="s">
        <v>306</v>
      </c>
      <c r="B795" s="46" t="s">
        <v>297</v>
      </c>
      <c r="C795" s="46">
        <v>0</v>
      </c>
      <c r="D795" s="46"/>
      <c r="E795" s="46" t="s">
        <v>259</v>
      </c>
      <c r="F795" s="47" t="s">
        <v>298</v>
      </c>
      <c r="G795" s="46" t="s">
        <v>307</v>
      </c>
      <c r="H795" s="44"/>
      <c r="I795" s="35" t="str">
        <f t="shared" si="139"/>
        <v xml:space="preserve">  "update_time" timestamp DEFAULT CURRENT_TIMESTAMP ,</v>
      </c>
      <c r="J795" s="35" t="str">
        <f t="shared" si="140"/>
        <v xml:space="preserve">COMMENT ON COLUMN "public"."t_adm_access_device_group"."update_time" IS '修改时间';</v>
      </c>
      <c r="K795" s="27" t="str">
        <f t="shared" si="141"/>
        <v/>
      </c>
    </row>
    <row r="796" ht="16.5">
      <c r="A796" s="46" t="s">
        <v>308</v>
      </c>
      <c r="B796" s="46" t="s">
        <v>309</v>
      </c>
      <c r="C796" s="46">
        <v>0</v>
      </c>
      <c r="D796" s="46"/>
      <c r="E796" s="46" t="s">
        <v>259</v>
      </c>
      <c r="F796" s="47">
        <v>0</v>
      </c>
      <c r="G796" s="46" t="s">
        <v>310</v>
      </c>
      <c r="H796" s="44"/>
      <c r="I796" s="35" t="str">
        <f t="shared" si="139"/>
        <v xml:space="preserve">  "record_version" int4 DEFAULT 0 ,</v>
      </c>
      <c r="J796" s="35" t="str">
        <f t="shared" si="140"/>
        <v xml:space="preserve">COMMENT ON COLUMN "public"."t_adm_access_device_group"."record_version" IS '记录版本号';</v>
      </c>
      <c r="K796" s="27" t="str">
        <f t="shared" si="141"/>
        <v/>
      </c>
    </row>
    <row r="797" ht="25.5">
      <c r="A797" s="35"/>
      <c r="B797" s="35"/>
      <c r="C797" s="35"/>
      <c r="D797" s="35"/>
      <c r="E797" s="35"/>
      <c r="F797" s="35"/>
      <c r="G797" s="35"/>
      <c r="H797" s="35"/>
      <c r="I797" s="35" t="str">
        <f>"CONSTRAINT """&amp;B773&amp;"_pk"" PRIMARY KEY ("""&amp;A775&amp;"""));"</f>
        <v xml:space="preserve">CONSTRAINT "t_scm_conf_protocol_viid_pk" PRIMARY KEY ("scm_conf_protocol_viid_id"));</v>
      </c>
      <c r="J797" s="34"/>
      <c r="K797" s="9"/>
    </row>
    <row r="798" ht="16.5">
      <c r="I798" s="34"/>
      <c r="J798" s="34"/>
      <c r="K798" s="9"/>
    </row>
    <row r="799" ht="16.5">
      <c r="I799" s="34"/>
      <c r="J799" s="34"/>
      <c r="K799" s="9"/>
    </row>
    <row r="800" ht="16.5">
      <c r="J800" s="34"/>
      <c r="K800" s="9"/>
    </row>
    <row r="801" ht="16.5">
      <c r="J801" s="34"/>
      <c r="K801" s="9"/>
    </row>
    <row r="802" ht="16.5">
      <c r="J802" s="34"/>
      <c r="K802" s="9"/>
    </row>
    <row r="803" ht="16.5">
      <c r="J803" s="34"/>
      <c r="K803" s="9"/>
    </row>
    <row r="804" ht="16.5">
      <c r="J804" s="34"/>
      <c r="K804" s="9"/>
    </row>
    <row r="805" ht="16.5">
      <c r="J805" s="34"/>
      <c r="K805" s="9"/>
    </row>
    <row r="806" ht="16.5">
      <c r="J806" s="34"/>
      <c r="K806" s="9"/>
    </row>
    <row r="807" ht="16.5">
      <c r="J807" s="34"/>
      <c r="K807" s="9"/>
    </row>
    <row r="808" ht="16.5">
      <c r="J808" s="34"/>
      <c r="K808" s="9"/>
    </row>
    <row r="809" ht="16.5">
      <c r="J809" s="34"/>
      <c r="K809" s="9"/>
    </row>
    <row r="810" ht="16.5">
      <c r="J810" s="34"/>
      <c r="K810" s="9"/>
    </row>
    <row r="811" ht="16.5">
      <c r="J811" s="34"/>
      <c r="K811" s="9"/>
    </row>
    <row r="812" ht="16.5">
      <c r="J812" s="34"/>
      <c r="K812" s="9"/>
    </row>
    <row r="813" ht="16.5">
      <c r="J813" s="34"/>
      <c r="K813" s="9"/>
    </row>
    <row r="814" ht="16.5">
      <c r="J814" s="34"/>
      <c r="K814" s="9"/>
    </row>
    <row r="815" ht="16.5">
      <c r="J815" s="34"/>
      <c r="K815" s="9"/>
    </row>
    <row r="816" ht="16.5">
      <c r="I816" s="34"/>
      <c r="J816" s="34"/>
      <c r="K816" s="9"/>
    </row>
    <row r="817" ht="16.5">
      <c r="I817" s="34"/>
    </row>
  </sheetData>
  <sheetProtection autoFilter="0" deleteColumns="1" deleteRows="1" formatCells="0" formatColumns="1" formatRows="1" insertColumns="1" insertHyperlinks="0" insertRows="1" pivotTables="1" selectLockedCells="0" selectUnlockedCells="0" sheet="0" sort="1"/>
  <mergeCells count="31">
    <mergeCell ref="B1:G1"/>
    <mergeCell ref="B28:G28"/>
    <mergeCell ref="B59:G59"/>
    <mergeCell ref="B78:G78"/>
    <mergeCell ref="B98:G98"/>
    <mergeCell ref="B128:G128"/>
    <mergeCell ref="B196:G196"/>
    <mergeCell ref="B228:G228"/>
    <mergeCell ref="B247:G247"/>
    <mergeCell ref="B270:G270"/>
    <mergeCell ref="B290:G290"/>
    <mergeCell ref="B308:G308"/>
    <mergeCell ref="B333:G333"/>
    <mergeCell ref="B353:G353"/>
    <mergeCell ref="B379:G379"/>
    <mergeCell ref="B401:G401"/>
    <mergeCell ref="B421:G421"/>
    <mergeCell ref="B444:G444"/>
    <mergeCell ref="B482:G482"/>
    <mergeCell ref="B520:G520"/>
    <mergeCell ref="B541:G541"/>
    <mergeCell ref="B563:G563"/>
    <mergeCell ref="B581:G581"/>
    <mergeCell ref="B610:G610"/>
    <mergeCell ref="B631:G631"/>
    <mergeCell ref="B652:G652"/>
    <mergeCell ref="B680:G680"/>
    <mergeCell ref="B703:G703"/>
    <mergeCell ref="B727:G727"/>
    <mergeCell ref="B747:G747"/>
    <mergeCell ref="B773:G77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6.5"/>
  <sheetData/>
  <sheetProtection autoFilter="0" deleteColumns="1" deleteRows="1" formatCells="0" formatColumns="1" formatRows="1" insertColumns="1" insertHyperlinks="0" insertRows="1" pivotTables="1" selectLockedCells="0" selectUnlockedCells="0" sheet="0" sort="1"/>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s t a n d a l o n e = " y e s " ? > < a u t o f i l t e r s   x m l n s = " h t t p s : / / w e b . w p s . c n / e t / 2 0 1 8 / m a i n " > < s h e e t I t e m   s h e e t S t i d = " 1 " > < f i l t e r D a t a   f i l t e r I D = " 6 7 6 1 8 3 1 4 0 " / > < a u t o f i l t e r I n f o   f i l t e r I D = " 6 7 6 1 8 3 1 4 0 " > < a u t o F i l t e r   x m l n s = " h t t p : / / s c h e m a s . o p e n x m l f o r m a t s . o r g / s p r e a d s h e e t m l / 2 0 0 6 / m a i n "   r e f = " A 1 : G 7 0 " / > < / a u t o f i l t e r I n f o > < / s h e e t I t e m > < s h e e t I t e m   s h e e t S t i d = " 9 " > < f i l t e r D a t a   f i l t e r I D = " 6 7 6 1 8 3 1 4 0 " / > < a u t o f i l t e r I n f o   f i l t e r I D = " 6 7 6 1 8 3 1 4 0 " > < a u t o F i l t e r   x m l n s = " h t t p : / / s c h e m a s . o p e n x m l f o r m a t s . o r g / s p r e a d s h e e t m l / 2 0 0 6 / m a i n "   r e f = " A 1 : O 1 2 0 " / > < / a u t o f i l t e r I n f o > < / s h e e t I t e m > < s h e e t I t e m   s h e e t S t i d = " 1 0 " > < f i l t e r D a t a   f i l t e r I D = " 6 7 6 1 8 3 1 4 0 " / > < f i l t e r D a t a   f i l t e r I D = " 2 3 2 4 2 5 7 4 3 " / > < a u t o f i l t e r I n f o   f i l t e r I D = " 6 7 6 1 8 3 1 4 0 " > < a u t o F i l t e r   x m l n s = " h t t p : / / s c h e m a s . o p e n x m l f o r m a t s . o r g / s p r e a d s h e e t m l / 2 0 0 6 / m a i n "   r e f = " A 1 : H 1 4 3 3 " / > < / a u t o f i l t e r I n f o > < a u t o f i l t e r I n f o   f i l t e r I D = " 2 3 2 4 2 5 7 4 3 " > < a u t o F i l t e r   x m l n s = " h t t p : / / s c h e m a s . o p e n x m l f o r m a t s . o r g / s p r e a d s h e e t m l / 2 0 0 6 / m a i n "   r e f = " A 1 : H 1 4 3 3 " / > < / a u t o f i l t e r I n f o > < / s h e e t I t e m > < s h e e t I t e m   s h e e t S t i d = " 7 " > < f i l t e r D a t a   f i l t e r I D = " 2 3 2 4 2 5 7 4 3 " / > < f i l t e r D a t a   f i l t e r I D = " 6 7 6 1 8 3 1 4 0 " / > < a u t o f i l t e r I n f o   f i l t e r I D = " 6 7 6 1 8 3 1 4 0 " > < a u t o F i l t e r   x m l n s = " h t t p : / / s c h e m a s . o p e n x m l f o r m a t s . o r g / s p r e a d s h e e t m l / 2 0 0 6 / m a i n "   r e f = " A 2 : L 1 7 5 " / > < / a u t o f i l t e r I n f o > < a u t o f i l t e r I n f o   f i l t e r I D = " 2 3 2 4 2 5 7 4 3 " > < a u t o F i l t e r   x m l n s = " h t t p : / / s c h e m a s . o p e n x m l f o r m a t s . o r g / s p r e a d s h e e t m l / 2 0 0 6 / m a i n "   r e f = " A 2 : L 1 7 5 " / > < / a u t o f i l t e r I n f o > < / s h e e t I t e m > < s h e e t I t e m   s h e e t S t i d = " 8 " > < f i l t e r D a t a   f i l t e r I D = " 2 3 2 4 2 5 7 4 3 " > < h i d d e n R a n g e   r o w F r o m = " 2 "   r o w T o = " 4 9 5 " / > < h i d d e n R a n g e   r o w F r o m = " 5 2 5 "   r o w T o = " 1 3 3 6 " / > < / f i l t e r D a t a > < a u t o f i l t e r I n f o   f i l t e r I D = " 2 3 2 4 2 5 7 4 3 " > < a u t o F i l t e r   x m l n s = " h t t p : / / s c h e m a s . o p e n x m l f o r m a t s . o r g / s p r e a d s h e e t m l / 2 0 0 6 / m a i n "   r e f = " A 2 : H 1 3 3 7 " > < f i l t e r C o l u m n   c o l I d = " 0 " > < c u s t o m F i l t e r s > < c u s t o m F i l t e r   o p e r a t o r = " e q u a l "   v a l = " h o s t s " / > < / c u s t o m F i l t e r s > < / f i l t e r C o l u m n > < / a u t o F i l t e r > < / 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8 "   i n t e r l i n e O n O f f = " 0 "   i n t e r l i n e C o l o r = " 0 "   i s D b S h e e t = " 0 "   i s D a s h B o a r d S h e e t = " 0 "   i s D b D a s h B o a r d S h e e t = " 0 "   i s F l e x P a p e r S h e e t = " 0 " > < h y p e r l i n k s > < h y p e r l i n k   r e f = " G 2 4 0 " > < h y p e r s u b l i n k   p o s = " 1 9 "   l e n g t h = " 1 1 "   d i s p l a y = " s y s t e m . n a m e "   a d d r e s s = " h t t p s : / / s y s t e m . n a m e "   s u b a d d r e s s = " "   s c r e e n T i p = " "   l i n k r u n s t y p e = " L R T U R L " / > < / h y p e r l i n k > < h y p e r l i n k   r e f = " G 8 9 2 " > < h y p e r s u b l i n k   p o s = " 4 4 7 "   l e n g t h = " 6 "   d i s p l a y = " w e b . c m "   a d d r e s s = " h t t p s : / / w e b . c m "   s u b a d d r e s s = " "   s c r e e n T i p = " "   l i n k r u n s t y p e = " L R T U R L " / > < / h y p e r l i n k > < / h y p e r l i n k s > < c e l l p r o t e c t i o n / > < a p p E t D b R e l a t i o n s / > < / w o S h e e t P r o p s > < / w o S h e e t s P r o p s > < w o B o o k P r o p s > < b o o k S e t t i n g s   i s F i l t e r S h a r e d = " 0 "   c o r e C o n q u e r U s e r I d = " " 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9 " / > < p i x e l a t o r L i s t   s h e e t S t i d = " 1 0 " / > < p i x e l a t o r L i s t   s h e e t S t i d = " 7 " / > < p i x e l a t o r L i s t   s h e e t S t i d = " 8 " / > < p i x e l a t o r L i s t   s h e e t S t i d = " 1 1 " / > < / p i x e l a t o r s > 
</file>

<file path=customXml/itemProps1.xml><?xml version="1.0" encoding="utf-8"?>
<ds:datastoreItem xmlns:ds="http://schemas.openxmlformats.org/officeDocument/2006/customXml" ds:itemID="{D5662047-3127-477A-AC3A-1D340467FB41}"/>
</file>

<file path=customXml/itemProps2.xml><?xml version="1.0" encoding="utf-8"?>
<ds:datastoreItem xmlns:ds="http://schemas.openxmlformats.org/officeDocument/2006/customXml" ds:itemID="{06C82605-B75B-4693-9329-32AAD527C692}"/>
</file>

<file path=customXml/itemProps3.xml><?xml version="1.0" encoding="utf-8"?>
<ds:datastoreItem xmlns:ds="http://schemas.openxmlformats.org/officeDocument/2006/customXml" ds:itemID="{224D003E-15C9-4FFE-AB16-9E66474EAE4E}"/>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zengjk</dc:creator>
  <cp:lastModifiedBy>曾纪康</cp:lastModifiedBy>
  <cp:revision>60</cp:revision>
  <dcterms:created xsi:type="dcterms:W3CDTF">2023-01-01T08:12:00Z</dcterms:created>
  <dcterms:modified xsi:type="dcterms:W3CDTF">2024-04-30T09:30:18Z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[DocID]=BD07AF0E-5F05-4E4B-A294-392ABB445FA7</vt:lpwstr>
  </op:property>
  <op:property fmtid="{D5CDD505-2E9C-101B-9397-08002B2CF9AE}" pid="3" name="_IPGFLOW_P-82D1_E-0_CV-88520CEC_CN-67869AC5">
    <vt:lpwstr>DPFPMK|3|50|1|0</vt:lpwstr>
  </op:property>
  <op:property fmtid="{D5CDD505-2E9C-101B-9397-08002B2CF9AE}" pid="4" name="_IPGFLOW_P-82D1_E-1_FP-1_SP-1_CV-303AC4_CN-3D409F8E">
    <vt:lpwstr>QPLJzCDnmu5fzYMDbjZmiXn1FlaynwXwGldGdL3CUvRiaiMAneJDLyKKphAbi0qt0Lt6xpKB/gtgIm8HCSx8RotykVQfhTEv7ShKYVbMPjlzrytkNZMBky8JIaQPDjkKdV7H/tb0Uqn78GuGvjiOR3UYCAOvVSDlWjmPS7b3OONCj8Pjovi6GdAWQYhQygmj17OA3XMRHalGtMzoQ1bHc785aq4en73JE8aFoQF30Vh2wSL7Anh01LsshhZuwEF</vt:lpwstr>
  </op:property>
  <op:property fmtid="{D5CDD505-2E9C-101B-9397-08002B2CF9AE}" pid="5" name="_IPGFLOW_P-82D1_E-1_FP-1_SP-2_CV-F39980DC_CN-4435600A">
    <vt:lpwstr>ti7FiaZB8iA3x/Z0hmD/hEItcCCrk7fgG050ewPR3NNzH2VDH7siU2AraykSDyO85HuFGapMO3sSzjV8yacduB2KV3xOhEEuRaUJrkqXdkYQDpT6L+v4BAmjcbLC0J2j7xU/LukZK/wQON0OnZkqD5XdukdNvJtqDXLVsNmaiRurRn+qQN9tkpSKJLlMalrWqcx7Vjrw+mZQfRQ/EeoNZWFgpfU93V2xgrfexQrq7AyI=</vt:lpwstr>
  </op:property>
  <op:property fmtid="{D5CDD505-2E9C-101B-9397-08002B2CF9AE}" pid="6" name="_IPGFLOW_P-82D1_E-0_FP-1_CV-96F3ED08_CN-90870346">
    <vt:lpwstr>DPSPMK|3|492|2|0</vt:lpwstr>
  </op:property>
  <op:property fmtid="{D5CDD505-2E9C-101B-9397-08002B2CF9AE}" pid="7" name="_IPGLAB_P-82D1_E-1_CV-4DD1D76E_CN-DF616EEC">
    <vt:lpwstr>7glhumU8GJhtAZmXdF1SO6s0BPxg/sFwtvkRDXJ7mR8y0FeihcpUzbyxOnXHhBnBhfaDLk3II/VMMyeC0PnIZKyTgobf7YGBBO4EUMAf5iis/Cy0AuaNiU5tykhPu7ItRTPr8jHgnfwkMl9nibjYjtlBR9IgMGmqwjA2i0yI20YqPX5DjnA28sLu9ufzAgi/</vt:lpwstr>
  </op:property>
</op:Properties>
</file>