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持仓股票" sheetId="1" r:id="rId1"/>
    <sheet name="etf" sheetId="2" r:id="rId2"/>
    <sheet name="Sheet1" sheetId="3" r:id="rId3"/>
  </sheets>
  <definedNames>
    <definedName name="_xlnm._FilterDatabase" localSheetId="0" hidden="1">持仓股票!$K$1:$K$39</definedName>
    <definedName name="_xlnm._FilterDatabase" localSheetId="1" hidden="1">etf!$M$1:$M$38</definedName>
  </definedNames>
  <calcPr calcId="144525"/>
</workbook>
</file>

<file path=xl/sharedStrings.xml><?xml version="1.0" encoding="utf-8"?>
<sst xmlns="http://schemas.openxmlformats.org/spreadsheetml/2006/main" count="373" uniqueCount="123">
  <si>
    <t>名称</t>
  </si>
  <si>
    <t>代码</t>
  </si>
  <si>
    <t>行业</t>
  </si>
  <si>
    <t>总市值</t>
  </si>
  <si>
    <t>净资</t>
  </si>
  <si>
    <t>市净率</t>
  </si>
  <si>
    <t>目标市净率</t>
  </si>
  <si>
    <t>市盈率(动)</t>
  </si>
  <si>
    <t>现价</t>
  </si>
  <si>
    <t>市净率目标价</t>
  </si>
  <si>
    <t>药明康德</t>
  </si>
  <si>
    <t> 603259</t>
  </si>
  <si>
    <t>医药生物</t>
  </si>
  <si>
    <t>1973亿</t>
  </si>
  <si>
    <t>特变电工</t>
  </si>
  <si>
    <t> 600089</t>
  </si>
  <si>
    <t>电力设备</t>
  </si>
  <si>
    <t>891.6亿</t>
  </si>
  <si>
    <t>通威股份</t>
  </si>
  <si>
    <t> 600438</t>
  </si>
  <si>
    <t>1725亿</t>
  </si>
  <si>
    <t>上港集团</t>
  </si>
  <si>
    <t> 600018</t>
  </si>
  <si>
    <t>交通运输</t>
  </si>
  <si>
    <t>1341亿</t>
  </si>
  <si>
    <t>伊利股份</t>
  </si>
  <si>
    <t> 600887</t>
  </si>
  <si>
    <t>食品饮料</t>
  </si>
  <si>
    <t>1901亿</t>
  </si>
  <si>
    <t>明阳智能</t>
  </si>
  <si>
    <t> 601615</t>
  </si>
  <si>
    <t>404.7亿</t>
  </si>
  <si>
    <t>亏损</t>
  </si>
  <si>
    <t>中国平安</t>
  </si>
  <si>
    <t> 601318</t>
  </si>
  <si>
    <t>非银金融</t>
  </si>
  <si>
    <t>9840亿</t>
  </si>
  <si>
    <t>宁德时代</t>
  </si>
  <si>
    <t> 300750</t>
  </si>
  <si>
    <t>9980亿</t>
  </si>
  <si>
    <t>美的集团</t>
  </si>
  <si>
    <t> 000333</t>
  </si>
  <si>
    <t>家用电器</t>
  </si>
  <si>
    <t>3885亿</t>
  </si>
  <si>
    <t>五 粮 液</t>
  </si>
  <si>
    <t> 000858</t>
  </si>
  <si>
    <t>6743亿</t>
  </si>
  <si>
    <t>招商银行</t>
  </si>
  <si>
    <t> 600036</t>
  </si>
  <si>
    <t>银行</t>
  </si>
  <si>
    <t>8749亿</t>
  </si>
  <si>
    <t>安琪酵母</t>
  </si>
  <si>
    <t> 600298</t>
  </si>
  <si>
    <t>342.5亿</t>
  </si>
  <si>
    <t>特锐德</t>
  </si>
  <si>
    <t> 300001</t>
  </si>
  <si>
    <t>206.0亿</t>
  </si>
  <si>
    <t>福耀玻璃</t>
  </si>
  <si>
    <t> 600660</t>
  </si>
  <si>
    <t>汽车</t>
  </si>
  <si>
    <t>867.0亿</t>
  </si>
  <si>
    <t>大秦铁路</t>
  </si>
  <si>
    <t> 601006</t>
  </si>
  <si>
    <t>1177亿</t>
  </si>
  <si>
    <t>上海机场</t>
  </si>
  <si>
    <t> 600009</t>
  </si>
  <si>
    <t>1305亿</t>
  </si>
  <si>
    <t>新天然气</t>
  </si>
  <si>
    <t> 603393</t>
  </si>
  <si>
    <t>公用事业</t>
  </si>
  <si>
    <t>91.5亿</t>
  </si>
  <si>
    <t>中国核电</t>
  </si>
  <si>
    <t> 601985</t>
  </si>
  <si>
    <t>1338亿</t>
  </si>
  <si>
    <t>三峡能源</t>
  </si>
  <si>
    <t> 600905</t>
  </si>
  <si>
    <t>1563亿</t>
  </si>
  <si>
    <t>中航光电</t>
  </si>
  <si>
    <t> 002179</t>
  </si>
  <si>
    <t>国防军工</t>
  </si>
  <si>
    <t>912.4亿</t>
  </si>
  <si>
    <t>长江电力</t>
  </si>
  <si>
    <t> 600900</t>
  </si>
  <si>
    <t>5407亿</t>
  </si>
  <si>
    <t>光伏龙头</t>
  </si>
  <si>
    <t> 159609</t>
  </si>
  <si>
    <t>--</t>
  </si>
  <si>
    <t>交运ETF</t>
  </si>
  <si>
    <t> 159662</t>
  </si>
  <si>
    <t>创业板50</t>
  </si>
  <si>
    <t> 159949</t>
  </si>
  <si>
    <t>科创板50</t>
  </si>
  <si>
    <t> 588080</t>
  </si>
  <si>
    <t>新汽车</t>
  </si>
  <si>
    <t> 515030</t>
  </si>
  <si>
    <t>科创创业</t>
  </si>
  <si>
    <t> 159781</t>
  </si>
  <si>
    <t> 515290</t>
  </si>
  <si>
    <t>国防ETF</t>
  </si>
  <si>
    <t> 512670</t>
  </si>
  <si>
    <t>新材ETF</t>
  </si>
  <si>
    <t> 159761</t>
  </si>
  <si>
    <t>医药50</t>
  </si>
  <si>
    <t> 512120</t>
  </si>
  <si>
    <t>证券ETF</t>
  </si>
  <si>
    <t> 159841</t>
  </si>
  <si>
    <t>HS300ETF</t>
  </si>
  <si>
    <t> 510310</t>
  </si>
  <si>
    <t>医药ETF</t>
  </si>
  <si>
    <t> 512010</t>
  </si>
  <si>
    <t>中概互联</t>
  </si>
  <si>
    <t> 513050</t>
  </si>
  <si>
    <t>H股ETF</t>
  </si>
  <si>
    <t> 510900</t>
  </si>
  <si>
    <t>纳斯达克</t>
  </si>
  <si>
    <t> 159632</t>
  </si>
  <si>
    <t>半导体</t>
  </si>
  <si>
    <t> 512480</t>
  </si>
  <si>
    <t>目标市盈率</t>
  </si>
  <si>
    <t>市盈率目标价</t>
  </si>
  <si>
    <t>市净率上涨空间(%)</t>
  </si>
  <si>
    <t>市盈率上涨空间(%)</t>
  </si>
  <si>
    <t>平均空间</t>
  </si>
</sst>
</file>

<file path=xl/styles.xml><?xml version="1.0" encoding="utf-8"?>
<styleSheet xmlns="http://schemas.openxmlformats.org/spreadsheetml/2006/main">
  <numFmts count="4">
    <numFmt numFmtId="176" formatCode="_ \¥* #,##0_ ;_ \¥* \-#,##0_ ;_ \¥* &quot;-&quot;_ ;_ @_ "/>
    <numFmt numFmtId="177" formatCode="_ \¥* #,##0.00_ ;_ \¥* \-#,##0.00_ ;_ \¥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rgb="FF000000"/>
      <name val="宋体"/>
      <charset val="134"/>
    </font>
    <font>
      <sz val="11"/>
      <name val="Arial Unicode MS"/>
      <charset val="134"/>
    </font>
    <font>
      <sz val="11"/>
      <name val="宋体"/>
      <charset val="134"/>
    </font>
    <font>
      <sz val="11"/>
      <color theme="1"/>
      <name val="Arial Unicode MS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color rgb="FF3F3F76"/>
      <name val="宋体"/>
      <charset val="134"/>
    </font>
    <font>
      <sz val="11"/>
      <color rgb="FF9C0006"/>
      <name val="宋体"/>
      <charset val="134"/>
    </font>
    <font>
      <sz val="11"/>
      <color rgb="FFFFFFFF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b/>
      <sz val="11"/>
      <color rgb="FF44546A"/>
      <name val="宋体"/>
      <charset val="134"/>
    </font>
    <font>
      <b/>
      <sz val="18"/>
      <color rgb="FF44546A"/>
      <name val="宋体"/>
      <charset val="134"/>
    </font>
    <font>
      <i/>
      <sz val="11"/>
      <color rgb="FF7F7F7F"/>
      <name val="宋体"/>
      <charset val="134"/>
    </font>
    <font>
      <b/>
      <sz val="15"/>
      <color rgb="FF44546A"/>
      <name val="宋体"/>
      <charset val="134"/>
    </font>
    <font>
      <b/>
      <sz val="13"/>
      <color rgb="FF44546A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sz val="11"/>
      <color rgb="FFFA7D00"/>
      <name val="宋体"/>
      <charset val="134"/>
    </font>
    <font>
      <b/>
      <sz val="11"/>
      <color rgb="FF000000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 applyFill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K39"/>
  <sheetViews>
    <sheetView showGridLines="0" tabSelected="1" topLeftCell="A10" workbookViewId="0">
      <selection activeCell="M30" sqref="M30"/>
    </sheetView>
  </sheetViews>
  <sheetFormatPr defaultColWidth="9" defaultRowHeight="13.5"/>
  <cols>
    <col min="10" max="10" width="34.5" customWidth="1"/>
  </cols>
  <sheetData>
    <row r="1" customFormat="1" ht="33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</row>
    <row r="2" customFormat="1" ht="16.5" spans="1:10">
      <c r="A2" s="2" t="s">
        <v>10</v>
      </c>
      <c r="B2" s="2" t="s">
        <v>11</v>
      </c>
      <c r="C2" s="2" t="s">
        <v>12</v>
      </c>
      <c r="D2" s="4" t="s">
        <v>13</v>
      </c>
      <c r="E2" s="4">
        <v>16.67</v>
      </c>
      <c r="F2" s="4">
        <f t="shared" ref="F2:F22" si="0">ROUND(I2/E2,2)</f>
        <v>3.97</v>
      </c>
      <c r="G2" s="3">
        <v>8</v>
      </c>
      <c r="H2" s="4">
        <v>22.74</v>
      </c>
      <c r="I2" s="6">
        <v>66.22</v>
      </c>
      <c r="J2" s="3">
        <f t="shared" ref="J2:J22" si="1">E2*G2</f>
        <v>133.36</v>
      </c>
    </row>
    <row r="3" customFormat="1" ht="16.5" spans="1:10">
      <c r="A3" s="2" t="s">
        <v>14</v>
      </c>
      <c r="B3" s="2" t="s">
        <v>15</v>
      </c>
      <c r="C3" s="2" t="s">
        <v>16</v>
      </c>
      <c r="D3" s="4" t="s">
        <v>17</v>
      </c>
      <c r="E3" s="4">
        <v>15.26</v>
      </c>
      <c r="F3" s="4">
        <f t="shared" si="0"/>
        <v>1.51</v>
      </c>
      <c r="G3" s="3">
        <v>3</v>
      </c>
      <c r="H3" s="4">
        <v>4.72</v>
      </c>
      <c r="I3" s="6">
        <v>22.99</v>
      </c>
      <c r="J3" s="3">
        <f t="shared" si="1"/>
        <v>45.78</v>
      </c>
    </row>
    <row r="4" customFormat="1" ht="16.5" spans="1:10">
      <c r="A4" s="2" t="s">
        <v>18</v>
      </c>
      <c r="B4" s="2" t="s">
        <v>19</v>
      </c>
      <c r="C4" s="2" t="s">
        <v>16</v>
      </c>
      <c r="D4" s="4" t="s">
        <v>20</v>
      </c>
      <c r="E4" s="4">
        <v>14.98</v>
      </c>
      <c r="F4" s="4">
        <f t="shared" si="0"/>
        <v>2.55</v>
      </c>
      <c r="G4" s="3">
        <v>5</v>
      </c>
      <c r="H4" s="4">
        <v>5.01</v>
      </c>
      <c r="I4" s="6">
        <v>38.22</v>
      </c>
      <c r="J4" s="3">
        <f t="shared" si="1"/>
        <v>74.9</v>
      </c>
    </row>
    <row r="5" customFormat="1" ht="16.5" spans="1:10">
      <c r="A5" s="2" t="s">
        <v>21</v>
      </c>
      <c r="B5" s="2" t="s">
        <v>22</v>
      </c>
      <c r="C5" s="2" t="s">
        <v>23</v>
      </c>
      <c r="D5" s="4" t="s">
        <v>24</v>
      </c>
      <c r="E5" s="4">
        <v>4.97</v>
      </c>
      <c r="F5" s="4">
        <f t="shared" si="0"/>
        <v>1.14</v>
      </c>
      <c r="G5" s="3">
        <v>2</v>
      </c>
      <c r="H5" s="4">
        <v>9.44</v>
      </c>
      <c r="I5" s="6">
        <v>5.69</v>
      </c>
      <c r="J5" s="3">
        <f t="shared" si="1"/>
        <v>9.94</v>
      </c>
    </row>
    <row r="6" customFormat="1" ht="16.5" spans="1:10">
      <c r="A6" s="2" t="s">
        <v>25</v>
      </c>
      <c r="B6" s="2" t="s">
        <v>26</v>
      </c>
      <c r="C6" s="2" t="s">
        <v>27</v>
      </c>
      <c r="D6" s="4" t="s">
        <v>28</v>
      </c>
      <c r="E6" s="4">
        <v>8.36</v>
      </c>
      <c r="F6" s="4">
        <f t="shared" si="0"/>
        <v>3.56</v>
      </c>
      <c r="G6" s="3">
        <v>6</v>
      </c>
      <c r="H6" s="4">
        <v>13.15</v>
      </c>
      <c r="I6" s="6">
        <v>29.77</v>
      </c>
      <c r="J6" s="3">
        <f t="shared" si="1"/>
        <v>50.16</v>
      </c>
    </row>
    <row r="7" customFormat="1" ht="16.5" spans="1:10">
      <c r="A7" s="2" t="s">
        <v>29</v>
      </c>
      <c r="B7" s="2" t="s">
        <v>30</v>
      </c>
      <c r="C7" s="2" t="s">
        <v>16</v>
      </c>
      <c r="D7" s="4" t="s">
        <v>31</v>
      </c>
      <c r="E7" s="4">
        <v>12.28</v>
      </c>
      <c r="F7" s="4">
        <f t="shared" si="0"/>
        <v>1.5</v>
      </c>
      <c r="G7" s="3">
        <v>2.5</v>
      </c>
      <c r="H7" s="4" t="s">
        <v>32</v>
      </c>
      <c r="I7" s="6">
        <v>18.4</v>
      </c>
      <c r="J7" s="3">
        <f t="shared" si="1"/>
        <v>30.7</v>
      </c>
    </row>
    <row r="8" customFormat="1" ht="16.5" spans="1:10">
      <c r="A8" s="2" t="s">
        <v>33</v>
      </c>
      <c r="B8" s="2" t="s">
        <v>34</v>
      </c>
      <c r="C8" s="2" t="s">
        <v>35</v>
      </c>
      <c r="D8" s="4" t="s">
        <v>36</v>
      </c>
      <c r="E8" s="4">
        <v>50.02</v>
      </c>
      <c r="F8" s="4">
        <f t="shared" si="0"/>
        <v>1.02</v>
      </c>
      <c r="G8" s="3">
        <v>1.7</v>
      </c>
      <c r="H8" s="4">
        <v>6.41</v>
      </c>
      <c r="I8" s="6">
        <v>51.27</v>
      </c>
      <c r="J8" s="3">
        <f t="shared" si="1"/>
        <v>85.034</v>
      </c>
    </row>
    <row r="9" customFormat="1" ht="16.5" spans="1:10">
      <c r="A9" s="2" t="s">
        <v>37</v>
      </c>
      <c r="B9" s="2" t="s">
        <v>38</v>
      </c>
      <c r="C9" s="2" t="s">
        <v>16</v>
      </c>
      <c r="D9" s="4" t="s">
        <v>39</v>
      </c>
      <c r="E9" s="4">
        <v>42.74</v>
      </c>
      <c r="F9" s="4">
        <f t="shared" si="0"/>
        <v>5.57</v>
      </c>
      <c r="G9" s="3">
        <v>9</v>
      </c>
      <c r="H9" s="4">
        <v>25.4</v>
      </c>
      <c r="I9" s="6">
        <v>237.98</v>
      </c>
      <c r="J9" s="3">
        <f t="shared" si="1"/>
        <v>384.66</v>
      </c>
    </row>
    <row r="10" customFormat="1" ht="16.5" spans="1:10">
      <c r="A10" s="2" t="s">
        <v>40</v>
      </c>
      <c r="B10" s="2" t="s">
        <v>41</v>
      </c>
      <c r="C10" s="2" t="s">
        <v>42</v>
      </c>
      <c r="D10" s="4" t="s">
        <v>43</v>
      </c>
      <c r="E10" s="4">
        <v>21.69</v>
      </c>
      <c r="F10" s="4">
        <f t="shared" si="0"/>
        <v>2.57</v>
      </c>
      <c r="G10" s="3">
        <v>4</v>
      </c>
      <c r="H10" s="4">
        <v>12.08</v>
      </c>
      <c r="I10" s="6">
        <v>55.82</v>
      </c>
      <c r="J10" s="3">
        <f t="shared" si="1"/>
        <v>86.76</v>
      </c>
    </row>
    <row r="11" customFormat="1" ht="16.5" spans="1:10">
      <c r="A11" s="2" t="s">
        <v>44</v>
      </c>
      <c r="B11" s="2" t="s">
        <v>45</v>
      </c>
      <c r="C11" s="2" t="s">
        <v>27</v>
      </c>
      <c r="D11" s="4" t="s">
        <v>46</v>
      </c>
      <c r="E11" s="4">
        <v>32.61</v>
      </c>
      <c r="F11" s="4">
        <f t="shared" si="0"/>
        <v>5.19</v>
      </c>
      <c r="G11" s="3">
        <v>8</v>
      </c>
      <c r="H11" s="4">
        <v>13.44</v>
      </c>
      <c r="I11" s="6">
        <v>169.37</v>
      </c>
      <c r="J11" s="3">
        <f t="shared" si="1"/>
        <v>260.88</v>
      </c>
    </row>
    <row r="12" customFormat="1" ht="16.5" spans="1:10">
      <c r="A12" s="2" t="s">
        <v>47</v>
      </c>
      <c r="B12" s="2" t="s">
        <v>48</v>
      </c>
      <c r="C12" s="2" t="s">
        <v>49</v>
      </c>
      <c r="D12" s="4" t="s">
        <v>50</v>
      </c>
      <c r="E12" s="4">
        <v>34.13</v>
      </c>
      <c r="F12" s="4">
        <f t="shared" si="0"/>
        <v>1</v>
      </c>
      <c r="G12" s="3">
        <v>1.5</v>
      </c>
      <c r="H12" s="4">
        <v>5.63</v>
      </c>
      <c r="I12" s="6">
        <v>34.04</v>
      </c>
      <c r="J12" s="3">
        <f t="shared" si="1"/>
        <v>51.195</v>
      </c>
    </row>
    <row r="13" customFormat="1" ht="16.5" spans="1:10">
      <c r="A13" s="2" t="s">
        <v>51</v>
      </c>
      <c r="B13" s="2" t="s">
        <v>52</v>
      </c>
      <c r="C13" s="2" t="s">
        <v>27</v>
      </c>
      <c r="D13" s="4" t="s">
        <v>53</v>
      </c>
      <c r="E13" s="4">
        <v>11.09</v>
      </c>
      <c r="F13" s="4">
        <f t="shared" si="0"/>
        <v>3.5</v>
      </c>
      <c r="G13" s="3">
        <v>5</v>
      </c>
      <c r="H13" s="4">
        <v>24.3</v>
      </c>
      <c r="I13" s="6">
        <v>38.83</v>
      </c>
      <c r="J13" s="3">
        <f t="shared" si="1"/>
        <v>55.45</v>
      </c>
    </row>
    <row r="14" customFormat="1" ht="16.5" spans="1:10">
      <c r="A14" s="2" t="s">
        <v>54</v>
      </c>
      <c r="B14" s="2" t="s">
        <v>55</v>
      </c>
      <c r="C14" s="2" t="s">
        <v>16</v>
      </c>
      <c r="D14" s="4" t="s">
        <v>56</v>
      </c>
      <c r="E14" s="4">
        <v>6.07</v>
      </c>
      <c r="F14" s="4">
        <f t="shared" si="0"/>
        <v>3.46</v>
      </c>
      <c r="G14" s="3">
        <v>4.8</v>
      </c>
      <c r="H14" s="4">
        <v>253.45</v>
      </c>
      <c r="I14" s="6">
        <v>21</v>
      </c>
      <c r="J14" s="3">
        <f t="shared" si="1"/>
        <v>29.136</v>
      </c>
    </row>
    <row r="15" customFormat="1" ht="16.5" spans="1:10">
      <c r="A15" s="2" t="s">
        <v>57</v>
      </c>
      <c r="B15" s="2" t="s">
        <v>58</v>
      </c>
      <c r="C15" s="2" t="s">
        <v>59</v>
      </c>
      <c r="D15" s="4" t="s">
        <v>60</v>
      </c>
      <c r="E15" s="4">
        <v>11.42</v>
      </c>
      <c r="F15" s="4">
        <f t="shared" si="0"/>
        <v>2.96</v>
      </c>
      <c r="G15" s="3">
        <v>4</v>
      </c>
      <c r="H15" s="4">
        <v>23.7</v>
      </c>
      <c r="I15" s="6">
        <v>33.86</v>
      </c>
      <c r="J15" s="3">
        <f t="shared" si="1"/>
        <v>45.68</v>
      </c>
    </row>
    <row r="16" customFormat="1" ht="16.5" spans="1:10">
      <c r="A16" s="2" t="s">
        <v>61</v>
      </c>
      <c r="B16" s="2" t="s">
        <v>62</v>
      </c>
      <c r="C16" s="2" t="s">
        <v>23</v>
      </c>
      <c r="D16" s="4" t="s">
        <v>63</v>
      </c>
      <c r="E16" s="4">
        <v>8.66</v>
      </c>
      <c r="F16" s="4">
        <f t="shared" si="0"/>
        <v>0.89</v>
      </c>
      <c r="G16" s="3">
        <v>1.2</v>
      </c>
      <c r="H16" s="4">
        <v>8.05</v>
      </c>
      <c r="I16" s="6">
        <v>7.74</v>
      </c>
      <c r="J16" s="3">
        <f t="shared" si="1"/>
        <v>10.392</v>
      </c>
    </row>
    <row r="17" customFormat="1" ht="16.5" spans="1:10">
      <c r="A17" s="2" t="s">
        <v>64</v>
      </c>
      <c r="B17" s="2" t="s">
        <v>65</v>
      </c>
      <c r="C17" s="2" t="s">
        <v>23</v>
      </c>
      <c r="D17" s="4" t="s">
        <v>66</v>
      </c>
      <c r="E17" s="4">
        <v>15.88</v>
      </c>
      <c r="F17" s="4">
        <f t="shared" si="0"/>
        <v>3.09</v>
      </c>
      <c r="G17" s="3">
        <v>4</v>
      </c>
      <c r="H17" s="4" t="s">
        <v>32</v>
      </c>
      <c r="I17" s="6">
        <v>49.12</v>
      </c>
      <c r="J17" s="3">
        <f t="shared" si="1"/>
        <v>63.52</v>
      </c>
    </row>
    <row r="18" customFormat="1" ht="16.5" spans="1:10">
      <c r="A18" s="2" t="s">
        <v>67</v>
      </c>
      <c r="B18" s="2" t="s">
        <v>68</v>
      </c>
      <c r="C18" s="2" t="s">
        <v>69</v>
      </c>
      <c r="D18" s="4" t="s">
        <v>70</v>
      </c>
      <c r="E18" s="4">
        <v>12.64</v>
      </c>
      <c r="F18" s="4">
        <f t="shared" si="0"/>
        <v>1.96</v>
      </c>
      <c r="G18" s="3">
        <v>2.5</v>
      </c>
      <c r="H18" s="4">
        <v>15.63</v>
      </c>
      <c r="I18" s="6">
        <v>24.8</v>
      </c>
      <c r="J18" s="3">
        <f t="shared" si="1"/>
        <v>31.6</v>
      </c>
    </row>
    <row r="19" customFormat="1" ht="16.5" spans="1:10">
      <c r="A19" s="2" t="s">
        <v>71</v>
      </c>
      <c r="B19" s="2" t="s">
        <v>72</v>
      </c>
      <c r="C19" s="2" t="s">
        <v>69</v>
      </c>
      <c r="D19" s="4" t="s">
        <v>73</v>
      </c>
      <c r="E19" s="4">
        <v>4.55</v>
      </c>
      <c r="F19" s="4">
        <f t="shared" si="0"/>
        <v>1.57</v>
      </c>
      <c r="G19" s="3">
        <v>2</v>
      </c>
      <c r="H19" s="4">
        <v>11.06</v>
      </c>
      <c r="I19" s="6">
        <v>7.16</v>
      </c>
      <c r="J19" s="3">
        <f t="shared" si="1"/>
        <v>9.1</v>
      </c>
    </row>
    <row r="20" customFormat="1" ht="16.5" spans="1:10">
      <c r="A20" s="2" t="s">
        <v>74</v>
      </c>
      <c r="B20" s="2" t="s">
        <v>75</v>
      </c>
      <c r="C20" s="2" t="s">
        <v>69</v>
      </c>
      <c r="D20" s="4" t="s">
        <v>76</v>
      </c>
      <c r="E20" s="4">
        <v>2.77</v>
      </c>
      <c r="F20" s="4">
        <f t="shared" si="0"/>
        <v>1.99</v>
      </c>
      <c r="G20" s="3">
        <v>2.5</v>
      </c>
      <c r="H20" s="4">
        <v>16.05</v>
      </c>
      <c r="I20" s="6">
        <v>5.5</v>
      </c>
      <c r="J20" s="3">
        <f t="shared" si="1"/>
        <v>6.925</v>
      </c>
    </row>
    <row r="21" customFormat="1" ht="16.5" spans="1:10">
      <c r="A21" s="2" t="s">
        <v>77</v>
      </c>
      <c r="B21" s="2" t="s">
        <v>78</v>
      </c>
      <c r="C21" s="2" t="s">
        <v>79</v>
      </c>
      <c r="D21" s="4" t="s">
        <v>80</v>
      </c>
      <c r="E21" s="4">
        <v>11.51</v>
      </c>
      <c r="F21" s="4">
        <f t="shared" si="0"/>
        <v>4.77</v>
      </c>
      <c r="G21" s="3">
        <v>6</v>
      </c>
      <c r="H21" s="4">
        <v>22.96</v>
      </c>
      <c r="I21" s="6">
        <v>54.85</v>
      </c>
      <c r="J21" s="3">
        <f t="shared" si="1"/>
        <v>69.06</v>
      </c>
    </row>
    <row r="22" customFormat="1" ht="16.5" spans="1:10">
      <c r="A22" s="2" t="s">
        <v>81</v>
      </c>
      <c r="B22" s="2" t="s">
        <v>82</v>
      </c>
      <c r="C22" s="2" t="s">
        <v>69</v>
      </c>
      <c r="D22" s="4" t="s">
        <v>83</v>
      </c>
      <c r="E22" s="4">
        <v>7.81</v>
      </c>
      <c r="F22" s="4">
        <f t="shared" si="0"/>
        <v>2.93</v>
      </c>
      <c r="G22" s="3">
        <v>3</v>
      </c>
      <c r="H22" s="4">
        <v>37.42</v>
      </c>
      <c r="I22" s="6">
        <v>22.91</v>
      </c>
      <c r="J22" s="3">
        <f t="shared" si="1"/>
        <v>23.43</v>
      </c>
    </row>
    <row r="23" customFormat="1" spans="1:11">
      <c r="A23" s="5" t="s">
        <v>84</v>
      </c>
      <c r="B23" s="5" t="s">
        <v>85</v>
      </c>
      <c r="C23" s="5" t="s">
        <v>86</v>
      </c>
      <c r="D23" s="5">
        <f t="shared" ref="D23:D39" si="2">ROUND(I23/E23,3)</f>
        <v>0.218</v>
      </c>
      <c r="E23" s="5">
        <v>3.22</v>
      </c>
      <c r="F23" s="5">
        <v>3.94</v>
      </c>
      <c r="G23" s="5">
        <v>14.99</v>
      </c>
      <c r="H23" s="5">
        <v>37.79</v>
      </c>
      <c r="I23" s="7">
        <v>0.702</v>
      </c>
      <c r="J23" s="5">
        <f t="shared" ref="J23:J37" si="3">ROUND(D23*F23,3)</f>
        <v>0.859</v>
      </c>
      <c r="K23" s="5"/>
    </row>
    <row r="24" customFormat="1" spans="1:11">
      <c r="A24" s="5" t="s">
        <v>87</v>
      </c>
      <c r="B24" s="5" t="s">
        <v>88</v>
      </c>
      <c r="C24" s="5" t="s">
        <v>86</v>
      </c>
      <c r="D24" s="5">
        <f t="shared" si="2"/>
        <v>0.81</v>
      </c>
      <c r="E24" s="5">
        <v>1.26</v>
      </c>
      <c r="F24" s="5">
        <v>1.49</v>
      </c>
      <c r="G24" s="5">
        <v>9.32</v>
      </c>
      <c r="H24" s="5">
        <v>19.56</v>
      </c>
      <c r="I24" s="7">
        <v>1.02</v>
      </c>
      <c r="J24" s="5">
        <f t="shared" si="3"/>
        <v>1.207</v>
      </c>
      <c r="K24" s="5"/>
    </row>
    <row r="25" customFormat="1" spans="1:11">
      <c r="A25" s="5" t="s">
        <v>89</v>
      </c>
      <c r="B25" s="5" t="s">
        <v>90</v>
      </c>
      <c r="C25" s="5" t="s">
        <v>86</v>
      </c>
      <c r="D25" s="5">
        <f t="shared" si="2"/>
        <v>0.197</v>
      </c>
      <c r="E25" s="5">
        <v>4.88</v>
      </c>
      <c r="F25" s="5">
        <v>6.24</v>
      </c>
      <c r="G25" s="5">
        <v>30.77</v>
      </c>
      <c r="H25" s="5">
        <v>53.07</v>
      </c>
      <c r="I25" s="7">
        <v>0.962</v>
      </c>
      <c r="J25" s="5">
        <f t="shared" si="3"/>
        <v>1.229</v>
      </c>
      <c r="K25" s="5"/>
    </row>
    <row r="26" customFormat="1" spans="1:11">
      <c r="A26" s="5" t="s">
        <v>91</v>
      </c>
      <c r="B26" s="5" t="s">
        <v>92</v>
      </c>
      <c r="C26" s="5" t="s">
        <v>86</v>
      </c>
      <c r="D26" s="5">
        <f t="shared" si="2"/>
        <v>0.235</v>
      </c>
      <c r="E26" s="5">
        <v>4.4</v>
      </c>
      <c r="F26" s="5">
        <v>6.33</v>
      </c>
      <c r="G26" s="5">
        <v>42.49</v>
      </c>
      <c r="H26" s="5">
        <v>60.85</v>
      </c>
      <c r="I26" s="7">
        <v>1.036</v>
      </c>
      <c r="J26" s="5">
        <f t="shared" si="3"/>
        <v>1.488</v>
      </c>
      <c r="K26" s="5"/>
    </row>
    <row r="27" customFormat="1" spans="1:11">
      <c r="A27" s="5" t="s">
        <v>93</v>
      </c>
      <c r="B27" s="5" t="s">
        <v>94</v>
      </c>
      <c r="C27" s="5" t="s">
        <v>86</v>
      </c>
      <c r="D27" s="5">
        <f t="shared" si="2"/>
        <v>0.374</v>
      </c>
      <c r="E27" s="5">
        <v>4.13</v>
      </c>
      <c r="F27" s="5">
        <v>4.37</v>
      </c>
      <c r="G27" s="5">
        <v>21.51</v>
      </c>
      <c r="H27" s="5">
        <v>37.96</v>
      </c>
      <c r="I27" s="7">
        <v>1.546</v>
      </c>
      <c r="J27" s="5">
        <f t="shared" si="3"/>
        <v>1.634</v>
      </c>
      <c r="K27" s="5"/>
    </row>
    <row r="28" customFormat="1" spans="1:11">
      <c r="A28" s="5" t="s">
        <v>95</v>
      </c>
      <c r="B28" s="5" t="s">
        <v>96</v>
      </c>
      <c r="C28" s="5"/>
      <c r="D28" s="5">
        <f t="shared" si="2"/>
        <v>0.122</v>
      </c>
      <c r="E28" s="5">
        <v>4.71</v>
      </c>
      <c r="F28" s="5">
        <v>6.29</v>
      </c>
      <c r="G28" s="5">
        <v>32.82</v>
      </c>
      <c r="H28" s="5">
        <v>46.68</v>
      </c>
      <c r="I28" s="7">
        <v>0.575</v>
      </c>
      <c r="J28" s="5">
        <f t="shared" si="3"/>
        <v>0.767</v>
      </c>
      <c r="K28" s="5"/>
    </row>
    <row r="29" customFormat="1" spans="1:11">
      <c r="A29" s="5" t="s">
        <v>49</v>
      </c>
      <c r="B29" s="5" t="s">
        <v>97</v>
      </c>
      <c r="C29" s="5" t="s">
        <v>86</v>
      </c>
      <c r="D29" s="5">
        <f t="shared" si="2"/>
        <v>1.716</v>
      </c>
      <c r="E29" s="5">
        <v>0.58</v>
      </c>
      <c r="F29" s="5">
        <v>0.87</v>
      </c>
      <c r="G29" s="5">
        <v>5.07</v>
      </c>
      <c r="H29" s="5">
        <v>6.22</v>
      </c>
      <c r="I29" s="7">
        <v>0.995</v>
      </c>
      <c r="J29" s="5">
        <f t="shared" si="3"/>
        <v>1.493</v>
      </c>
      <c r="K29" s="5"/>
    </row>
    <row r="30" customFormat="1" spans="1:11">
      <c r="A30" s="5" t="s">
        <v>98</v>
      </c>
      <c r="B30" s="5" t="s">
        <v>99</v>
      </c>
      <c r="C30" s="5" t="s">
        <v>86</v>
      </c>
      <c r="D30" s="5">
        <f t="shared" si="2"/>
        <v>0.219</v>
      </c>
      <c r="E30" s="5">
        <v>3.58</v>
      </c>
      <c r="F30" s="5">
        <v>4.47</v>
      </c>
      <c r="G30" s="5">
        <v>41.99</v>
      </c>
      <c r="H30" s="5">
        <v>61.24</v>
      </c>
      <c r="I30" s="7">
        <v>0.783</v>
      </c>
      <c r="J30" s="5">
        <f t="shared" si="3"/>
        <v>0.979</v>
      </c>
      <c r="K30" s="5"/>
    </row>
    <row r="31" customFormat="1" spans="1:11">
      <c r="A31" s="5" t="s">
        <v>100</v>
      </c>
      <c r="B31" s="5" t="s">
        <v>101</v>
      </c>
      <c r="C31" s="5" t="s">
        <v>86</v>
      </c>
      <c r="D31" s="5">
        <f t="shared" si="2"/>
        <v>0.18</v>
      </c>
      <c r="E31" s="5">
        <v>3.61</v>
      </c>
      <c r="F31" s="5">
        <v>3.43</v>
      </c>
      <c r="G31" s="5">
        <v>20.09</v>
      </c>
      <c r="H31" s="5">
        <v>33.36</v>
      </c>
      <c r="I31" s="7">
        <v>0.648</v>
      </c>
      <c r="J31" s="5">
        <f t="shared" si="3"/>
        <v>0.617</v>
      </c>
      <c r="K31" s="5"/>
    </row>
    <row r="32" customFormat="1" spans="1:11">
      <c r="A32" s="5" t="s">
        <v>102</v>
      </c>
      <c r="B32" s="5" t="s">
        <v>103</v>
      </c>
      <c r="C32" s="5" t="s">
        <v>86</v>
      </c>
      <c r="D32" s="5">
        <f t="shared" si="2"/>
        <v>0.144</v>
      </c>
      <c r="E32" s="5">
        <v>3.45</v>
      </c>
      <c r="F32" s="5">
        <v>4.52</v>
      </c>
      <c r="G32" s="5">
        <v>28.2</v>
      </c>
      <c r="H32" s="5">
        <v>33.85</v>
      </c>
      <c r="I32" s="7">
        <v>0.498</v>
      </c>
      <c r="J32" s="5">
        <f t="shared" si="3"/>
        <v>0.651</v>
      </c>
      <c r="K32" s="5"/>
    </row>
    <row r="33" customFormat="1" spans="1:11">
      <c r="A33" s="5" t="s">
        <v>104</v>
      </c>
      <c r="B33" s="5" t="s">
        <v>105</v>
      </c>
      <c r="C33" s="5" t="s">
        <v>86</v>
      </c>
      <c r="D33" s="5">
        <f t="shared" si="2"/>
        <v>0.626</v>
      </c>
      <c r="E33" s="5">
        <v>1.37</v>
      </c>
      <c r="F33" s="5">
        <v>1.78</v>
      </c>
      <c r="G33" s="5">
        <v>20.05</v>
      </c>
      <c r="H33" s="5">
        <v>22.93</v>
      </c>
      <c r="I33" s="7">
        <v>0.857</v>
      </c>
      <c r="J33" s="5">
        <f t="shared" si="3"/>
        <v>1.114</v>
      </c>
      <c r="K33" s="5"/>
    </row>
    <row r="34" customFormat="1" spans="1:11">
      <c r="A34" s="5" t="s">
        <v>106</v>
      </c>
      <c r="B34" s="5" t="s">
        <v>107</v>
      </c>
      <c r="C34" s="5" t="s">
        <v>86</v>
      </c>
      <c r="D34" s="5">
        <f t="shared" si="2"/>
        <v>1.377</v>
      </c>
      <c r="E34" s="5">
        <v>1.36</v>
      </c>
      <c r="F34" s="5">
        <v>1.49</v>
      </c>
      <c r="G34" s="5">
        <v>12.09</v>
      </c>
      <c r="H34" s="5">
        <v>12.37</v>
      </c>
      <c r="I34" s="7">
        <v>1.873</v>
      </c>
      <c r="J34" s="5">
        <f t="shared" si="3"/>
        <v>2.052</v>
      </c>
      <c r="K34" s="5"/>
    </row>
    <row r="35" customFormat="1" spans="1:11">
      <c r="A35" s="5" t="s">
        <v>108</v>
      </c>
      <c r="B35" s="5" t="s">
        <v>109</v>
      </c>
      <c r="C35" s="5" t="s">
        <v>86</v>
      </c>
      <c r="D35" s="5">
        <f t="shared" si="2"/>
        <v>0.092</v>
      </c>
      <c r="E35" s="5">
        <v>4.9</v>
      </c>
      <c r="F35" s="5">
        <v>4.93</v>
      </c>
      <c r="G35" s="5">
        <v>31.7</v>
      </c>
      <c r="H35" s="5">
        <v>34.12</v>
      </c>
      <c r="I35" s="7">
        <v>0.449</v>
      </c>
      <c r="J35" s="5">
        <f t="shared" si="3"/>
        <v>0.454</v>
      </c>
      <c r="K35" s="5"/>
    </row>
    <row r="36" customFormat="1" spans="1:11">
      <c r="A36" s="5" t="s">
        <v>110</v>
      </c>
      <c r="B36" s="5" t="s">
        <v>111</v>
      </c>
      <c r="C36" s="5" t="s">
        <v>86</v>
      </c>
      <c r="D36" s="5">
        <f t="shared" si="2"/>
        <v>1.216</v>
      </c>
      <c r="E36" s="5">
        <v>0.83</v>
      </c>
      <c r="F36" s="5">
        <v>0.87</v>
      </c>
      <c r="G36" s="5">
        <v>8.31</v>
      </c>
      <c r="H36" s="5">
        <v>8.56</v>
      </c>
      <c r="I36" s="7">
        <v>1.009</v>
      </c>
      <c r="J36" s="5">
        <f t="shared" si="3"/>
        <v>1.058</v>
      </c>
      <c r="K36" s="5"/>
    </row>
    <row r="37" customFormat="1" spans="1:11">
      <c r="A37" s="5" t="s">
        <v>112</v>
      </c>
      <c r="B37" s="5" t="s">
        <v>113</v>
      </c>
      <c r="C37" s="5" t="s">
        <v>86</v>
      </c>
      <c r="D37" s="5">
        <f t="shared" si="2"/>
        <v>0.953</v>
      </c>
      <c r="E37" s="5">
        <v>0.83</v>
      </c>
      <c r="F37" s="5">
        <v>0.87</v>
      </c>
      <c r="G37" s="5">
        <v>8.31</v>
      </c>
      <c r="H37" s="5">
        <v>8.56</v>
      </c>
      <c r="I37" s="7">
        <v>0.791</v>
      </c>
      <c r="J37" s="5">
        <f t="shared" si="3"/>
        <v>0.829</v>
      </c>
      <c r="K37" s="5"/>
    </row>
    <row r="38" customFormat="1" spans="1:11">
      <c r="A38" s="5" t="s">
        <v>114</v>
      </c>
      <c r="B38" s="5" t="s">
        <v>115</v>
      </c>
      <c r="C38" s="5" t="s">
        <v>86</v>
      </c>
      <c r="D38" s="5">
        <f t="shared" si="2"/>
        <v>0.245</v>
      </c>
      <c r="E38" s="5">
        <v>4.39</v>
      </c>
      <c r="F38" s="5"/>
      <c r="G38" s="5">
        <v>23.68</v>
      </c>
      <c r="H38" s="5"/>
      <c r="I38" s="7">
        <v>1.077</v>
      </c>
      <c r="J38" s="5">
        <v>1.1</v>
      </c>
      <c r="K38" s="5"/>
    </row>
    <row r="39" customFormat="1" spans="1:11">
      <c r="A39" s="5" t="s">
        <v>116</v>
      </c>
      <c r="B39" s="5" t="s">
        <v>117</v>
      </c>
      <c r="C39" s="5" t="s">
        <v>86</v>
      </c>
      <c r="D39" s="5">
        <f t="shared" si="2"/>
        <v>0.19</v>
      </c>
      <c r="E39" s="5">
        <v>4.65</v>
      </c>
      <c r="F39" s="5">
        <v>4.2</v>
      </c>
      <c r="G39" s="5">
        <v>61.66</v>
      </c>
      <c r="H39" s="5">
        <v>68.26</v>
      </c>
      <c r="I39" s="7">
        <v>0.885</v>
      </c>
      <c r="J39" s="5">
        <f>ROUND(D39*F39,3)</f>
        <v>0.798</v>
      </c>
      <c r="K39" s="5"/>
    </row>
  </sheetData>
  <autoFilter ref="K1:K3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P38"/>
  <sheetViews>
    <sheetView showGridLines="0" workbookViewId="0">
      <selection activeCell="A19" sqref="A19:O38"/>
    </sheetView>
  </sheetViews>
  <sheetFormatPr defaultColWidth="9" defaultRowHeight="13.5"/>
  <cols>
    <col min="1" max="1" width="13" style="8" customWidth="1"/>
    <col min="2" max="2" width="10.5" style="8" customWidth="1"/>
    <col min="3" max="3" width="13" style="8" customWidth="1"/>
    <col min="4" max="6" width="13" style="11" customWidth="1"/>
    <col min="7" max="7" width="13" style="8" customWidth="1"/>
    <col min="8" max="8" width="13" style="11" customWidth="1"/>
    <col min="9" max="9" width="13" style="8" customWidth="1"/>
    <col min="10" max="10" width="13" style="11" customWidth="1"/>
    <col min="11" max="12" width="13" style="8" customWidth="1"/>
    <col min="13" max="13" width="19" style="8" customWidth="1"/>
    <col min="14" max="14" width="18.625" style="8" customWidth="1"/>
    <col min="15" max="247" width="13" style="8" customWidth="1"/>
    <col min="248" max="248" width="13" style="8"/>
    <col min="249" max="16384" width="9" style="8"/>
  </cols>
  <sheetData>
    <row r="1" s="8" customForma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118</v>
      </c>
      <c r="J1" s="5" t="s">
        <v>8</v>
      </c>
      <c r="K1" s="5" t="s">
        <v>9</v>
      </c>
      <c r="L1" s="5" t="s">
        <v>119</v>
      </c>
      <c r="M1" s="5" t="s">
        <v>120</v>
      </c>
      <c r="N1" s="5" t="s">
        <v>121</v>
      </c>
      <c r="O1" s="5" t="s">
        <v>122</v>
      </c>
      <c r="P1" s="14"/>
    </row>
    <row r="2" s="9" customFormat="1" spans="1:16">
      <c r="A2" s="5" t="s">
        <v>84</v>
      </c>
      <c r="B2" s="5" t="s">
        <v>85</v>
      </c>
      <c r="C2" s="5" t="s">
        <v>86</v>
      </c>
      <c r="D2" s="5" t="s">
        <v>86</v>
      </c>
      <c r="E2" s="5">
        <f t="shared" ref="E2:E18" si="0">ROUND(J2/F2,3)</f>
        <v>0.218</v>
      </c>
      <c r="F2" s="5">
        <v>3.22</v>
      </c>
      <c r="G2" s="5">
        <v>3.94</v>
      </c>
      <c r="H2" s="5">
        <v>14.99</v>
      </c>
      <c r="I2" s="5">
        <v>37.79</v>
      </c>
      <c r="J2" s="7">
        <v>0.702</v>
      </c>
      <c r="K2" s="5">
        <f t="shared" ref="K2:K16" si="1">ROUND(E2*G2,3)</f>
        <v>0.859</v>
      </c>
      <c r="L2" s="5">
        <f t="shared" ref="L2:L16" si="2">J2/H2*I2</f>
        <v>1.76975183455637</v>
      </c>
      <c r="M2" s="5">
        <f t="shared" ref="M2:M18" si="3">ROUND((K2-J2)/J2*100,2)</f>
        <v>22.36</v>
      </c>
      <c r="N2" s="5">
        <f t="shared" ref="N2:N18" si="4">ROUND((L2-J2)/J2*100,2)</f>
        <v>152.1</v>
      </c>
      <c r="O2" s="5">
        <f t="shared" ref="O2:O18" si="5">(M2+N2)/2</f>
        <v>87.23</v>
      </c>
      <c r="P2" s="15"/>
    </row>
    <row r="3" s="8" customFormat="1" spans="1:16">
      <c r="A3" s="5" t="s">
        <v>87</v>
      </c>
      <c r="B3" s="5" t="s">
        <v>88</v>
      </c>
      <c r="C3" s="5" t="s">
        <v>86</v>
      </c>
      <c r="D3" s="5" t="s">
        <v>86</v>
      </c>
      <c r="E3" s="5">
        <f t="shared" si="0"/>
        <v>0.81</v>
      </c>
      <c r="F3" s="5">
        <v>1.26</v>
      </c>
      <c r="G3" s="5">
        <v>1.49</v>
      </c>
      <c r="H3" s="5">
        <v>9.32</v>
      </c>
      <c r="I3" s="5">
        <v>19.56</v>
      </c>
      <c r="J3" s="7">
        <v>1.02</v>
      </c>
      <c r="K3" s="5">
        <f t="shared" si="1"/>
        <v>1.207</v>
      </c>
      <c r="L3" s="5">
        <f t="shared" si="2"/>
        <v>2.14068669527897</v>
      </c>
      <c r="M3" s="5">
        <f t="shared" si="3"/>
        <v>18.33</v>
      </c>
      <c r="N3" s="5">
        <f t="shared" si="4"/>
        <v>109.87</v>
      </c>
      <c r="O3" s="5">
        <f t="shared" si="5"/>
        <v>64.1</v>
      </c>
      <c r="P3" s="14"/>
    </row>
    <row r="4" s="8" customFormat="1" spans="1:16">
      <c r="A4" s="5" t="s">
        <v>89</v>
      </c>
      <c r="B4" s="5" t="s">
        <v>90</v>
      </c>
      <c r="C4" s="5" t="s">
        <v>86</v>
      </c>
      <c r="D4" s="5" t="s">
        <v>86</v>
      </c>
      <c r="E4" s="5">
        <f t="shared" si="0"/>
        <v>0.197</v>
      </c>
      <c r="F4" s="5">
        <v>4.88</v>
      </c>
      <c r="G4" s="5">
        <v>6.24</v>
      </c>
      <c r="H4" s="5">
        <v>30.77</v>
      </c>
      <c r="I4" s="5">
        <v>53.07</v>
      </c>
      <c r="J4" s="7">
        <v>0.962</v>
      </c>
      <c r="K4" s="5">
        <f t="shared" si="1"/>
        <v>1.229</v>
      </c>
      <c r="L4" s="5">
        <f t="shared" si="2"/>
        <v>1.65919207019824</v>
      </c>
      <c r="M4" s="5">
        <f t="shared" si="3"/>
        <v>27.75</v>
      </c>
      <c r="N4" s="5">
        <f t="shared" si="4"/>
        <v>72.47</v>
      </c>
      <c r="O4" s="5">
        <f t="shared" si="5"/>
        <v>50.11</v>
      </c>
      <c r="P4" s="14"/>
    </row>
    <row r="5" s="8" customFormat="1" spans="1:16">
      <c r="A5" s="5" t="s">
        <v>91</v>
      </c>
      <c r="B5" s="5" t="s">
        <v>92</v>
      </c>
      <c r="C5" s="5" t="s">
        <v>86</v>
      </c>
      <c r="D5" s="5" t="s">
        <v>86</v>
      </c>
      <c r="E5" s="5">
        <f t="shared" si="0"/>
        <v>0.235</v>
      </c>
      <c r="F5" s="5">
        <v>4.4</v>
      </c>
      <c r="G5" s="5">
        <v>6.33</v>
      </c>
      <c r="H5" s="5">
        <v>42.49</v>
      </c>
      <c r="I5" s="5">
        <v>60.85</v>
      </c>
      <c r="J5" s="7">
        <v>1.036</v>
      </c>
      <c r="K5" s="5">
        <f t="shared" si="1"/>
        <v>1.488</v>
      </c>
      <c r="L5" s="5">
        <f t="shared" si="2"/>
        <v>1.48365733113674</v>
      </c>
      <c r="M5" s="5">
        <f t="shared" si="3"/>
        <v>43.63</v>
      </c>
      <c r="N5" s="5">
        <f t="shared" si="4"/>
        <v>43.21</v>
      </c>
      <c r="O5" s="5">
        <f t="shared" si="5"/>
        <v>43.42</v>
      </c>
      <c r="P5" s="14"/>
    </row>
    <row r="6" s="8" customFormat="1" spans="1:16">
      <c r="A6" s="5" t="s">
        <v>93</v>
      </c>
      <c r="B6" s="5" t="s">
        <v>94</v>
      </c>
      <c r="C6" s="5" t="s">
        <v>86</v>
      </c>
      <c r="D6" s="5" t="s">
        <v>86</v>
      </c>
      <c r="E6" s="5">
        <f t="shared" si="0"/>
        <v>0.374</v>
      </c>
      <c r="F6" s="5">
        <v>4.13</v>
      </c>
      <c r="G6" s="5">
        <v>4.37</v>
      </c>
      <c r="H6" s="5">
        <v>21.51</v>
      </c>
      <c r="I6" s="5">
        <v>37.96</v>
      </c>
      <c r="J6" s="7">
        <v>1.546</v>
      </c>
      <c r="K6" s="5">
        <f t="shared" si="1"/>
        <v>1.634</v>
      </c>
      <c r="L6" s="5">
        <f t="shared" si="2"/>
        <v>2.72831985123198</v>
      </c>
      <c r="M6" s="5">
        <f t="shared" si="3"/>
        <v>5.69</v>
      </c>
      <c r="N6" s="5">
        <f t="shared" si="4"/>
        <v>76.48</v>
      </c>
      <c r="O6" s="5">
        <f t="shared" si="5"/>
        <v>41.085</v>
      </c>
      <c r="P6" s="14"/>
    </row>
    <row r="7" s="8" customFormat="1" spans="1:16">
      <c r="A7" s="5" t="s">
        <v>95</v>
      </c>
      <c r="B7" s="5" t="s">
        <v>96</v>
      </c>
      <c r="C7" s="5"/>
      <c r="D7" s="5"/>
      <c r="E7" s="5">
        <f t="shared" si="0"/>
        <v>0.122</v>
      </c>
      <c r="F7" s="5">
        <v>4.71</v>
      </c>
      <c r="G7" s="5">
        <v>6.29</v>
      </c>
      <c r="H7" s="5">
        <v>32.82</v>
      </c>
      <c r="I7" s="5">
        <v>46.68</v>
      </c>
      <c r="J7" s="7">
        <v>0.575</v>
      </c>
      <c r="K7" s="5">
        <f t="shared" si="1"/>
        <v>0.767</v>
      </c>
      <c r="L7" s="5">
        <f t="shared" si="2"/>
        <v>0.81782449725777</v>
      </c>
      <c r="M7" s="5">
        <f t="shared" si="3"/>
        <v>33.39</v>
      </c>
      <c r="N7" s="5">
        <f t="shared" si="4"/>
        <v>42.23</v>
      </c>
      <c r="O7" s="5">
        <f t="shared" si="5"/>
        <v>37.81</v>
      </c>
      <c r="P7" s="14"/>
    </row>
    <row r="8" s="8" customFormat="1" spans="1:16">
      <c r="A8" s="5" t="s">
        <v>49</v>
      </c>
      <c r="B8" s="5" t="s">
        <v>97</v>
      </c>
      <c r="C8" s="5" t="s">
        <v>86</v>
      </c>
      <c r="D8" s="5" t="s">
        <v>86</v>
      </c>
      <c r="E8" s="5">
        <f t="shared" si="0"/>
        <v>1.716</v>
      </c>
      <c r="F8" s="5">
        <v>0.58</v>
      </c>
      <c r="G8" s="5">
        <v>0.87</v>
      </c>
      <c r="H8" s="5">
        <v>5.07</v>
      </c>
      <c r="I8" s="5">
        <v>6.22</v>
      </c>
      <c r="J8" s="7">
        <v>0.995</v>
      </c>
      <c r="K8" s="5">
        <f t="shared" si="1"/>
        <v>1.493</v>
      </c>
      <c r="L8" s="5">
        <f t="shared" si="2"/>
        <v>1.22069033530572</v>
      </c>
      <c r="M8" s="5">
        <f t="shared" si="3"/>
        <v>50.05</v>
      </c>
      <c r="N8" s="5">
        <f t="shared" si="4"/>
        <v>22.68</v>
      </c>
      <c r="O8" s="5">
        <f t="shared" si="5"/>
        <v>36.365</v>
      </c>
      <c r="P8" s="14"/>
    </row>
    <row r="9" s="8" customFormat="1" spans="1:16">
      <c r="A9" s="5" t="s">
        <v>98</v>
      </c>
      <c r="B9" s="5" t="s">
        <v>99</v>
      </c>
      <c r="C9" s="5" t="s">
        <v>86</v>
      </c>
      <c r="D9" s="5" t="s">
        <v>86</v>
      </c>
      <c r="E9" s="5">
        <f t="shared" si="0"/>
        <v>0.219</v>
      </c>
      <c r="F9" s="5">
        <v>3.58</v>
      </c>
      <c r="G9" s="5">
        <v>4.47</v>
      </c>
      <c r="H9" s="5">
        <v>41.99</v>
      </c>
      <c r="I9" s="5">
        <v>61.24</v>
      </c>
      <c r="J9" s="7">
        <v>0.783</v>
      </c>
      <c r="K9" s="5">
        <f t="shared" si="1"/>
        <v>0.979</v>
      </c>
      <c r="L9" s="5">
        <f t="shared" si="2"/>
        <v>1.1419604667778</v>
      </c>
      <c r="M9" s="5">
        <f t="shared" si="3"/>
        <v>25.03</v>
      </c>
      <c r="N9" s="5">
        <f t="shared" si="4"/>
        <v>45.84</v>
      </c>
      <c r="O9" s="5">
        <f t="shared" si="5"/>
        <v>35.435</v>
      </c>
      <c r="P9" s="14"/>
    </row>
    <row r="10" s="8" customFormat="1" spans="1:16">
      <c r="A10" s="5" t="s">
        <v>100</v>
      </c>
      <c r="B10" s="5" t="s">
        <v>101</v>
      </c>
      <c r="C10" s="5" t="s">
        <v>86</v>
      </c>
      <c r="D10" s="5" t="s">
        <v>86</v>
      </c>
      <c r="E10" s="5">
        <f t="shared" si="0"/>
        <v>0.18</v>
      </c>
      <c r="F10" s="5">
        <v>3.61</v>
      </c>
      <c r="G10" s="5">
        <v>3.43</v>
      </c>
      <c r="H10" s="5">
        <v>20.09</v>
      </c>
      <c r="I10" s="5">
        <v>33.36</v>
      </c>
      <c r="J10" s="7">
        <v>0.648</v>
      </c>
      <c r="K10" s="5">
        <f t="shared" si="1"/>
        <v>0.617</v>
      </c>
      <c r="L10" s="5">
        <f t="shared" si="2"/>
        <v>1.0760219014435</v>
      </c>
      <c r="M10" s="5">
        <f t="shared" si="3"/>
        <v>-4.78</v>
      </c>
      <c r="N10" s="5">
        <f t="shared" si="4"/>
        <v>66.05</v>
      </c>
      <c r="O10" s="5">
        <f t="shared" si="5"/>
        <v>30.635</v>
      </c>
      <c r="P10" s="14"/>
    </row>
    <row r="11" s="8" customFormat="1" spans="1:16">
      <c r="A11" s="5" t="s">
        <v>102</v>
      </c>
      <c r="B11" s="5" t="s">
        <v>103</v>
      </c>
      <c r="C11" s="5" t="s">
        <v>86</v>
      </c>
      <c r="D11" s="5" t="s">
        <v>86</v>
      </c>
      <c r="E11" s="5">
        <f t="shared" si="0"/>
        <v>0.144</v>
      </c>
      <c r="F11" s="5">
        <v>3.45</v>
      </c>
      <c r="G11" s="5">
        <v>4.52</v>
      </c>
      <c r="H11" s="5">
        <v>28.2</v>
      </c>
      <c r="I11" s="5">
        <v>33.85</v>
      </c>
      <c r="J11" s="7">
        <v>0.498</v>
      </c>
      <c r="K11" s="5">
        <f t="shared" si="1"/>
        <v>0.651</v>
      </c>
      <c r="L11" s="5">
        <f t="shared" si="2"/>
        <v>0.597776595744681</v>
      </c>
      <c r="M11" s="5">
        <f t="shared" si="3"/>
        <v>30.72</v>
      </c>
      <c r="N11" s="5">
        <f t="shared" si="4"/>
        <v>20.04</v>
      </c>
      <c r="O11" s="5">
        <f t="shared" si="5"/>
        <v>25.38</v>
      </c>
      <c r="P11" s="14"/>
    </row>
    <row r="12" s="8" customFormat="1" spans="1:16">
      <c r="A12" s="5" t="s">
        <v>104</v>
      </c>
      <c r="B12" s="5" t="s">
        <v>105</v>
      </c>
      <c r="C12" s="5" t="s">
        <v>86</v>
      </c>
      <c r="D12" s="5" t="s">
        <v>86</v>
      </c>
      <c r="E12" s="5">
        <f t="shared" si="0"/>
        <v>0.626</v>
      </c>
      <c r="F12" s="5">
        <v>1.37</v>
      </c>
      <c r="G12" s="5">
        <v>1.78</v>
      </c>
      <c r="H12" s="5">
        <v>20.05</v>
      </c>
      <c r="I12" s="5">
        <v>22.93</v>
      </c>
      <c r="J12" s="7">
        <v>0.857</v>
      </c>
      <c r="K12" s="5">
        <f t="shared" si="1"/>
        <v>1.114</v>
      </c>
      <c r="L12" s="5">
        <f t="shared" si="2"/>
        <v>0.980100249376559</v>
      </c>
      <c r="M12" s="5">
        <f t="shared" si="3"/>
        <v>29.99</v>
      </c>
      <c r="N12" s="5">
        <f t="shared" si="4"/>
        <v>14.36</v>
      </c>
      <c r="O12" s="5">
        <f t="shared" si="5"/>
        <v>22.175</v>
      </c>
      <c r="P12" s="14"/>
    </row>
    <row r="13" s="8" customFormat="1" spans="1:16">
      <c r="A13" s="5" t="s">
        <v>106</v>
      </c>
      <c r="B13" s="5" t="s">
        <v>107</v>
      </c>
      <c r="C13" s="5" t="s">
        <v>86</v>
      </c>
      <c r="D13" s="5" t="s">
        <v>86</v>
      </c>
      <c r="E13" s="5">
        <f t="shared" si="0"/>
        <v>1.377</v>
      </c>
      <c r="F13" s="5">
        <v>1.36</v>
      </c>
      <c r="G13" s="5">
        <v>1.49</v>
      </c>
      <c r="H13" s="5">
        <v>12.09</v>
      </c>
      <c r="I13" s="5">
        <v>12.37</v>
      </c>
      <c r="J13" s="7">
        <v>1.873</v>
      </c>
      <c r="K13" s="5">
        <f t="shared" si="1"/>
        <v>2.052</v>
      </c>
      <c r="L13" s="5">
        <f t="shared" si="2"/>
        <v>1.91637799834574</v>
      </c>
      <c r="M13" s="5">
        <f t="shared" si="3"/>
        <v>9.56</v>
      </c>
      <c r="N13" s="5">
        <f t="shared" si="4"/>
        <v>2.32</v>
      </c>
      <c r="O13" s="5">
        <f t="shared" si="5"/>
        <v>5.94</v>
      </c>
      <c r="P13" s="14"/>
    </row>
    <row r="14" s="8" customFormat="1" spans="1:16">
      <c r="A14" s="5" t="s">
        <v>108</v>
      </c>
      <c r="B14" s="5" t="s">
        <v>109</v>
      </c>
      <c r="C14" s="5" t="s">
        <v>86</v>
      </c>
      <c r="D14" s="5" t="s">
        <v>86</v>
      </c>
      <c r="E14" s="5">
        <f t="shared" si="0"/>
        <v>0.092</v>
      </c>
      <c r="F14" s="5">
        <v>4.9</v>
      </c>
      <c r="G14" s="5">
        <v>4.93</v>
      </c>
      <c r="H14" s="5">
        <v>31.7</v>
      </c>
      <c r="I14" s="5">
        <v>34.12</v>
      </c>
      <c r="J14" s="7">
        <v>0.449</v>
      </c>
      <c r="K14" s="5">
        <f t="shared" si="1"/>
        <v>0.454</v>
      </c>
      <c r="L14" s="5">
        <f t="shared" si="2"/>
        <v>0.483276971608833</v>
      </c>
      <c r="M14" s="5">
        <f t="shared" si="3"/>
        <v>1.11</v>
      </c>
      <c r="N14" s="5">
        <f t="shared" si="4"/>
        <v>7.63</v>
      </c>
      <c r="O14" s="5">
        <f t="shared" si="5"/>
        <v>4.37</v>
      </c>
      <c r="P14" s="14"/>
    </row>
    <row r="15" s="8" customFormat="1" spans="1:16">
      <c r="A15" s="5" t="s">
        <v>110</v>
      </c>
      <c r="B15" s="5" t="s">
        <v>111</v>
      </c>
      <c r="C15" s="5" t="s">
        <v>86</v>
      </c>
      <c r="D15" s="5" t="s">
        <v>86</v>
      </c>
      <c r="E15" s="5">
        <f t="shared" si="0"/>
        <v>1.216</v>
      </c>
      <c r="F15" s="5">
        <v>0.83</v>
      </c>
      <c r="G15" s="5">
        <v>0.87</v>
      </c>
      <c r="H15" s="5">
        <v>8.31</v>
      </c>
      <c r="I15" s="5">
        <v>8.56</v>
      </c>
      <c r="J15" s="7">
        <v>1.009</v>
      </c>
      <c r="K15" s="5">
        <f t="shared" si="1"/>
        <v>1.058</v>
      </c>
      <c r="L15" s="5">
        <f t="shared" si="2"/>
        <v>1.03935499398315</v>
      </c>
      <c r="M15" s="5">
        <f t="shared" si="3"/>
        <v>4.86</v>
      </c>
      <c r="N15" s="5">
        <f t="shared" si="4"/>
        <v>3.01</v>
      </c>
      <c r="O15" s="5">
        <f t="shared" si="5"/>
        <v>3.935</v>
      </c>
      <c r="P15" s="14"/>
    </row>
    <row r="16" s="8" customFormat="1" spans="1:16">
      <c r="A16" s="5" t="s">
        <v>112</v>
      </c>
      <c r="B16" s="5" t="s">
        <v>113</v>
      </c>
      <c r="C16" s="5" t="s">
        <v>86</v>
      </c>
      <c r="D16" s="5" t="s">
        <v>86</v>
      </c>
      <c r="E16" s="5">
        <f t="shared" si="0"/>
        <v>0.953</v>
      </c>
      <c r="F16" s="5">
        <v>0.83</v>
      </c>
      <c r="G16" s="5">
        <v>0.87</v>
      </c>
      <c r="H16" s="5">
        <v>8.31</v>
      </c>
      <c r="I16" s="5">
        <v>8.56</v>
      </c>
      <c r="J16" s="7">
        <v>0.791</v>
      </c>
      <c r="K16" s="5">
        <f t="shared" si="1"/>
        <v>0.829</v>
      </c>
      <c r="L16" s="5">
        <f t="shared" si="2"/>
        <v>0.814796630565584</v>
      </c>
      <c r="M16" s="5">
        <f t="shared" si="3"/>
        <v>4.8</v>
      </c>
      <c r="N16" s="5">
        <f t="shared" si="4"/>
        <v>3.01</v>
      </c>
      <c r="O16" s="5">
        <f t="shared" si="5"/>
        <v>3.905</v>
      </c>
      <c r="P16" s="14"/>
    </row>
    <row r="17" s="10" customFormat="1" spans="1:16">
      <c r="A17" s="5" t="s">
        <v>114</v>
      </c>
      <c r="B17" s="5" t="s">
        <v>115</v>
      </c>
      <c r="C17" s="5" t="s">
        <v>86</v>
      </c>
      <c r="D17" s="5" t="s">
        <v>86</v>
      </c>
      <c r="E17" s="5">
        <f t="shared" si="0"/>
        <v>0.245</v>
      </c>
      <c r="F17" s="5">
        <v>4.39</v>
      </c>
      <c r="G17" s="5"/>
      <c r="H17" s="5">
        <v>23.68</v>
      </c>
      <c r="I17" s="5"/>
      <c r="J17" s="7">
        <v>1.077</v>
      </c>
      <c r="K17" s="5">
        <v>1.1</v>
      </c>
      <c r="L17" s="5">
        <v>1.1</v>
      </c>
      <c r="M17" s="5">
        <f t="shared" si="3"/>
        <v>2.14</v>
      </c>
      <c r="N17" s="5">
        <f t="shared" si="4"/>
        <v>2.14</v>
      </c>
      <c r="O17" s="5">
        <f t="shared" si="5"/>
        <v>2.14</v>
      </c>
      <c r="P17" s="16"/>
    </row>
    <row r="18" s="8" customFormat="1" spans="1:16">
      <c r="A18" s="5" t="s">
        <v>116</v>
      </c>
      <c r="B18" s="5" t="s">
        <v>117</v>
      </c>
      <c r="C18" s="5" t="s">
        <v>86</v>
      </c>
      <c r="D18" s="5" t="s">
        <v>86</v>
      </c>
      <c r="E18" s="5">
        <f t="shared" si="0"/>
        <v>0.19</v>
      </c>
      <c r="F18" s="5">
        <v>4.65</v>
      </c>
      <c r="G18" s="5">
        <v>4.2</v>
      </c>
      <c r="H18" s="5">
        <v>61.66</v>
      </c>
      <c r="I18" s="5">
        <v>68.26</v>
      </c>
      <c r="J18" s="7">
        <v>0.885</v>
      </c>
      <c r="K18" s="5">
        <f>ROUND(E18*G18,3)</f>
        <v>0.798</v>
      </c>
      <c r="L18" s="5">
        <f>J18/H18*I18</f>
        <v>0.97972915990918</v>
      </c>
      <c r="M18" s="5">
        <f t="shared" si="3"/>
        <v>-9.83</v>
      </c>
      <c r="N18" s="5">
        <f t="shared" si="4"/>
        <v>10.7</v>
      </c>
      <c r="O18" s="5">
        <f t="shared" si="5"/>
        <v>0.435</v>
      </c>
      <c r="P18" s="14"/>
    </row>
    <row r="19" s="10" customFormat="1" ht="16.5" spans="1:15">
      <c r="A19" s="12"/>
      <c r="B19" s="12"/>
      <c r="C19" s="12"/>
      <c r="D19" s="13"/>
      <c r="E19" s="13"/>
      <c r="F19" s="13"/>
      <c r="G19" s="9"/>
      <c r="H19" s="13"/>
      <c r="I19" s="9"/>
      <c r="J19" s="17"/>
      <c r="K19" s="9"/>
      <c r="L19" s="9"/>
      <c r="M19" s="9"/>
      <c r="N19" s="9"/>
      <c r="O19" s="18"/>
    </row>
    <row r="20" s="10" customFormat="1" ht="16.5" spans="1:14">
      <c r="A20" s="2"/>
      <c r="B20" s="2"/>
      <c r="C20" s="2"/>
      <c r="D20" s="4"/>
      <c r="E20" s="4"/>
      <c r="F20" s="4"/>
      <c r="G20" s="8"/>
      <c r="H20" s="4"/>
      <c r="I20" s="8"/>
      <c r="J20" s="6"/>
      <c r="K20" s="8"/>
      <c r="L20" s="8"/>
      <c r="M20" s="8"/>
      <c r="N20" s="8"/>
    </row>
    <row r="21" s="10" customFormat="1" ht="16.5" spans="1:14">
      <c r="A21" s="2"/>
      <c r="B21" s="2"/>
      <c r="C21" s="2"/>
      <c r="D21" s="4"/>
      <c r="E21" s="4"/>
      <c r="F21" s="4"/>
      <c r="G21" s="8"/>
      <c r="H21" s="4"/>
      <c r="I21" s="8"/>
      <c r="J21" s="6"/>
      <c r="K21" s="8"/>
      <c r="L21" s="8"/>
      <c r="M21" s="8"/>
      <c r="N21" s="8"/>
    </row>
    <row r="22" s="10" customFormat="1" ht="16.5" spans="1:14">
      <c r="A22" s="2"/>
      <c r="B22" s="2"/>
      <c r="C22" s="2"/>
      <c r="D22" s="4"/>
      <c r="E22" s="4"/>
      <c r="F22" s="4"/>
      <c r="G22" s="8"/>
      <c r="H22" s="4"/>
      <c r="I22" s="8"/>
      <c r="J22" s="6"/>
      <c r="K22" s="8"/>
      <c r="L22" s="8"/>
      <c r="M22" s="8"/>
      <c r="N22" s="8"/>
    </row>
    <row r="23" ht="16.5" spans="1:10">
      <c r="A23" s="2"/>
      <c r="B23" s="2"/>
      <c r="C23" s="2"/>
      <c r="D23" s="4"/>
      <c r="E23" s="4"/>
      <c r="F23" s="4"/>
      <c r="H23" s="4"/>
      <c r="J23" s="6"/>
    </row>
    <row r="24" ht="16.5" spans="1:10">
      <c r="A24" s="2"/>
      <c r="B24" s="2"/>
      <c r="C24" s="2"/>
      <c r="D24" s="4"/>
      <c r="E24" s="4"/>
      <c r="F24" s="4"/>
      <c r="H24" s="4"/>
      <c r="J24" s="6"/>
    </row>
    <row r="25" ht="16.5" spans="1:10">
      <c r="A25" s="2"/>
      <c r="B25" s="2"/>
      <c r="C25" s="2"/>
      <c r="D25" s="4"/>
      <c r="E25" s="4"/>
      <c r="F25" s="4"/>
      <c r="H25" s="4"/>
      <c r="J25" s="6"/>
    </row>
    <row r="26" ht="16.5" spans="1:10">
      <c r="A26" s="2"/>
      <c r="B26" s="2"/>
      <c r="C26" s="2"/>
      <c r="D26" s="4"/>
      <c r="E26" s="4"/>
      <c r="F26" s="4"/>
      <c r="H26" s="4"/>
      <c r="J26" s="6"/>
    </row>
    <row r="27" ht="16.5" spans="1:10">
      <c r="A27" s="2"/>
      <c r="B27" s="2"/>
      <c r="C27" s="2"/>
      <c r="D27" s="4"/>
      <c r="E27" s="4"/>
      <c r="F27" s="4"/>
      <c r="H27" s="4"/>
      <c r="J27" s="6"/>
    </row>
    <row r="28" ht="16.5" spans="1:10">
      <c r="A28" s="2"/>
      <c r="B28" s="2"/>
      <c r="C28" s="2"/>
      <c r="D28" s="4"/>
      <c r="E28" s="4"/>
      <c r="F28" s="4"/>
      <c r="H28" s="4"/>
      <c r="J28" s="6"/>
    </row>
    <row r="29" s="8" customFormat="1" ht="16.5" spans="1:10">
      <c r="A29" s="2"/>
      <c r="B29" s="2"/>
      <c r="C29" s="2"/>
      <c r="D29" s="4"/>
      <c r="E29" s="4"/>
      <c r="F29" s="4"/>
      <c r="H29" s="4"/>
      <c r="J29" s="6"/>
    </row>
    <row r="30" ht="16.5" spans="1:10">
      <c r="A30" s="2"/>
      <c r="B30" s="2"/>
      <c r="C30" s="2"/>
      <c r="D30" s="4"/>
      <c r="E30" s="4"/>
      <c r="F30" s="4"/>
      <c r="H30" s="4"/>
      <c r="J30" s="6"/>
    </row>
    <row r="31" s="8" customFormat="1" ht="16.5" spans="1:10">
      <c r="A31" s="2"/>
      <c r="B31" s="2"/>
      <c r="C31" s="2"/>
      <c r="D31" s="4"/>
      <c r="E31" s="4"/>
      <c r="F31" s="4"/>
      <c r="H31" s="4"/>
      <c r="J31" s="6"/>
    </row>
    <row r="32" s="8" customFormat="1" ht="16.5" spans="1:10">
      <c r="A32" s="2"/>
      <c r="B32" s="2"/>
      <c r="C32" s="2"/>
      <c r="D32" s="4"/>
      <c r="E32" s="4"/>
      <c r="F32" s="4"/>
      <c r="H32" s="4"/>
      <c r="J32" s="6"/>
    </row>
    <row r="33" ht="16.5" spans="1:10">
      <c r="A33" s="2"/>
      <c r="B33" s="2"/>
      <c r="C33" s="2"/>
      <c r="D33" s="4"/>
      <c r="E33" s="4"/>
      <c r="F33" s="4"/>
      <c r="H33" s="4"/>
      <c r="J33" s="6"/>
    </row>
    <row r="34" s="8" customFormat="1" ht="16.5" spans="1:10">
      <c r="A34" s="2"/>
      <c r="B34" s="2"/>
      <c r="C34" s="2"/>
      <c r="D34" s="4"/>
      <c r="E34" s="4"/>
      <c r="F34" s="4"/>
      <c r="H34" s="4"/>
      <c r="J34" s="6"/>
    </row>
    <row r="35" ht="16.5" spans="1:10">
      <c r="A35" s="2"/>
      <c r="B35" s="2"/>
      <c r="C35" s="2"/>
      <c r="D35" s="4"/>
      <c r="E35" s="4"/>
      <c r="F35" s="4"/>
      <c r="H35" s="4"/>
      <c r="J35" s="6"/>
    </row>
    <row r="36" ht="16.5" spans="1:10">
      <c r="A36" s="2"/>
      <c r="B36" s="2"/>
      <c r="C36" s="2"/>
      <c r="D36" s="4"/>
      <c r="E36" s="4"/>
      <c r="F36" s="4"/>
      <c r="H36" s="4"/>
      <c r="J36" s="6"/>
    </row>
    <row r="37" ht="12" customHeight="1" spans="1:10">
      <c r="A37" s="2"/>
      <c r="B37" s="2"/>
      <c r="C37" s="2"/>
      <c r="D37" s="4"/>
      <c r="E37" s="4"/>
      <c r="F37" s="4"/>
      <c r="H37" s="4"/>
      <c r="J37" s="6"/>
    </row>
    <row r="38" ht="16.5" spans="1:10">
      <c r="A38" s="2"/>
      <c r="B38" s="2"/>
      <c r="C38" s="2"/>
      <c r="D38" s="4"/>
      <c r="E38" s="4"/>
      <c r="F38" s="4"/>
      <c r="H38" s="4"/>
      <c r="J38" s="6"/>
    </row>
  </sheetData>
  <autoFilter ref="M1:M38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10" workbookViewId="0">
      <selection activeCell="N30" sqref="$A1:$XFD1048576"/>
    </sheetView>
  </sheetViews>
  <sheetFormatPr defaultColWidth="9" defaultRowHeight="13.5"/>
  <cols>
    <col min="10" max="10" width="34.5" customWidth="1"/>
  </cols>
  <sheetData>
    <row r="1" ht="33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</row>
    <row r="2" ht="16.5" spans="1:10">
      <c r="A2" s="2" t="s">
        <v>10</v>
      </c>
      <c r="B2" s="2" t="s">
        <v>11</v>
      </c>
      <c r="C2" s="2" t="s">
        <v>12</v>
      </c>
      <c r="D2" s="4" t="s">
        <v>13</v>
      </c>
      <c r="E2" s="4">
        <v>16.67</v>
      </c>
      <c r="F2" s="4">
        <f t="shared" ref="F2:F22" si="0">ROUND(I2/E2,2)</f>
        <v>3.97</v>
      </c>
      <c r="G2" s="3">
        <v>8</v>
      </c>
      <c r="H2" s="4">
        <v>22.74</v>
      </c>
      <c r="I2" s="6">
        <v>66.22</v>
      </c>
      <c r="J2" s="3">
        <f t="shared" ref="J2:J22" si="1">E2*G2</f>
        <v>133.36</v>
      </c>
    </row>
    <row r="3" ht="16.5" spans="1:10">
      <c r="A3" s="2" t="s">
        <v>14</v>
      </c>
      <c r="B3" s="2" t="s">
        <v>15</v>
      </c>
      <c r="C3" s="2" t="s">
        <v>16</v>
      </c>
      <c r="D3" s="4" t="s">
        <v>17</v>
      </c>
      <c r="E3" s="4">
        <v>15.26</v>
      </c>
      <c r="F3" s="4">
        <f t="shared" si="0"/>
        <v>1.51</v>
      </c>
      <c r="G3" s="3">
        <v>3</v>
      </c>
      <c r="H3" s="4">
        <v>4.72</v>
      </c>
      <c r="I3" s="6">
        <v>22.99</v>
      </c>
      <c r="J3" s="3">
        <f t="shared" si="1"/>
        <v>45.78</v>
      </c>
    </row>
    <row r="4" ht="16.5" spans="1:10">
      <c r="A4" s="2" t="s">
        <v>18</v>
      </c>
      <c r="B4" s="2" t="s">
        <v>19</v>
      </c>
      <c r="C4" s="2" t="s">
        <v>16</v>
      </c>
      <c r="D4" s="4" t="s">
        <v>20</v>
      </c>
      <c r="E4" s="4">
        <v>14.98</v>
      </c>
      <c r="F4" s="4">
        <f t="shared" si="0"/>
        <v>2.55</v>
      </c>
      <c r="G4" s="3">
        <v>5</v>
      </c>
      <c r="H4" s="4">
        <v>5.01</v>
      </c>
      <c r="I4" s="6">
        <v>38.22</v>
      </c>
      <c r="J4" s="3">
        <f t="shared" si="1"/>
        <v>74.9</v>
      </c>
    </row>
    <row r="5" ht="16.5" spans="1:10">
      <c r="A5" s="2" t="s">
        <v>21</v>
      </c>
      <c r="B5" s="2" t="s">
        <v>22</v>
      </c>
      <c r="C5" s="2" t="s">
        <v>23</v>
      </c>
      <c r="D5" s="4" t="s">
        <v>24</v>
      </c>
      <c r="E5" s="4">
        <v>4.97</v>
      </c>
      <c r="F5" s="4">
        <f t="shared" si="0"/>
        <v>1.14</v>
      </c>
      <c r="G5" s="3">
        <v>2</v>
      </c>
      <c r="H5" s="4">
        <v>9.44</v>
      </c>
      <c r="I5" s="6">
        <v>5.69</v>
      </c>
      <c r="J5" s="3">
        <f t="shared" si="1"/>
        <v>9.94</v>
      </c>
    </row>
    <row r="6" ht="16.5" spans="1:10">
      <c r="A6" s="2" t="s">
        <v>25</v>
      </c>
      <c r="B6" s="2" t="s">
        <v>26</v>
      </c>
      <c r="C6" s="2" t="s">
        <v>27</v>
      </c>
      <c r="D6" s="4" t="s">
        <v>28</v>
      </c>
      <c r="E6" s="4">
        <v>8.36</v>
      </c>
      <c r="F6" s="4">
        <f t="shared" si="0"/>
        <v>3.56</v>
      </c>
      <c r="G6" s="3">
        <v>6</v>
      </c>
      <c r="H6" s="4">
        <v>13.15</v>
      </c>
      <c r="I6" s="6">
        <v>29.77</v>
      </c>
      <c r="J6" s="3">
        <f t="shared" si="1"/>
        <v>50.16</v>
      </c>
    </row>
    <row r="7" ht="16.5" spans="1:10">
      <c r="A7" s="2" t="s">
        <v>29</v>
      </c>
      <c r="B7" s="2" t="s">
        <v>30</v>
      </c>
      <c r="C7" s="2" t="s">
        <v>16</v>
      </c>
      <c r="D7" s="4" t="s">
        <v>31</v>
      </c>
      <c r="E7" s="4">
        <v>12.28</v>
      </c>
      <c r="F7" s="4">
        <f t="shared" si="0"/>
        <v>1.5</v>
      </c>
      <c r="G7" s="3">
        <v>2.5</v>
      </c>
      <c r="H7" s="4" t="s">
        <v>32</v>
      </c>
      <c r="I7" s="6">
        <v>18.4</v>
      </c>
      <c r="J7" s="3">
        <f t="shared" si="1"/>
        <v>30.7</v>
      </c>
    </row>
    <row r="8" ht="16.5" spans="1:10">
      <c r="A8" s="2" t="s">
        <v>33</v>
      </c>
      <c r="B8" s="2" t="s">
        <v>34</v>
      </c>
      <c r="C8" s="2" t="s">
        <v>35</v>
      </c>
      <c r="D8" s="4" t="s">
        <v>36</v>
      </c>
      <c r="E8" s="4">
        <v>50.02</v>
      </c>
      <c r="F8" s="4">
        <f t="shared" si="0"/>
        <v>1.02</v>
      </c>
      <c r="G8" s="3">
        <v>1.7</v>
      </c>
      <c r="H8" s="4">
        <v>6.41</v>
      </c>
      <c r="I8" s="6">
        <v>51.27</v>
      </c>
      <c r="J8" s="3">
        <f t="shared" si="1"/>
        <v>85.034</v>
      </c>
    </row>
    <row r="9" ht="16.5" spans="1:10">
      <c r="A9" s="2" t="s">
        <v>37</v>
      </c>
      <c r="B9" s="2" t="s">
        <v>38</v>
      </c>
      <c r="C9" s="2" t="s">
        <v>16</v>
      </c>
      <c r="D9" s="4" t="s">
        <v>39</v>
      </c>
      <c r="E9" s="4">
        <v>42.74</v>
      </c>
      <c r="F9" s="4">
        <f t="shared" si="0"/>
        <v>5.57</v>
      </c>
      <c r="G9" s="3">
        <v>9</v>
      </c>
      <c r="H9" s="4">
        <v>25.4</v>
      </c>
      <c r="I9" s="6">
        <v>237.98</v>
      </c>
      <c r="J9" s="3">
        <f t="shared" si="1"/>
        <v>384.66</v>
      </c>
    </row>
    <row r="10" ht="16.5" spans="1:10">
      <c r="A10" s="2" t="s">
        <v>40</v>
      </c>
      <c r="B10" s="2" t="s">
        <v>41</v>
      </c>
      <c r="C10" s="2" t="s">
        <v>42</v>
      </c>
      <c r="D10" s="4" t="s">
        <v>43</v>
      </c>
      <c r="E10" s="4">
        <v>21.69</v>
      </c>
      <c r="F10" s="4">
        <f t="shared" si="0"/>
        <v>2.57</v>
      </c>
      <c r="G10" s="3">
        <v>4</v>
      </c>
      <c r="H10" s="4">
        <v>12.08</v>
      </c>
      <c r="I10" s="6">
        <v>55.82</v>
      </c>
      <c r="J10" s="3">
        <f t="shared" si="1"/>
        <v>86.76</v>
      </c>
    </row>
    <row r="11" ht="16.5" spans="1:10">
      <c r="A11" s="2" t="s">
        <v>44</v>
      </c>
      <c r="B11" s="2" t="s">
        <v>45</v>
      </c>
      <c r="C11" s="2" t="s">
        <v>27</v>
      </c>
      <c r="D11" s="4" t="s">
        <v>46</v>
      </c>
      <c r="E11" s="4">
        <v>32.61</v>
      </c>
      <c r="F11" s="4">
        <f t="shared" si="0"/>
        <v>5.19</v>
      </c>
      <c r="G11" s="3">
        <v>8</v>
      </c>
      <c r="H11" s="4">
        <v>13.44</v>
      </c>
      <c r="I11" s="6">
        <v>169.37</v>
      </c>
      <c r="J11" s="3">
        <f t="shared" si="1"/>
        <v>260.88</v>
      </c>
    </row>
    <row r="12" ht="16.5" spans="1:10">
      <c r="A12" s="2" t="s">
        <v>47</v>
      </c>
      <c r="B12" s="2" t="s">
        <v>48</v>
      </c>
      <c r="C12" s="2" t="s">
        <v>49</v>
      </c>
      <c r="D12" s="4" t="s">
        <v>50</v>
      </c>
      <c r="E12" s="4">
        <v>34.13</v>
      </c>
      <c r="F12" s="4">
        <f t="shared" si="0"/>
        <v>1</v>
      </c>
      <c r="G12" s="3">
        <v>1.5</v>
      </c>
      <c r="H12" s="4">
        <v>5.63</v>
      </c>
      <c r="I12" s="6">
        <v>34.04</v>
      </c>
      <c r="J12" s="3">
        <f t="shared" si="1"/>
        <v>51.195</v>
      </c>
    </row>
    <row r="13" ht="16.5" spans="1:10">
      <c r="A13" s="2" t="s">
        <v>51</v>
      </c>
      <c r="B13" s="2" t="s">
        <v>52</v>
      </c>
      <c r="C13" s="2" t="s">
        <v>27</v>
      </c>
      <c r="D13" s="4" t="s">
        <v>53</v>
      </c>
      <c r="E13" s="4">
        <v>11.09</v>
      </c>
      <c r="F13" s="4">
        <f t="shared" si="0"/>
        <v>3.5</v>
      </c>
      <c r="G13" s="3">
        <v>5</v>
      </c>
      <c r="H13" s="4">
        <v>24.3</v>
      </c>
      <c r="I13" s="6">
        <v>38.83</v>
      </c>
      <c r="J13" s="3">
        <f t="shared" si="1"/>
        <v>55.45</v>
      </c>
    </row>
    <row r="14" ht="16.5" spans="1:10">
      <c r="A14" s="2" t="s">
        <v>54</v>
      </c>
      <c r="B14" s="2" t="s">
        <v>55</v>
      </c>
      <c r="C14" s="2" t="s">
        <v>16</v>
      </c>
      <c r="D14" s="4" t="s">
        <v>56</v>
      </c>
      <c r="E14" s="4">
        <v>6.07</v>
      </c>
      <c r="F14" s="4">
        <f t="shared" si="0"/>
        <v>3.46</v>
      </c>
      <c r="G14" s="3">
        <v>4.8</v>
      </c>
      <c r="H14" s="4">
        <v>253.45</v>
      </c>
      <c r="I14" s="6">
        <v>21</v>
      </c>
      <c r="J14" s="3">
        <f t="shared" si="1"/>
        <v>29.136</v>
      </c>
    </row>
    <row r="15" ht="16.5" spans="1:10">
      <c r="A15" s="2" t="s">
        <v>57</v>
      </c>
      <c r="B15" s="2" t="s">
        <v>58</v>
      </c>
      <c r="C15" s="2" t="s">
        <v>59</v>
      </c>
      <c r="D15" s="4" t="s">
        <v>60</v>
      </c>
      <c r="E15" s="4">
        <v>11.42</v>
      </c>
      <c r="F15" s="4">
        <f t="shared" si="0"/>
        <v>2.96</v>
      </c>
      <c r="G15" s="3">
        <v>4</v>
      </c>
      <c r="H15" s="4">
        <v>23.7</v>
      </c>
      <c r="I15" s="6">
        <v>33.86</v>
      </c>
      <c r="J15" s="3">
        <f t="shared" si="1"/>
        <v>45.68</v>
      </c>
    </row>
    <row r="16" ht="16.5" spans="1:10">
      <c r="A16" s="2" t="s">
        <v>61</v>
      </c>
      <c r="B16" s="2" t="s">
        <v>62</v>
      </c>
      <c r="C16" s="2" t="s">
        <v>23</v>
      </c>
      <c r="D16" s="4" t="s">
        <v>63</v>
      </c>
      <c r="E16" s="4">
        <v>8.66</v>
      </c>
      <c r="F16" s="4">
        <f t="shared" si="0"/>
        <v>0.89</v>
      </c>
      <c r="G16" s="3">
        <v>1.2</v>
      </c>
      <c r="H16" s="4">
        <v>8.05</v>
      </c>
      <c r="I16" s="6">
        <v>7.74</v>
      </c>
      <c r="J16" s="3">
        <f t="shared" si="1"/>
        <v>10.392</v>
      </c>
    </row>
    <row r="17" ht="16.5" spans="1:10">
      <c r="A17" s="2" t="s">
        <v>64</v>
      </c>
      <c r="B17" s="2" t="s">
        <v>65</v>
      </c>
      <c r="C17" s="2" t="s">
        <v>23</v>
      </c>
      <c r="D17" s="4" t="s">
        <v>66</v>
      </c>
      <c r="E17" s="4">
        <v>15.88</v>
      </c>
      <c r="F17" s="4">
        <f t="shared" si="0"/>
        <v>3.09</v>
      </c>
      <c r="G17" s="3">
        <v>4</v>
      </c>
      <c r="H17" s="4" t="s">
        <v>32</v>
      </c>
      <c r="I17" s="6">
        <v>49.12</v>
      </c>
      <c r="J17" s="3">
        <f t="shared" si="1"/>
        <v>63.52</v>
      </c>
    </row>
    <row r="18" ht="16.5" spans="1:10">
      <c r="A18" s="2" t="s">
        <v>67</v>
      </c>
      <c r="B18" s="2" t="s">
        <v>68</v>
      </c>
      <c r="C18" s="2" t="s">
        <v>69</v>
      </c>
      <c r="D18" s="4" t="s">
        <v>70</v>
      </c>
      <c r="E18" s="4">
        <v>12.64</v>
      </c>
      <c r="F18" s="4">
        <f t="shared" si="0"/>
        <v>1.96</v>
      </c>
      <c r="G18" s="3">
        <v>2.5</v>
      </c>
      <c r="H18" s="4">
        <v>15.63</v>
      </c>
      <c r="I18" s="6">
        <v>24.8</v>
      </c>
      <c r="J18" s="3">
        <f t="shared" si="1"/>
        <v>31.6</v>
      </c>
    </row>
    <row r="19" ht="16.5" spans="1:10">
      <c r="A19" s="2" t="s">
        <v>71</v>
      </c>
      <c r="B19" s="2" t="s">
        <v>72</v>
      </c>
      <c r="C19" s="2" t="s">
        <v>69</v>
      </c>
      <c r="D19" s="4" t="s">
        <v>73</v>
      </c>
      <c r="E19" s="4">
        <v>4.55</v>
      </c>
      <c r="F19" s="4">
        <f t="shared" si="0"/>
        <v>1.57</v>
      </c>
      <c r="G19" s="3">
        <v>2</v>
      </c>
      <c r="H19" s="4">
        <v>11.06</v>
      </c>
      <c r="I19" s="6">
        <v>7.16</v>
      </c>
      <c r="J19" s="3">
        <f t="shared" si="1"/>
        <v>9.1</v>
      </c>
    </row>
    <row r="20" ht="16.5" spans="1:10">
      <c r="A20" s="2" t="s">
        <v>74</v>
      </c>
      <c r="B20" s="2" t="s">
        <v>75</v>
      </c>
      <c r="C20" s="2" t="s">
        <v>69</v>
      </c>
      <c r="D20" s="4" t="s">
        <v>76</v>
      </c>
      <c r="E20" s="4">
        <v>2.77</v>
      </c>
      <c r="F20" s="4">
        <f t="shared" si="0"/>
        <v>1.99</v>
      </c>
      <c r="G20" s="3">
        <v>2.5</v>
      </c>
      <c r="H20" s="4">
        <v>16.05</v>
      </c>
      <c r="I20" s="6">
        <v>5.5</v>
      </c>
      <c r="J20" s="3">
        <f t="shared" si="1"/>
        <v>6.925</v>
      </c>
    </row>
    <row r="21" ht="16.5" spans="1:10">
      <c r="A21" s="2" t="s">
        <v>77</v>
      </c>
      <c r="B21" s="2" t="s">
        <v>78</v>
      </c>
      <c r="C21" s="2" t="s">
        <v>79</v>
      </c>
      <c r="D21" s="4" t="s">
        <v>80</v>
      </c>
      <c r="E21" s="4">
        <v>11.51</v>
      </c>
      <c r="F21" s="4">
        <f t="shared" si="0"/>
        <v>4.77</v>
      </c>
      <c r="G21" s="3">
        <v>6</v>
      </c>
      <c r="H21" s="4">
        <v>22.96</v>
      </c>
      <c r="I21" s="6">
        <v>54.85</v>
      </c>
      <c r="J21" s="3">
        <f t="shared" si="1"/>
        <v>69.06</v>
      </c>
    </row>
    <row r="22" ht="16.5" spans="1:10">
      <c r="A22" s="2" t="s">
        <v>81</v>
      </c>
      <c r="B22" s="2" t="s">
        <v>82</v>
      </c>
      <c r="C22" s="2" t="s">
        <v>69</v>
      </c>
      <c r="D22" s="4" t="s">
        <v>83</v>
      </c>
      <c r="E22" s="4">
        <v>7.81</v>
      </c>
      <c r="F22" s="4">
        <f t="shared" si="0"/>
        <v>2.93</v>
      </c>
      <c r="G22" s="3">
        <v>3</v>
      </c>
      <c r="H22" s="4">
        <v>37.42</v>
      </c>
      <c r="I22" s="6">
        <v>22.91</v>
      </c>
      <c r="J22" s="3">
        <f t="shared" si="1"/>
        <v>23.43</v>
      </c>
    </row>
    <row r="23" spans="1:11">
      <c r="A23" s="5" t="s">
        <v>84</v>
      </c>
      <c r="B23" s="5" t="s">
        <v>85</v>
      </c>
      <c r="C23" s="5" t="s">
        <v>86</v>
      </c>
      <c r="D23" s="5">
        <f t="shared" ref="D23:D39" si="2">ROUND(I23/E23,3)</f>
        <v>0.218</v>
      </c>
      <c r="E23" s="5">
        <v>3.22</v>
      </c>
      <c r="F23" s="5">
        <v>3.94</v>
      </c>
      <c r="G23" s="5">
        <v>14.99</v>
      </c>
      <c r="H23" s="5">
        <v>37.79</v>
      </c>
      <c r="I23" s="7">
        <v>0.702</v>
      </c>
      <c r="J23" s="5">
        <f t="shared" ref="J23:J37" si="3">ROUND(D23*F23,3)</f>
        <v>0.859</v>
      </c>
      <c r="K23" s="5"/>
    </row>
    <row r="24" spans="1:11">
      <c r="A24" s="5" t="s">
        <v>87</v>
      </c>
      <c r="B24" s="5" t="s">
        <v>88</v>
      </c>
      <c r="C24" s="5" t="s">
        <v>86</v>
      </c>
      <c r="D24" s="5">
        <f t="shared" si="2"/>
        <v>0.81</v>
      </c>
      <c r="E24" s="5">
        <v>1.26</v>
      </c>
      <c r="F24" s="5">
        <v>1.49</v>
      </c>
      <c r="G24" s="5">
        <v>9.32</v>
      </c>
      <c r="H24" s="5">
        <v>19.56</v>
      </c>
      <c r="I24" s="7">
        <v>1.02</v>
      </c>
      <c r="J24" s="5">
        <f t="shared" si="3"/>
        <v>1.207</v>
      </c>
      <c r="K24" s="5"/>
    </row>
    <row r="25" spans="1:11">
      <c r="A25" s="5" t="s">
        <v>89</v>
      </c>
      <c r="B25" s="5" t="s">
        <v>90</v>
      </c>
      <c r="C25" s="5" t="s">
        <v>86</v>
      </c>
      <c r="D25" s="5">
        <f t="shared" si="2"/>
        <v>0.197</v>
      </c>
      <c r="E25" s="5">
        <v>4.88</v>
      </c>
      <c r="F25" s="5">
        <v>6.24</v>
      </c>
      <c r="G25" s="5">
        <v>30.77</v>
      </c>
      <c r="H25" s="5">
        <v>53.07</v>
      </c>
      <c r="I25" s="7">
        <v>0.962</v>
      </c>
      <c r="J25" s="5">
        <f t="shared" si="3"/>
        <v>1.229</v>
      </c>
      <c r="K25" s="5"/>
    </row>
    <row r="26" spans="1:11">
      <c r="A26" s="5" t="s">
        <v>91</v>
      </c>
      <c r="B26" s="5" t="s">
        <v>92</v>
      </c>
      <c r="C26" s="5" t="s">
        <v>86</v>
      </c>
      <c r="D26" s="5">
        <f t="shared" si="2"/>
        <v>0.235</v>
      </c>
      <c r="E26" s="5">
        <v>4.4</v>
      </c>
      <c r="F26" s="5">
        <v>6.33</v>
      </c>
      <c r="G26" s="5">
        <v>42.49</v>
      </c>
      <c r="H26" s="5">
        <v>60.85</v>
      </c>
      <c r="I26" s="7">
        <v>1.036</v>
      </c>
      <c r="J26" s="5">
        <f t="shared" si="3"/>
        <v>1.488</v>
      </c>
      <c r="K26" s="5"/>
    </row>
    <row r="27" spans="1:11">
      <c r="A27" s="5" t="s">
        <v>93</v>
      </c>
      <c r="B27" s="5" t="s">
        <v>94</v>
      </c>
      <c r="C27" s="5" t="s">
        <v>86</v>
      </c>
      <c r="D27" s="5">
        <f t="shared" si="2"/>
        <v>0.374</v>
      </c>
      <c r="E27" s="5">
        <v>4.13</v>
      </c>
      <c r="F27" s="5">
        <v>4.37</v>
      </c>
      <c r="G27" s="5">
        <v>21.51</v>
      </c>
      <c r="H27" s="5">
        <v>37.96</v>
      </c>
      <c r="I27" s="7">
        <v>1.546</v>
      </c>
      <c r="J27" s="5">
        <f t="shared" si="3"/>
        <v>1.634</v>
      </c>
      <c r="K27" s="5"/>
    </row>
    <row r="28" spans="1:11">
      <c r="A28" s="5" t="s">
        <v>95</v>
      </c>
      <c r="B28" s="5" t="s">
        <v>96</v>
      </c>
      <c r="C28" s="5"/>
      <c r="D28" s="5">
        <f t="shared" si="2"/>
        <v>0.122</v>
      </c>
      <c r="E28" s="5">
        <v>4.71</v>
      </c>
      <c r="F28" s="5">
        <v>6.29</v>
      </c>
      <c r="G28" s="5">
        <v>32.82</v>
      </c>
      <c r="H28" s="5">
        <v>46.68</v>
      </c>
      <c r="I28" s="7">
        <v>0.575</v>
      </c>
      <c r="J28" s="5">
        <f t="shared" si="3"/>
        <v>0.767</v>
      </c>
      <c r="K28" s="5"/>
    </row>
    <row r="29" spans="1:11">
      <c r="A29" s="5" t="s">
        <v>49</v>
      </c>
      <c r="B29" s="5" t="s">
        <v>97</v>
      </c>
      <c r="C29" s="5" t="s">
        <v>86</v>
      </c>
      <c r="D29" s="5">
        <f t="shared" si="2"/>
        <v>1.716</v>
      </c>
      <c r="E29" s="5">
        <v>0.58</v>
      </c>
      <c r="F29" s="5">
        <v>0.87</v>
      </c>
      <c r="G29" s="5">
        <v>5.07</v>
      </c>
      <c r="H29" s="5">
        <v>6.22</v>
      </c>
      <c r="I29" s="7">
        <v>0.995</v>
      </c>
      <c r="J29" s="5">
        <f t="shared" si="3"/>
        <v>1.493</v>
      </c>
      <c r="K29" s="5"/>
    </row>
    <row r="30" spans="1:11">
      <c r="A30" s="5" t="s">
        <v>98</v>
      </c>
      <c r="B30" s="5" t="s">
        <v>99</v>
      </c>
      <c r="C30" s="5" t="s">
        <v>86</v>
      </c>
      <c r="D30" s="5">
        <f t="shared" si="2"/>
        <v>0.219</v>
      </c>
      <c r="E30" s="5">
        <v>3.58</v>
      </c>
      <c r="F30" s="5">
        <v>4.47</v>
      </c>
      <c r="G30" s="5">
        <v>41.99</v>
      </c>
      <c r="H30" s="5">
        <v>61.24</v>
      </c>
      <c r="I30" s="7">
        <v>0.783</v>
      </c>
      <c r="J30" s="5">
        <f t="shared" si="3"/>
        <v>0.979</v>
      </c>
      <c r="K30" s="5"/>
    </row>
    <row r="31" spans="1:11">
      <c r="A31" s="5" t="s">
        <v>100</v>
      </c>
      <c r="B31" s="5" t="s">
        <v>101</v>
      </c>
      <c r="C31" s="5" t="s">
        <v>86</v>
      </c>
      <c r="D31" s="5">
        <f t="shared" si="2"/>
        <v>0.18</v>
      </c>
      <c r="E31" s="5">
        <v>3.61</v>
      </c>
      <c r="F31" s="5">
        <v>3.43</v>
      </c>
      <c r="G31" s="5">
        <v>20.09</v>
      </c>
      <c r="H31" s="5">
        <v>33.36</v>
      </c>
      <c r="I31" s="7">
        <v>0.648</v>
      </c>
      <c r="J31" s="5">
        <f t="shared" si="3"/>
        <v>0.617</v>
      </c>
      <c r="K31" s="5"/>
    </row>
    <row r="32" spans="1:11">
      <c r="A32" s="5" t="s">
        <v>102</v>
      </c>
      <c r="B32" s="5" t="s">
        <v>103</v>
      </c>
      <c r="C32" s="5" t="s">
        <v>86</v>
      </c>
      <c r="D32" s="5">
        <f t="shared" si="2"/>
        <v>0.144</v>
      </c>
      <c r="E32" s="5">
        <v>3.45</v>
      </c>
      <c r="F32" s="5">
        <v>4.52</v>
      </c>
      <c r="G32" s="5">
        <v>28.2</v>
      </c>
      <c r="H32" s="5">
        <v>33.85</v>
      </c>
      <c r="I32" s="7">
        <v>0.498</v>
      </c>
      <c r="J32" s="5">
        <f t="shared" si="3"/>
        <v>0.651</v>
      </c>
      <c r="K32" s="5"/>
    </row>
    <row r="33" spans="1:11">
      <c r="A33" s="5" t="s">
        <v>104</v>
      </c>
      <c r="B33" s="5" t="s">
        <v>105</v>
      </c>
      <c r="C33" s="5" t="s">
        <v>86</v>
      </c>
      <c r="D33" s="5">
        <f t="shared" si="2"/>
        <v>0.626</v>
      </c>
      <c r="E33" s="5">
        <v>1.37</v>
      </c>
      <c r="F33" s="5">
        <v>1.78</v>
      </c>
      <c r="G33" s="5">
        <v>20.05</v>
      </c>
      <c r="H33" s="5">
        <v>22.93</v>
      </c>
      <c r="I33" s="7">
        <v>0.857</v>
      </c>
      <c r="J33" s="5">
        <f t="shared" si="3"/>
        <v>1.114</v>
      </c>
      <c r="K33" s="5"/>
    </row>
    <row r="34" spans="1:11">
      <c r="A34" s="5" t="s">
        <v>106</v>
      </c>
      <c r="B34" s="5" t="s">
        <v>107</v>
      </c>
      <c r="C34" s="5" t="s">
        <v>86</v>
      </c>
      <c r="D34" s="5">
        <f t="shared" si="2"/>
        <v>1.377</v>
      </c>
      <c r="E34" s="5">
        <v>1.36</v>
      </c>
      <c r="F34" s="5">
        <v>1.49</v>
      </c>
      <c r="G34" s="5">
        <v>12.09</v>
      </c>
      <c r="H34" s="5">
        <v>12.37</v>
      </c>
      <c r="I34" s="7">
        <v>1.873</v>
      </c>
      <c r="J34" s="5">
        <f t="shared" si="3"/>
        <v>2.052</v>
      </c>
      <c r="K34" s="5"/>
    </row>
    <row r="35" spans="1:11">
      <c r="A35" s="5" t="s">
        <v>108</v>
      </c>
      <c r="B35" s="5" t="s">
        <v>109</v>
      </c>
      <c r="C35" s="5" t="s">
        <v>86</v>
      </c>
      <c r="D35" s="5">
        <f t="shared" si="2"/>
        <v>0.092</v>
      </c>
      <c r="E35" s="5">
        <v>4.9</v>
      </c>
      <c r="F35" s="5">
        <v>4.93</v>
      </c>
      <c r="G35" s="5">
        <v>31.7</v>
      </c>
      <c r="H35" s="5">
        <v>34.12</v>
      </c>
      <c r="I35" s="7">
        <v>0.449</v>
      </c>
      <c r="J35" s="5">
        <f t="shared" si="3"/>
        <v>0.454</v>
      </c>
      <c r="K35" s="5"/>
    </row>
    <row r="36" spans="1:11">
      <c r="A36" s="5" t="s">
        <v>110</v>
      </c>
      <c r="B36" s="5" t="s">
        <v>111</v>
      </c>
      <c r="C36" s="5" t="s">
        <v>86</v>
      </c>
      <c r="D36" s="5">
        <f t="shared" si="2"/>
        <v>1.216</v>
      </c>
      <c r="E36" s="5">
        <v>0.83</v>
      </c>
      <c r="F36" s="5">
        <v>0.87</v>
      </c>
      <c r="G36" s="5">
        <v>8.31</v>
      </c>
      <c r="H36" s="5">
        <v>8.56</v>
      </c>
      <c r="I36" s="7">
        <v>1.009</v>
      </c>
      <c r="J36" s="5">
        <f t="shared" si="3"/>
        <v>1.058</v>
      </c>
      <c r="K36" s="5"/>
    </row>
    <row r="37" spans="1:11">
      <c r="A37" s="5" t="s">
        <v>112</v>
      </c>
      <c r="B37" s="5" t="s">
        <v>113</v>
      </c>
      <c r="C37" s="5" t="s">
        <v>86</v>
      </c>
      <c r="D37" s="5">
        <f t="shared" si="2"/>
        <v>0.953</v>
      </c>
      <c r="E37" s="5">
        <v>0.83</v>
      </c>
      <c r="F37" s="5">
        <v>0.87</v>
      </c>
      <c r="G37" s="5">
        <v>8.31</v>
      </c>
      <c r="H37" s="5">
        <v>8.56</v>
      </c>
      <c r="I37" s="7">
        <v>0.791</v>
      </c>
      <c r="J37" s="5">
        <f t="shared" si="3"/>
        <v>0.829</v>
      </c>
      <c r="K37" s="5"/>
    </row>
    <row r="38" spans="1:11">
      <c r="A38" s="5" t="s">
        <v>114</v>
      </c>
      <c r="B38" s="5" t="s">
        <v>115</v>
      </c>
      <c r="C38" s="5" t="s">
        <v>86</v>
      </c>
      <c r="D38" s="5">
        <f t="shared" si="2"/>
        <v>0.245</v>
      </c>
      <c r="E38" s="5">
        <v>4.39</v>
      </c>
      <c r="F38" s="5"/>
      <c r="G38" s="5">
        <v>23.68</v>
      </c>
      <c r="H38" s="5"/>
      <c r="I38" s="7">
        <v>1.077</v>
      </c>
      <c r="J38" s="5">
        <v>1.1</v>
      </c>
      <c r="K38" s="5"/>
    </row>
    <row r="39" spans="1:11">
      <c r="A39" s="5" t="s">
        <v>116</v>
      </c>
      <c r="B39" s="5" t="s">
        <v>117</v>
      </c>
      <c r="C39" s="5" t="s">
        <v>86</v>
      </c>
      <c r="D39" s="5">
        <f t="shared" si="2"/>
        <v>0.19</v>
      </c>
      <c r="E39" s="5">
        <v>4.65</v>
      </c>
      <c r="F39" s="5">
        <v>4.2</v>
      </c>
      <c r="G39" s="5">
        <v>61.66</v>
      </c>
      <c r="H39" s="5">
        <v>68.26</v>
      </c>
      <c r="I39" s="7">
        <v>0.885</v>
      </c>
      <c r="J39" s="5">
        <f>ROUND(D39*F39,3)</f>
        <v>0.798</v>
      </c>
      <c r="K39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持仓股票</vt:lpstr>
      <vt:lpstr>etf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林超群</cp:lastModifiedBy>
  <dcterms:created xsi:type="dcterms:W3CDTF">2023-03-25T15:07:00Z</dcterms:created>
  <dcterms:modified xsi:type="dcterms:W3CDTF">2023-05-15T01:23:51Z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E8FF09805B0E49D285DF09D61751CF35_13</vt:lpwstr>
  </property>
  <property fmtid="{D5CDD505-2E9C-101B-9397-08002B2CF9AE}" pid="3" name="KSOProductBuildVer">
    <vt:lpwstr>2052-11.1.0.14177</vt:lpwstr>
  </property>
</Properties>
</file>