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Machine learning\Machine Learning A-Z\Part 2 - Regression\Section 4 - Simple Linear Regression\NET\Dataset\"/>
    </mc:Choice>
  </mc:AlternateContent>
  <xr:revisionPtr revIDLastSave="0" documentId="10_ncr:8100000_{C951CC1E-89EE-4981-B5F6-C911DEB175A4}" xr6:coauthVersionLast="34" xr6:coauthVersionMax="34" xr10:uidLastSave="{00000000-0000-0000-0000-000000000000}"/>
  <bookViews>
    <workbookView xWindow="0" yWindow="0" windowWidth="28800" windowHeight="11610" xr2:uid="{00000000-000D-0000-FFFF-FFFF00000000}"/>
  </bookViews>
  <sheets>
    <sheet name="Sprint_Data" sheetId="1" r:id="rId1"/>
  </sheets>
  <calcPr calcId="162913"/>
</workbook>
</file>

<file path=xl/calcChain.xml><?xml version="1.0" encoding="utf-8"?>
<calcChain xmlns="http://schemas.openxmlformats.org/spreadsheetml/2006/main">
  <c r="A2" i="1" l="1"/>
  <c r="A3" i="1"/>
  <c r="A4" i="1"/>
  <c r="B2" i="1" l="1"/>
  <c r="B3" i="1"/>
  <c r="A5" i="1"/>
  <c r="A6" i="1"/>
  <c r="A7" i="1"/>
  <c r="A8" i="1"/>
  <c r="A9" i="1"/>
  <c r="A10" i="1"/>
  <c r="J26" i="1" l="1"/>
  <c r="B10" i="1"/>
  <c r="B8" i="1"/>
  <c r="B7" i="1"/>
  <c r="B9" i="1"/>
  <c r="B6" i="1"/>
  <c r="B5" i="1"/>
  <c r="B4" i="1"/>
  <c r="J27" i="1" l="1"/>
  <c r="E8" i="1"/>
  <c r="E7" i="1"/>
  <c r="E6" i="1"/>
  <c r="O39" i="1"/>
  <c r="E4" i="1"/>
  <c r="E3" i="1"/>
  <c r="E2" i="1"/>
  <c r="E10" i="1"/>
  <c r="E9" i="1"/>
  <c r="E5" i="1"/>
  <c r="C2" i="1"/>
  <c r="C9" i="1"/>
  <c r="C7" i="1"/>
  <c r="C8" i="1"/>
  <c r="C5" i="1"/>
  <c r="C10" i="1"/>
  <c r="C3" i="1"/>
  <c r="C4" i="1"/>
  <c r="C6" i="1"/>
  <c r="L33" i="1" l="1"/>
  <c r="I40" i="1"/>
  <c r="I39" i="1"/>
  <c r="D2" i="1"/>
  <c r="F2" i="1" s="1"/>
  <c r="D10" i="1"/>
  <c r="F10" i="1" s="1"/>
  <c r="D4" i="1"/>
  <c r="F4" i="1" s="1"/>
  <c r="D9" i="1"/>
  <c r="F9" i="1" s="1"/>
  <c r="D8" i="1"/>
  <c r="F8" i="1" s="1"/>
  <c r="D6" i="1"/>
  <c r="F6" i="1" s="1"/>
  <c r="D3" i="1"/>
  <c r="F3" i="1" s="1"/>
  <c r="D7" i="1"/>
  <c r="F7" i="1" s="1"/>
  <c r="D5" i="1"/>
  <c r="F5" i="1" s="1"/>
  <c r="L30" i="1" l="1"/>
  <c r="L35" i="1" s="1"/>
  <c r="M39" i="1" s="1"/>
  <c r="M40" i="1" s="1"/>
  <c r="I41" i="1" s="1"/>
  <c r="I47" i="1" s="1"/>
</calcChain>
</file>

<file path=xl/sharedStrings.xml><?xml version="1.0" encoding="utf-8"?>
<sst xmlns="http://schemas.openxmlformats.org/spreadsheetml/2006/main" count="31" uniqueCount="24">
  <si>
    <t>NumberOfHours</t>
  </si>
  <si>
    <t>NumberOfProcessedStoryPoints</t>
  </si>
  <si>
    <t>Average X:</t>
  </si>
  <si>
    <t>Average Y:</t>
  </si>
  <si>
    <t>X - AVG(X)</t>
  </si>
  <si>
    <t>Y - AVG(Y)</t>
  </si>
  <si>
    <t>(X - AVG(X))²</t>
  </si>
  <si>
    <t>+</t>
  </si>
  <si>
    <t>*</t>
  </si>
  <si>
    <t xml:space="preserve">B0 </t>
  </si>
  <si>
    <t>=</t>
  </si>
  <si>
    <t>(X - AVG(X)) * (Y - AVG(Y))</t>
  </si>
  <si>
    <t>Formule voor simple linear regression is:</t>
  </si>
  <si>
    <t>Stap 1: Bepaal B1, de formule is:</t>
  </si>
  <si>
    <t>Uitwerking B1:</t>
  </si>
  <si>
    <t>Bepaal de gemiddelde X en gemiddelde Y</t>
  </si>
  <si>
    <t>Vul de bovenste helft van de formule in</t>
  </si>
  <si>
    <t>Vul de onderste helft van de formule in</t>
  </si>
  <si>
    <t xml:space="preserve">Stap 2: Gebruik B1 om B0 te bepalen </t>
  </si>
  <si>
    <t>B0</t>
  </si>
  <si>
    <t>Nu kunnen we B1 bepalen door de bovenste helft te delen door de onderste helft</t>
  </si>
  <si>
    <t>Formule in actie:</t>
  </si>
  <si>
    <t>Aantal uren:</t>
  </si>
  <si>
    <t>Geschatte aantal story 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</si>
</sst>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Hours vs storypoints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Hours vs Storypoints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Sprint_Data!$A$2:$A$200</c:f>
              <c:numCache>
                <c:formatCode>General</c:formatCode>
                <c:ptCount val="199"/>
                <c:pt idx="0">
                  <c:v>65</c:v>
                </c:pt>
                <c:pt idx="1">
                  <c:v>163</c:v>
                </c:pt>
                <c:pt idx="2">
                  <c:v>127</c:v>
                </c:pt>
                <c:pt idx="3">
                  <c:v>61</c:v>
                </c:pt>
                <c:pt idx="4">
                  <c:v>189</c:v>
                </c:pt>
                <c:pt idx="5">
                  <c:v>121</c:v>
                </c:pt>
                <c:pt idx="6">
                  <c:v>92</c:v>
                </c:pt>
                <c:pt idx="7">
                  <c:v>85</c:v>
                </c:pt>
                <c:pt idx="8">
                  <c:v>191</c:v>
                </c:pt>
              </c:numCache>
            </c:numRef>
          </c:xVal>
          <c:yVal>
            <c:numRef>
              <c:f>Sprint_Data!$B$2:$B$200</c:f>
              <c:numCache>
                <c:formatCode>General</c:formatCode>
                <c:ptCount val="199"/>
                <c:pt idx="0">
                  <c:v>53</c:v>
                </c:pt>
                <c:pt idx="1">
                  <c:v>135.4</c:v>
                </c:pt>
                <c:pt idx="2">
                  <c:v>96.600000000000009</c:v>
                </c:pt>
                <c:pt idx="3">
                  <c:v>54.800000000000004</c:v>
                </c:pt>
                <c:pt idx="4">
                  <c:v>144.20000000000002</c:v>
                </c:pt>
                <c:pt idx="5">
                  <c:v>96.800000000000011</c:v>
                </c:pt>
                <c:pt idx="6">
                  <c:v>67.600000000000009</c:v>
                </c:pt>
                <c:pt idx="7">
                  <c:v>71</c:v>
                </c:pt>
                <c:pt idx="8">
                  <c:v>156.80000000000001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6-4ADB-9354-C82C269A947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05944536"/>
        <c:axId val="505937976"/>
      </c:scatterChart>
      <c:valAx>
        <c:axId val="50594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37976"/>
        <c:crosses val="autoZero"/>
        <c:crossBetween val="midCat"/>
      </c:valAx>
      <c:valAx>
        <c:axId val="50593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4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0</xdr:row>
      <xdr:rowOff>114300</xdr:rowOff>
    </xdr:from>
    <xdr:to>
      <xdr:col>15</xdr:col>
      <xdr:colOff>1028700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73264-9FF8-4EF7-880A-C77D49ED6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607250</xdr:colOff>
      <xdr:row>20</xdr:row>
      <xdr:rowOff>22828</xdr:rowOff>
    </xdr:from>
    <xdr:ext cx="1565108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5068927-77C9-4769-A44F-05F5F40E84D1}"/>
                </a:ext>
              </a:extLst>
            </xdr:cNvPr>
            <xdr:cNvSpPr txBox="1"/>
          </xdr:nvSpPr>
          <xdr:spPr>
            <a:xfrm>
              <a:off x="9941750" y="3832828"/>
              <a:ext cx="1565108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l-N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ctrlP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nl-N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nl-N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∗(</m:t>
                            </m:r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acc>
                              <m:accPr>
                                <m:chr m:val="̅"/>
                                <m:ctrlP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</m:acc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 −</m:t>
                            </m:r>
                            <m:acc>
                              <m:accPr>
                                <m:chr m:val="̅"/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5068927-77C9-4769-A44F-05F5F40E84D1}"/>
                </a:ext>
              </a:extLst>
            </xdr:cNvPr>
            <xdr:cNvSpPr txBox="1"/>
          </xdr:nvSpPr>
          <xdr:spPr>
            <a:xfrm>
              <a:off x="9941750" y="3832828"/>
              <a:ext cx="1565108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b="0" i="0">
                  <a:latin typeface="Cambria Math" panose="02040503050406030204" pitchFamily="18" charset="0"/>
                </a:rPr>
                <a:t>𝑏_1</a:t>
              </a:r>
              <a:r>
                <a:rPr lang="en-GB" sz="110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latin typeface="Cambria Math" panose="02040503050406030204" pitchFamily="18" charset="0"/>
                </a:rPr>
                <a:t>(∑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−𝑥 ̅ )  ∗(𝑦 −𝑦 ̅)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〗)/(∑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nl-NL" sz="1100" b="0" i="0">
                  <a:latin typeface="Cambria Math" panose="02040503050406030204" pitchFamily="18" charset="0"/>
                </a:rPr>
                <a:t>(𝑥 −𝑥 ̅)</a:t>
              </a:r>
              <a:r>
                <a:rPr lang="en-GB" sz="1100" b="0" i="0">
                  <a:latin typeface="Cambria Math" panose="02040503050406030204" pitchFamily="18" charset="0"/>
                </a:rPr>
                <a:t>〗)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66675</xdr:colOff>
      <xdr:row>17</xdr:row>
      <xdr:rowOff>9525</xdr:rowOff>
    </xdr:from>
    <xdr:ext cx="1543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9590ACD-A0D6-406C-8D9F-93F191C9FCC6}"/>
                </a:ext>
              </a:extLst>
            </xdr:cNvPr>
            <xdr:cNvSpPr txBox="1"/>
          </xdr:nvSpPr>
          <xdr:spPr>
            <a:xfrm>
              <a:off x="10010775" y="3248025"/>
              <a:ext cx="1543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nl-NL" sz="11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n-GB" sz="110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nl-NL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nl-NL" sz="1100" b="0" i="1">
                          <a:latin typeface="Cambria Math" panose="02040503050406030204" pitchFamily="18" charset="0"/>
                        </a:rPr>
                        <m:t>𝑏</m:t>
                      </m:r>
                    </m:e>
                    <m:sub>
                      <m:r>
                        <a:rPr lang="nl-NL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en-GB" sz="1100"/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nl-NL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nl-NL" sz="1100" b="0" i="1">
                          <a:latin typeface="Cambria Math" panose="02040503050406030204" pitchFamily="18" charset="0"/>
                        </a:rPr>
                        <m:t>𝑏</m:t>
                      </m:r>
                    </m:e>
                    <m:sub>
                      <m:r>
                        <a:rPr lang="nl-NL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nl-NL" sz="1100" b="0" i="1">
                      <a:latin typeface="Cambria Math" panose="02040503050406030204" pitchFamily="18" charset="0"/>
                    </a:rPr>
                    <m:t>∗</m:t>
                  </m:r>
                  <m:r>
                    <a:rPr lang="nl-NL" sz="1100" b="0" i="1">
                      <a:latin typeface="Cambria Math" panose="02040503050406030204" pitchFamily="18" charset="0"/>
                    </a:rPr>
                    <m:t>𝑥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9590ACD-A0D6-406C-8D9F-93F191C9FCC6}"/>
                </a:ext>
              </a:extLst>
            </xdr:cNvPr>
            <xdr:cNvSpPr txBox="1"/>
          </xdr:nvSpPr>
          <xdr:spPr>
            <a:xfrm>
              <a:off x="10010775" y="3248025"/>
              <a:ext cx="1543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nl-NL" sz="1100" b="0" i="0">
                  <a:latin typeface="Cambria Math" panose="02040503050406030204" pitchFamily="18" charset="0"/>
                </a:rPr>
                <a:t>𝑦</a:t>
              </a:r>
              <a:r>
                <a:rPr lang="en-GB" sz="1100" i="0">
                  <a:latin typeface="Cambria Math" panose="02040503050406030204" pitchFamily="18" charset="0"/>
                </a:rPr>
                <a:t>=</a:t>
              </a:r>
              <a:r>
                <a:rPr lang="nl-NL" sz="1100" b="0" i="0">
                  <a:latin typeface="Cambria Math" panose="02040503050406030204" pitchFamily="18" charset="0"/>
                </a:rPr>
                <a:t>𝑏_0</a:t>
              </a:r>
              <a:r>
                <a:rPr lang="en-GB" sz="1100"/>
                <a:t> + </a:t>
              </a:r>
              <a:r>
                <a:rPr lang="nl-NL" sz="1100" b="0" i="0">
                  <a:latin typeface="Cambria Math" panose="02040503050406030204" pitchFamily="18" charset="0"/>
                </a:rPr>
                <a:t>𝑏_1∗𝑥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457200</xdr:colOff>
      <xdr:row>28</xdr:row>
      <xdr:rowOff>9525</xdr:rowOff>
    </xdr:from>
    <xdr:ext cx="1562100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B01841D-B2FE-43F8-BD67-EFB6C1BA2265}"/>
                </a:ext>
              </a:extLst>
            </xdr:cNvPr>
            <xdr:cNvSpPr txBox="1"/>
          </xdr:nvSpPr>
          <xdr:spPr>
            <a:xfrm>
              <a:off x="9791700" y="5343525"/>
              <a:ext cx="156210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acc>
                              <m:accPr>
                                <m:chr m:val="̅"/>
                                <m:ctrlP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nl-N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(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acc>
                          <m:accPr>
                            <m:chr m:val="̅"/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B01841D-B2FE-43F8-BD67-EFB6C1BA2265}"/>
                </a:ext>
              </a:extLst>
            </xdr:cNvPr>
            <xdr:cNvSpPr txBox="1"/>
          </xdr:nvSpPr>
          <xdr:spPr>
            <a:xfrm>
              <a:off x="9791700" y="5343525"/>
              <a:ext cx="156210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−𝑥 ̅ )  ∗ (𝑦 −𝑦 ̅)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200025</xdr:colOff>
      <xdr:row>31</xdr:row>
      <xdr:rowOff>19050</xdr:rowOff>
    </xdr:from>
    <xdr:ext cx="1562100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7A741D8-61C0-4505-8BEE-32A975306FEC}"/>
                </a:ext>
              </a:extLst>
            </xdr:cNvPr>
            <xdr:cNvSpPr txBox="1"/>
          </xdr:nvSpPr>
          <xdr:spPr>
            <a:xfrm>
              <a:off x="9534525" y="5924550"/>
              <a:ext cx="156210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acc>
                          <m:accPr>
                            <m:chr m:val="̅"/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7A741D8-61C0-4505-8BEE-32A975306FEC}"/>
                </a:ext>
              </a:extLst>
            </xdr:cNvPr>
            <xdr:cNvSpPr txBox="1"/>
          </xdr:nvSpPr>
          <xdr:spPr>
            <a:xfrm>
              <a:off x="9534525" y="5924550"/>
              <a:ext cx="156210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 −𝑥 ̅)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26225</xdr:colOff>
      <xdr:row>34</xdr:row>
      <xdr:rowOff>22828</xdr:rowOff>
    </xdr:from>
    <xdr:ext cx="1655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7724744-07B1-4128-9B31-FB55DF70598B}"/>
                </a:ext>
              </a:extLst>
            </xdr:cNvPr>
            <xdr:cNvSpPr txBox="1"/>
          </xdr:nvSpPr>
          <xdr:spPr>
            <a:xfrm>
              <a:off x="9970325" y="6499828"/>
              <a:ext cx="1655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l-N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7724744-07B1-4128-9B31-FB55DF70598B}"/>
                </a:ext>
              </a:extLst>
            </xdr:cNvPr>
            <xdr:cNvSpPr txBox="1"/>
          </xdr:nvSpPr>
          <xdr:spPr>
            <a:xfrm>
              <a:off x="9970325" y="6499828"/>
              <a:ext cx="1655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NL" sz="1100" b="0" i="0">
                  <a:latin typeface="Cambria Math" panose="02040503050406030204" pitchFamily="18" charset="0"/>
                </a:rPr>
                <a:t>𝑏_1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342900</xdr:colOff>
      <xdr:row>37</xdr:row>
      <xdr:rowOff>28575</xdr:rowOff>
    </xdr:from>
    <xdr:ext cx="15621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02596C3-48E0-4393-A065-9F703B65B576}"/>
                </a:ext>
              </a:extLst>
            </xdr:cNvPr>
            <xdr:cNvSpPr txBox="1"/>
          </xdr:nvSpPr>
          <xdr:spPr>
            <a:xfrm>
              <a:off x="9677400" y="7077075"/>
              <a:ext cx="1562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nl-N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nl-N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acc>
                      <m:accPr>
                        <m:chr m:val="̅"/>
                        <m:ctrlP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02596C3-48E0-4393-A065-9F703B65B576}"/>
                </a:ext>
              </a:extLst>
            </xdr:cNvPr>
            <xdr:cNvSpPr txBox="1"/>
          </xdr:nvSpPr>
          <xdr:spPr>
            <a:xfrm>
              <a:off x="9677400" y="7077075"/>
              <a:ext cx="1562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〖𝑦 ̅=𝑏〗_0+𝑏_1∗𝑥 ̅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workbookViewId="0">
      <selection activeCell="A11" sqref="A11:B26"/>
    </sheetView>
  </sheetViews>
  <sheetFormatPr defaultRowHeight="15" x14ac:dyDescent="0.25"/>
  <cols>
    <col min="1" max="1" width="18.140625" customWidth="1"/>
    <col min="2" max="2" width="29.5703125" customWidth="1"/>
    <col min="3" max="3" width="25" customWidth="1"/>
    <col min="4" max="4" width="12.85546875" customWidth="1"/>
    <col min="5" max="5" width="18.85546875" customWidth="1"/>
    <col min="6" max="6" width="26.42578125" customWidth="1"/>
    <col min="9" max="9" width="22.140625" customWidth="1"/>
    <col min="15" max="15" width="12.7109375" customWidth="1"/>
    <col min="16" max="16" width="20.85546875" customWidth="1"/>
  </cols>
  <sheetData>
    <row r="1" spans="1:6" x14ac:dyDescent="0.25">
      <c r="A1" t="s">
        <v>0</v>
      </c>
      <c r="B1" t="s">
        <v>1</v>
      </c>
      <c r="C1" s="4" t="s">
        <v>4</v>
      </c>
      <c r="D1" s="4" t="s">
        <v>5</v>
      </c>
      <c r="E1" s="4" t="s">
        <v>6</v>
      </c>
      <c r="F1" s="4" t="s">
        <v>11</v>
      </c>
    </row>
    <row r="2" spans="1:6" x14ac:dyDescent="0.25">
      <c r="A2">
        <f ca="1">RANDBETWEEN(60,200)</f>
        <v>65</v>
      </c>
      <c r="B2">
        <f ca="1">(A2*0.8)+RANDBETWEEN(-8,8)</f>
        <v>53</v>
      </c>
      <c r="C2" s="4">
        <f t="shared" ref="C2:C10" ca="1" si="0">SUM(A2-$J$26)</f>
        <v>-56.555555555555557</v>
      </c>
      <c r="D2" s="4">
        <f t="shared" ref="D2:D10" ca="1" si="1">SUM(B2-$J$27)</f>
        <v>-44.355555555555554</v>
      </c>
      <c r="E2" s="4">
        <f t="shared" ref="E2:E10" ca="1" si="2">POWER(SUM(A2-$J$26), 2)</f>
        <v>3198.5308641975312</v>
      </c>
      <c r="F2" s="4">
        <f ca="1">SUM(C2) * D2</f>
        <v>2508.5530864197531</v>
      </c>
    </row>
    <row r="3" spans="1:6" x14ac:dyDescent="0.25">
      <c r="A3">
        <f t="shared" ref="A3:A26" ca="1" si="3">RANDBETWEEN(60,200)</f>
        <v>163</v>
      </c>
      <c r="B3">
        <f t="shared" ref="B3:B26" ca="1" si="4">(A3*0.8)+RANDBETWEEN(-8,8)</f>
        <v>135.4</v>
      </c>
      <c r="C3" s="4">
        <f t="shared" ca="1" si="0"/>
        <v>41.444444444444443</v>
      </c>
      <c r="D3" s="4">
        <f t="shared" ca="1" si="1"/>
        <v>38.044444444444451</v>
      </c>
      <c r="E3" s="4">
        <f t="shared" ca="1" si="2"/>
        <v>1717.6419753086418</v>
      </c>
      <c r="F3" s="4">
        <f t="shared" ref="F3:F10" ca="1" si="5">SUM(C3) * D3</f>
        <v>1576.730864197531</v>
      </c>
    </row>
    <row r="4" spans="1:6" x14ac:dyDescent="0.25">
      <c r="A4">
        <f t="shared" ca="1" si="3"/>
        <v>127</v>
      </c>
      <c r="B4">
        <f t="shared" ca="1" si="4"/>
        <v>96.600000000000009</v>
      </c>
      <c r="C4" s="4">
        <f t="shared" ca="1" si="0"/>
        <v>5.4444444444444429</v>
      </c>
      <c r="D4" s="4">
        <f t="shared" ca="1" si="1"/>
        <v>-0.75555555555554577</v>
      </c>
      <c r="E4" s="4">
        <f t="shared" ca="1" si="2"/>
        <v>29.641975308641957</v>
      </c>
      <c r="F4" s="4">
        <f t="shared" ca="1" si="5"/>
        <v>-4.1135802469135259</v>
      </c>
    </row>
    <row r="5" spans="1:6" x14ac:dyDescent="0.25">
      <c r="A5">
        <f t="shared" ca="1" si="3"/>
        <v>61</v>
      </c>
      <c r="B5">
        <f t="shared" ca="1" si="4"/>
        <v>54.800000000000004</v>
      </c>
      <c r="C5" s="4">
        <f t="shared" ca="1" si="0"/>
        <v>-60.555555555555557</v>
      </c>
      <c r="D5" s="4">
        <f t="shared" ca="1" si="1"/>
        <v>-42.55555555555555</v>
      </c>
      <c r="E5" s="4">
        <f t="shared" ca="1" si="2"/>
        <v>3666.9753086419755</v>
      </c>
      <c r="F5" s="4">
        <f t="shared" ca="1" si="5"/>
        <v>2576.9753086419751</v>
      </c>
    </row>
    <row r="6" spans="1:6" x14ac:dyDescent="0.25">
      <c r="A6">
        <f t="shared" ca="1" si="3"/>
        <v>189</v>
      </c>
      <c r="B6">
        <f t="shared" ca="1" si="4"/>
        <v>144.20000000000002</v>
      </c>
      <c r="C6" s="4">
        <f t="shared" ca="1" si="0"/>
        <v>67.444444444444443</v>
      </c>
      <c r="D6" s="4">
        <f t="shared" ca="1" si="1"/>
        <v>46.844444444444463</v>
      </c>
      <c r="E6" s="4">
        <f t="shared" ca="1" si="2"/>
        <v>4548.7530864197524</v>
      </c>
      <c r="F6" s="4">
        <f t="shared" ca="1" si="5"/>
        <v>3159.3975308641989</v>
      </c>
    </row>
    <row r="7" spans="1:6" x14ac:dyDescent="0.25">
      <c r="A7">
        <f t="shared" ca="1" si="3"/>
        <v>121</v>
      </c>
      <c r="B7">
        <f t="shared" ca="1" si="4"/>
        <v>96.800000000000011</v>
      </c>
      <c r="C7" s="4">
        <f t="shared" ca="1" si="0"/>
        <v>-0.55555555555555713</v>
      </c>
      <c r="D7" s="4">
        <f t="shared" ca="1" si="1"/>
        <v>-0.55555555555554292</v>
      </c>
      <c r="E7" s="4">
        <f t="shared" ca="1" si="2"/>
        <v>0.30864197530864373</v>
      </c>
      <c r="F7" s="4">
        <f t="shared" ca="1" si="5"/>
        <v>0.30864197530863585</v>
      </c>
    </row>
    <row r="8" spans="1:6" x14ac:dyDescent="0.25">
      <c r="A8">
        <f t="shared" ca="1" si="3"/>
        <v>92</v>
      </c>
      <c r="B8">
        <f t="shared" ca="1" si="4"/>
        <v>67.600000000000009</v>
      </c>
      <c r="C8" s="4">
        <f t="shared" ca="1" si="0"/>
        <v>-29.555555555555557</v>
      </c>
      <c r="D8" s="4">
        <f t="shared" ca="1" si="1"/>
        <v>-29.755555555555546</v>
      </c>
      <c r="E8" s="4">
        <f t="shared" ca="1" si="2"/>
        <v>873.53086419753095</v>
      </c>
      <c r="F8" s="4">
        <f t="shared" ca="1" si="5"/>
        <v>879.44197530864176</v>
      </c>
    </row>
    <row r="9" spans="1:6" x14ac:dyDescent="0.25">
      <c r="A9">
        <f t="shared" ca="1" si="3"/>
        <v>85</v>
      </c>
      <c r="B9">
        <f t="shared" ca="1" si="4"/>
        <v>71</v>
      </c>
      <c r="C9" s="4">
        <f t="shared" ca="1" si="0"/>
        <v>-36.555555555555557</v>
      </c>
      <c r="D9" s="4">
        <f t="shared" ca="1" si="1"/>
        <v>-26.355555555555554</v>
      </c>
      <c r="E9" s="4">
        <f t="shared" ca="1" si="2"/>
        <v>1336.3086419753088</v>
      </c>
      <c r="F9" s="4">
        <f t="shared" ca="1" si="5"/>
        <v>963.44197530864199</v>
      </c>
    </row>
    <row r="10" spans="1:6" x14ac:dyDescent="0.25">
      <c r="A10">
        <f t="shared" ca="1" si="3"/>
        <v>191</v>
      </c>
      <c r="B10">
        <f t="shared" ca="1" si="4"/>
        <v>156.80000000000001</v>
      </c>
      <c r="C10" s="4">
        <f t="shared" ca="1" si="0"/>
        <v>69.444444444444443</v>
      </c>
      <c r="D10" s="4">
        <f t="shared" ca="1" si="1"/>
        <v>59.444444444444457</v>
      </c>
      <c r="E10" s="4">
        <f t="shared" ca="1" si="2"/>
        <v>4822.5308641975307</v>
      </c>
      <c r="F10" s="4">
        <f t="shared" ca="1" si="5"/>
        <v>4128.0864197530873</v>
      </c>
    </row>
    <row r="17" spans="9:12" x14ac:dyDescent="0.25">
      <c r="I17" s="2" t="s">
        <v>12</v>
      </c>
      <c r="J17" s="2"/>
      <c r="K17" s="2"/>
      <c r="L17" s="2"/>
    </row>
    <row r="20" spans="9:12" x14ac:dyDescent="0.25">
      <c r="I20" s="2" t="s">
        <v>13</v>
      </c>
      <c r="J20" s="2"/>
      <c r="K20" s="2"/>
    </row>
    <row r="24" spans="9:12" x14ac:dyDescent="0.25">
      <c r="I24" s="2" t="s">
        <v>14</v>
      </c>
      <c r="J24" s="2"/>
      <c r="K24" s="2"/>
    </row>
    <row r="25" spans="9:12" x14ac:dyDescent="0.25">
      <c r="I25" s="2" t="s">
        <v>15</v>
      </c>
      <c r="J25" s="2"/>
      <c r="K25" s="2"/>
    </row>
    <row r="26" spans="9:12" x14ac:dyDescent="0.25">
      <c r="I26" t="s">
        <v>2</v>
      </c>
      <c r="J26">
        <f ca="1">AVERAGE(A2:A300)</f>
        <v>121.55555555555556</v>
      </c>
    </row>
    <row r="27" spans="9:12" x14ac:dyDescent="0.25">
      <c r="I27" t="s">
        <v>3</v>
      </c>
      <c r="J27">
        <f ca="1">AVERAGE(B2:B300)</f>
        <v>97.355555555555554</v>
      </c>
    </row>
    <row r="28" spans="9:12" x14ac:dyDescent="0.25">
      <c r="I28" s="2" t="s">
        <v>16</v>
      </c>
    </row>
    <row r="30" spans="9:12" x14ac:dyDescent="0.25">
      <c r="K30" s="1" t="s">
        <v>10</v>
      </c>
      <c r="L30">
        <f ca="1">SUM(F2:F301)</f>
        <v>15788.822222222225</v>
      </c>
    </row>
    <row r="31" spans="9:12" x14ac:dyDescent="0.25">
      <c r="I31" s="2" t="s">
        <v>17</v>
      </c>
    </row>
    <row r="33" spans="9:15" x14ac:dyDescent="0.25">
      <c r="K33" s="1" t="s">
        <v>10</v>
      </c>
      <c r="L33">
        <f ca="1">SUM(E2:E301)</f>
        <v>20194.222222222223</v>
      </c>
    </row>
    <row r="34" spans="9:15" x14ac:dyDescent="0.25">
      <c r="I34" s="2" t="s">
        <v>20</v>
      </c>
    </row>
    <row r="35" spans="9:15" x14ac:dyDescent="0.25">
      <c r="K35" s="1" t="s">
        <v>10</v>
      </c>
      <c r="L35">
        <f ca="1">L30/L33</f>
        <v>0.78184849351849828</v>
      </c>
    </row>
    <row r="37" spans="9:15" x14ac:dyDescent="0.25">
      <c r="I37" s="2" t="s">
        <v>18</v>
      </c>
    </row>
    <row r="39" spans="9:15" x14ac:dyDescent="0.25">
      <c r="I39">
        <f ca="1">J27</f>
        <v>97.355555555555554</v>
      </c>
      <c r="J39" s="1" t="s">
        <v>10</v>
      </c>
      <c r="K39" t="s">
        <v>19</v>
      </c>
      <c r="L39" s="1" t="s">
        <v>7</v>
      </c>
      <c r="M39">
        <f ca="1">L35</f>
        <v>0.78184849351849828</v>
      </c>
      <c r="N39" s="1" t="s">
        <v>8</v>
      </c>
      <c r="O39">
        <f ca="1">J26</f>
        <v>121.55555555555556</v>
      </c>
    </row>
    <row r="40" spans="9:15" x14ac:dyDescent="0.25">
      <c r="I40">
        <f ca="1">J27</f>
        <v>97.355555555555554</v>
      </c>
      <c r="J40" s="1" t="s">
        <v>10</v>
      </c>
      <c r="K40" t="s">
        <v>9</v>
      </c>
      <c r="L40" s="1" t="s">
        <v>7</v>
      </c>
      <c r="M40">
        <f ca="1">SUM(M39*O39)</f>
        <v>95.038027989915236</v>
      </c>
    </row>
    <row r="41" spans="9:15" x14ac:dyDescent="0.25">
      <c r="I41">
        <f ca="1">SUM(I40-M40)</f>
        <v>2.3175275656403187</v>
      </c>
      <c r="J41" s="1" t="s">
        <v>10</v>
      </c>
      <c r="K41" t="s">
        <v>9</v>
      </c>
    </row>
    <row r="43" spans="9:15" x14ac:dyDescent="0.25">
      <c r="I43" s="2" t="s">
        <v>21</v>
      </c>
    </row>
    <row r="44" spans="9:15" x14ac:dyDescent="0.25">
      <c r="I44" t="s">
        <v>22</v>
      </c>
    </row>
    <row r="45" spans="9:15" x14ac:dyDescent="0.25">
      <c r="I45" s="3">
        <v>175</v>
      </c>
    </row>
    <row r="46" spans="9:15" x14ac:dyDescent="0.25">
      <c r="I46" t="s">
        <v>23</v>
      </c>
    </row>
    <row r="47" spans="9:15" x14ac:dyDescent="0.25">
      <c r="I47" s="3">
        <f ca="1">SUM(I41+L35*I45)</f>
        <v>139.14101393137753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Kok</dc:creator>
  <cp:lastModifiedBy>Vincent Kok</cp:lastModifiedBy>
  <dcterms:created xsi:type="dcterms:W3CDTF">2018-06-24T08:51:14Z</dcterms:created>
  <dcterms:modified xsi:type="dcterms:W3CDTF">2018-07-01T09:02:57Z</dcterms:modified>
</cp:coreProperties>
</file>