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vinod_krishna_u-next_com/Documents/Desktop/Excel/"/>
    </mc:Choice>
  </mc:AlternateContent>
  <xr:revisionPtr revIDLastSave="28" documentId="13_ncr:1_{539AF61E-FC62-4C0F-A4B0-832DBB75416B}" xr6:coauthVersionLast="47" xr6:coauthVersionMax="47" xr10:uidLastSave="{BEE8D948-3FAB-4E43-9469-E31875EAB8F5}"/>
  <bookViews>
    <workbookView xWindow="-110" yWindow="-110" windowWidth="19420" windowHeight="10300" activeTab="3" xr2:uid="{487D3EE6-DD64-46C9-8373-0305ED4D3D0D}"/>
  </bookViews>
  <sheets>
    <sheet name="Inner Join" sheetId="5" r:id="rId1"/>
    <sheet name="full outer join" sheetId="4" r:id="rId2"/>
    <sheet name="two" sheetId="3" r:id="rId3"/>
    <sheet name="one" sheetId="2" r:id="rId4"/>
    <sheet name="sheet1" sheetId="1" r:id="rId5"/>
  </sheets>
  <definedNames>
    <definedName name="_xlnm._FilterDatabase" localSheetId="4" hidden="1">sheet1!$A$293:$B$302</definedName>
    <definedName name="ExternalData_1" localSheetId="3" hidden="1">one!$A$1:$C$11</definedName>
    <definedName name="ExternalData_2" localSheetId="2" hidden="1">two!$A$1:$C$11</definedName>
    <definedName name="ExternalData_3" localSheetId="1" hidden="1">'full outer join'!$A$1:$F$15</definedName>
    <definedName name="ExternalData_4" localSheetId="0" hidden="1">'Inner Join'!$A$1:$F$7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8" i="1" l="1"/>
  <c r="G34" i="1"/>
  <c r="G35" i="1"/>
  <c r="G33" i="1"/>
  <c r="I282" i="1"/>
  <c r="C13" i="1"/>
  <c r="K399" i="1"/>
  <c r="K400" i="1"/>
  <c r="K401" i="1"/>
  <c r="K402" i="1"/>
  <c r="K403" i="1"/>
  <c r="K398" i="1"/>
  <c r="J399" i="1"/>
  <c r="J400" i="1"/>
  <c r="J401" i="1"/>
  <c r="J402" i="1"/>
  <c r="J403" i="1"/>
  <c r="J398" i="1"/>
  <c r="G282" i="1"/>
  <c r="C110" i="1" a="1"/>
  <c r="C110" i="1"/>
  <c r="B13" i="1"/>
  <c r="E411" i="1"/>
  <c r="H403" i="1"/>
  <c r="H402" i="1"/>
  <c r="H401" i="1"/>
  <c r="H400" i="1"/>
  <c r="H399" i="1"/>
  <c r="H398" i="1"/>
  <c r="C394" i="1"/>
  <c r="C393" i="1"/>
  <c r="C392" i="1"/>
  <c r="C391" i="1"/>
  <c r="C390" i="1"/>
  <c r="C389" i="1"/>
  <c r="C388" i="1"/>
  <c r="C387" i="1"/>
  <c r="C386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B370" i="1"/>
  <c r="C370" i="1" s="1"/>
  <c r="B369" i="1"/>
  <c r="C369" i="1" s="1"/>
  <c r="C368" i="1"/>
  <c r="B368" i="1"/>
  <c r="B367" i="1"/>
  <c r="C367" i="1" s="1"/>
  <c r="C366" i="1"/>
  <c r="B366" i="1"/>
  <c r="B365" i="1"/>
  <c r="C365" i="1" s="1"/>
  <c r="B364" i="1"/>
  <c r="C364" i="1" s="1"/>
  <c r="B363" i="1"/>
  <c r="C363" i="1" s="1"/>
  <c r="C362" i="1"/>
  <c r="B362" i="1"/>
  <c r="E358" i="1"/>
  <c r="D358" i="1"/>
  <c r="C358" i="1"/>
  <c r="B358" i="1"/>
  <c r="A358" i="1"/>
  <c r="E357" i="1"/>
  <c r="D357" i="1"/>
  <c r="C357" i="1"/>
  <c r="B357" i="1"/>
  <c r="A357" i="1"/>
  <c r="E356" i="1"/>
  <c r="D356" i="1"/>
  <c r="C356" i="1"/>
  <c r="B356" i="1"/>
  <c r="A356" i="1"/>
  <c r="E355" i="1"/>
  <c r="D355" i="1"/>
  <c r="C355" i="1"/>
  <c r="B355" i="1"/>
  <c r="A355" i="1"/>
  <c r="E354" i="1"/>
  <c r="D354" i="1"/>
  <c r="C354" i="1"/>
  <c r="B354" i="1"/>
  <c r="A354" i="1"/>
  <c r="C352" i="1"/>
  <c r="B352" i="1"/>
  <c r="A352" i="1"/>
  <c r="C351" i="1"/>
  <c r="B351" i="1"/>
  <c r="A351" i="1"/>
  <c r="C350" i="1"/>
  <c r="B350" i="1"/>
  <c r="A350" i="1"/>
  <c r="C349" i="1"/>
  <c r="B349" i="1"/>
  <c r="A349" i="1"/>
  <c r="C348" i="1"/>
  <c r="B348" i="1"/>
  <c r="A348" i="1"/>
  <c r="C347" i="1"/>
  <c r="B347" i="1"/>
  <c r="A347" i="1"/>
  <c r="C346" i="1"/>
  <c r="B346" i="1"/>
  <c r="A346" i="1"/>
  <c r="E343" i="1"/>
  <c r="D343" i="1"/>
  <c r="D342" i="1"/>
  <c r="C342" i="1"/>
  <c r="E342" i="1" s="1"/>
  <c r="B342" i="1"/>
  <c r="C341" i="1"/>
  <c r="E341" i="1" s="1"/>
  <c r="B341" i="1"/>
  <c r="D341" i="1" s="1"/>
  <c r="D340" i="1"/>
  <c r="C340" i="1"/>
  <c r="E340" i="1" s="1"/>
  <c r="B340" i="1"/>
  <c r="C339" i="1"/>
  <c r="E339" i="1" s="1"/>
  <c r="B339" i="1"/>
  <c r="D339" i="1" s="1"/>
  <c r="C338" i="1"/>
  <c r="E338" i="1" s="1"/>
  <c r="B338" i="1"/>
  <c r="D338" i="1" s="1"/>
  <c r="C337" i="1"/>
  <c r="E337" i="1" s="1"/>
  <c r="B337" i="1"/>
  <c r="D337" i="1" s="1"/>
  <c r="C336" i="1"/>
  <c r="E336" i="1" s="1"/>
  <c r="B336" i="1"/>
  <c r="D336" i="1" s="1"/>
  <c r="C335" i="1"/>
  <c r="E335" i="1" s="1"/>
  <c r="B335" i="1"/>
  <c r="D335" i="1" s="1"/>
  <c r="D334" i="1"/>
  <c r="C334" i="1"/>
  <c r="E334" i="1" s="1"/>
  <c r="B334" i="1"/>
  <c r="D330" i="1"/>
  <c r="C330" i="1"/>
  <c r="B330" i="1"/>
  <c r="A330" i="1"/>
  <c r="D329" i="1"/>
  <c r="C329" i="1"/>
  <c r="B329" i="1"/>
  <c r="A329" i="1"/>
  <c r="D328" i="1"/>
  <c r="C328" i="1"/>
  <c r="B328" i="1"/>
  <c r="A328" i="1"/>
  <c r="D327" i="1"/>
  <c r="C327" i="1"/>
  <c r="B327" i="1"/>
  <c r="A327" i="1"/>
  <c r="D326" i="1"/>
  <c r="C326" i="1"/>
  <c r="B326" i="1"/>
  <c r="A326" i="1"/>
  <c r="D325" i="1"/>
  <c r="C325" i="1"/>
  <c r="B325" i="1"/>
  <c r="A325" i="1"/>
  <c r="D324" i="1"/>
  <c r="C324" i="1"/>
  <c r="B324" i="1"/>
  <c r="A324" i="1"/>
  <c r="D323" i="1"/>
  <c r="C323" i="1"/>
  <c r="B323" i="1"/>
  <c r="A323" i="1"/>
  <c r="D322" i="1"/>
  <c r="C322" i="1"/>
  <c r="B322" i="1"/>
  <c r="A322" i="1"/>
  <c r="D321" i="1"/>
  <c r="C321" i="1"/>
  <c r="B321" i="1"/>
  <c r="A321" i="1"/>
  <c r="D317" i="1"/>
  <c r="C317" i="1"/>
  <c r="B317" i="1"/>
  <c r="A317" i="1"/>
  <c r="D316" i="1"/>
  <c r="C316" i="1"/>
  <c r="B316" i="1"/>
  <c r="A316" i="1"/>
  <c r="D315" i="1"/>
  <c r="C315" i="1"/>
  <c r="B315" i="1"/>
  <c r="A315" i="1"/>
  <c r="D314" i="1"/>
  <c r="C314" i="1"/>
  <c r="B314" i="1"/>
  <c r="A314" i="1"/>
  <c r="D313" i="1"/>
  <c r="C313" i="1"/>
  <c r="B313" i="1"/>
  <c r="A313" i="1"/>
  <c r="D312" i="1"/>
  <c r="C312" i="1"/>
  <c r="B312" i="1"/>
  <c r="A312" i="1"/>
  <c r="D311" i="1"/>
  <c r="C311" i="1"/>
  <c r="B311" i="1"/>
  <c r="A311" i="1"/>
  <c r="D310" i="1"/>
  <c r="C310" i="1"/>
  <c r="B310" i="1"/>
  <c r="A310" i="1"/>
  <c r="D309" i="1"/>
  <c r="C309" i="1"/>
  <c r="B309" i="1"/>
  <c r="A309" i="1"/>
  <c r="D308" i="1"/>
  <c r="C308" i="1"/>
  <c r="B308" i="1"/>
  <c r="A308" i="1"/>
  <c r="B304" i="1"/>
  <c r="F285" i="1"/>
  <c r="F284" i="1"/>
  <c r="F283" i="1"/>
  <c r="F282" i="1"/>
  <c r="E278" i="1"/>
  <c r="D278" i="1"/>
  <c r="C278" i="1"/>
  <c r="B278" i="1"/>
  <c r="A278" i="1"/>
  <c r="E277" i="1"/>
  <c r="D277" i="1"/>
  <c r="C277" i="1"/>
  <c r="B277" i="1"/>
  <c r="A277" i="1"/>
  <c r="E276" i="1"/>
  <c r="D276" i="1"/>
  <c r="C276" i="1"/>
  <c r="B276" i="1"/>
  <c r="A276" i="1"/>
  <c r="B273" i="1"/>
  <c r="A273" i="1"/>
  <c r="B272" i="1"/>
  <c r="A272" i="1"/>
  <c r="B271" i="1"/>
  <c r="A271" i="1"/>
  <c r="B270" i="1"/>
  <c r="A270" i="1"/>
  <c r="B269" i="1"/>
  <c r="A269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D254" i="1"/>
  <c r="D253" i="1"/>
  <c r="D252" i="1"/>
  <c r="D251" i="1"/>
  <c r="D250" i="1"/>
  <c r="D249" i="1"/>
  <c r="D248" i="1"/>
  <c r="D247" i="1"/>
  <c r="D246" i="1"/>
  <c r="B243" i="1"/>
  <c r="C243" i="1" s="1"/>
  <c r="D243" i="1" s="1"/>
  <c r="C242" i="1"/>
  <c r="D242" i="1" s="1"/>
  <c r="B242" i="1"/>
  <c r="B241" i="1"/>
  <c r="C241" i="1" s="1"/>
  <c r="D241" i="1" s="1"/>
  <c r="B240" i="1"/>
  <c r="C240" i="1" s="1"/>
  <c r="D240" i="1" s="1"/>
  <c r="B239" i="1"/>
  <c r="C239" i="1" s="1"/>
  <c r="D239" i="1" s="1"/>
  <c r="B238" i="1"/>
  <c r="C238" i="1" s="1"/>
  <c r="D238" i="1" s="1"/>
  <c r="B237" i="1"/>
  <c r="C237" i="1" s="1"/>
  <c r="D237" i="1" s="1"/>
  <c r="C236" i="1"/>
  <c r="D236" i="1" s="1"/>
  <c r="B236" i="1"/>
  <c r="B235" i="1"/>
  <c r="C235" i="1" s="1"/>
  <c r="D235" i="1" s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C219" i="1"/>
  <c r="C218" i="1"/>
  <c r="C217" i="1"/>
  <c r="C216" i="1"/>
  <c r="C215" i="1"/>
  <c r="C214" i="1"/>
  <c r="C213" i="1"/>
  <c r="C212" i="1"/>
  <c r="C211" i="1"/>
  <c r="B207" i="1"/>
  <c r="B206" i="1"/>
  <c r="B205" i="1"/>
  <c r="B204" i="1"/>
  <c r="B203" i="1"/>
  <c r="B202" i="1"/>
  <c r="B201" i="1"/>
  <c r="B200" i="1"/>
  <c r="B199" i="1"/>
  <c r="B195" i="1"/>
  <c r="B194" i="1"/>
  <c r="B193" i="1"/>
  <c r="B192" i="1"/>
  <c r="B191" i="1"/>
  <c r="B190" i="1"/>
  <c r="B189" i="1"/>
  <c r="B188" i="1"/>
  <c r="B187" i="1"/>
  <c r="B183" i="1"/>
  <c r="B182" i="1"/>
  <c r="B181" i="1"/>
  <c r="B180" i="1"/>
  <c r="B179" i="1"/>
  <c r="B178" i="1"/>
  <c r="B177" i="1"/>
  <c r="B176" i="1"/>
  <c r="B175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B123" i="1"/>
  <c r="B122" i="1"/>
  <c r="B121" i="1"/>
  <c r="B120" i="1"/>
  <c r="B119" i="1"/>
  <c r="B118" i="1"/>
  <c r="I117" i="1"/>
  <c r="B117" i="1"/>
  <c r="I116" i="1"/>
  <c r="B116" i="1"/>
  <c r="I115" i="1"/>
  <c r="B115" i="1"/>
  <c r="B114" i="1"/>
  <c r="D109" i="1"/>
  <c r="D108" i="1"/>
  <c r="D107" i="1"/>
  <c r="D106" i="1"/>
  <c r="D105" i="1"/>
  <c r="D104" i="1"/>
  <c r="F103" i="1"/>
  <c r="D103" i="1"/>
  <c r="F102" i="1"/>
  <c r="D102" i="1"/>
  <c r="F101" i="1"/>
  <c r="D101" i="1"/>
  <c r="B97" i="1"/>
  <c r="C96" i="1"/>
  <c r="C95" i="1"/>
  <c r="C94" i="1"/>
  <c r="C93" i="1"/>
  <c r="C92" i="1"/>
  <c r="C91" i="1"/>
  <c r="C90" i="1"/>
  <c r="C89" i="1"/>
  <c r="C88" i="1"/>
  <c r="G84" i="1"/>
  <c r="F84" i="1"/>
  <c r="E84" i="1"/>
  <c r="D84" i="1"/>
  <c r="C84" i="1"/>
  <c r="H82" i="1"/>
  <c r="B82" i="1"/>
  <c r="H81" i="1"/>
  <c r="B81" i="1"/>
  <c r="H80" i="1"/>
  <c r="B80" i="1"/>
  <c r="H79" i="1"/>
  <c r="B79" i="1"/>
  <c r="H78" i="1"/>
  <c r="B78" i="1"/>
  <c r="H77" i="1"/>
  <c r="B77" i="1"/>
  <c r="H76" i="1"/>
  <c r="B76" i="1"/>
  <c r="H75" i="1"/>
  <c r="B75" i="1"/>
  <c r="H74" i="1"/>
  <c r="B74" i="1"/>
  <c r="H73" i="1"/>
  <c r="B73" i="1"/>
  <c r="A59" i="1"/>
  <c r="A60" i="1" s="1"/>
  <c r="A61" i="1" s="1"/>
  <c r="A62" i="1" s="1"/>
  <c r="A63" i="1" s="1"/>
  <c r="A64" i="1" s="1"/>
  <c r="A65" i="1" s="1"/>
  <c r="A66" i="1" s="1"/>
  <c r="A67" i="1" s="1"/>
  <c r="A68" i="1" s="1"/>
  <c r="B55" i="1"/>
  <c r="H46" i="1"/>
  <c r="H45" i="1"/>
  <c r="E45" i="1"/>
  <c r="F35" i="1"/>
  <c r="F34" i="1"/>
  <c r="F33" i="1"/>
  <c r="B26" i="1"/>
  <c r="B25" i="1"/>
  <c r="B24" i="1"/>
  <c r="B23" i="1"/>
  <c r="B22" i="1"/>
  <c r="B21" i="1"/>
  <c r="B20" i="1"/>
  <c r="B19" i="1"/>
  <c r="B18" i="1"/>
  <c r="A13" i="1"/>
  <c r="C97" i="1" l="1"/>
  <c r="D110" i="1"/>
  <c r="B28" i="1"/>
  <c r="B69" i="1"/>
  <c r="E5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D8CD4-923F-4DFF-8287-88D2798F704E}" keepAlive="1" name="Query - full outer join" description="Connection to the 'full outer join' query in the workbook." type="5" refreshedVersion="8" background="1" saveData="1">
    <dbPr connection="Provider=Microsoft.Mashup.OleDb.1;Data Source=$Workbook$;Location=&quot;full outer join&quot;;Extended Properties=&quot;&quot;" command="SELECT * FROM [full outer join]"/>
  </connection>
  <connection id="2" xr16:uid="{BF543188-46C1-4670-8821-8BC1591948BF}" keepAlive="1" name="Query - Inner Join" description="Connection to the 'Inner Join' query in the workbook." type="5" refreshedVersion="8" background="1" saveData="1">
    <dbPr connection="Provider=Microsoft.Mashup.OleDb.1;Data Source=$Workbook$;Location=&quot;Inner Join&quot;;Extended Properties=&quot;&quot;" command="SELECT * FROM [Inner Join]"/>
  </connection>
  <connection id="3" xr16:uid="{72652F5C-CA3A-4B81-8814-783B304B04E2}" keepAlive="1" name="Query - one" description="Connection to the 'one' query in the workbook." type="5" refreshedVersion="8" background="1" saveData="1">
    <dbPr connection="Provider=Microsoft.Mashup.OleDb.1;Data Source=$Workbook$;Location=one;Extended Properties=&quot;&quot;" command="SELECT * FROM [one]"/>
  </connection>
  <connection id="4" xr16:uid="{D365DCD1-BAF0-40A5-9C0D-89CECF08BA9E}" keepAlive="1" name="Query - two" description="Connection to the 'two' query in the workbook." type="5" refreshedVersion="8" background="1" saveData="1">
    <dbPr connection="Provider=Microsoft.Mashup.OleDb.1;Data Source=$Workbook$;Location=two;Extended Properties=&quot;&quot;" command="SELECT * FROM [tw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<sst xmlns="http://schemas.openxmlformats.org/spreadsheetml/2006/main" count="420" uniqueCount="195">
  <si>
    <t>Mathematical Functions</t>
  </si>
  <si>
    <t>Amount</t>
  </si>
  <si>
    <t>Using Sum function to sum several ranges</t>
  </si>
  <si>
    <t>Price</t>
  </si>
  <si>
    <t>Tax</t>
  </si>
  <si>
    <t>Discount</t>
  </si>
  <si>
    <t>Sum</t>
  </si>
  <si>
    <t>Sumif to determine sales of a particular team</t>
  </si>
  <si>
    <t>Team</t>
  </si>
  <si>
    <t>Employee</t>
  </si>
  <si>
    <t>Sales Today</t>
  </si>
  <si>
    <t>Sales</t>
  </si>
  <si>
    <t>Fuller</t>
  </si>
  <si>
    <t>Graham</t>
  </si>
  <si>
    <t>Miller</t>
  </si>
  <si>
    <t>Kerry</t>
  </si>
  <si>
    <t>Stone</t>
  </si>
  <si>
    <t>Diaz</t>
  </si>
  <si>
    <t>Washington</t>
  </si>
  <si>
    <t>Stwewart</t>
  </si>
  <si>
    <t>Murphy</t>
  </si>
  <si>
    <t>Sumif based on a condition</t>
  </si>
  <si>
    <t>Countif function</t>
  </si>
  <si>
    <t>Phases</t>
  </si>
  <si>
    <t>Cost</t>
  </si>
  <si>
    <t>condition above</t>
  </si>
  <si>
    <t>Above</t>
  </si>
  <si>
    <t>phases1</t>
  </si>
  <si>
    <t>sumif result</t>
  </si>
  <si>
    <t>countif result</t>
  </si>
  <si>
    <t>phases2</t>
  </si>
  <si>
    <t>phases3</t>
  </si>
  <si>
    <t>phases4</t>
  </si>
  <si>
    <t>phases5</t>
  </si>
  <si>
    <t>phases6</t>
  </si>
  <si>
    <t>phases7</t>
  </si>
  <si>
    <t>phases8</t>
  </si>
  <si>
    <t>phases9</t>
  </si>
  <si>
    <t>phases10</t>
  </si>
  <si>
    <t>sum &gt; 1000</t>
  </si>
  <si>
    <t>Sumif to sum costs upto a certain date</t>
  </si>
  <si>
    <t>Date</t>
  </si>
  <si>
    <t>Costs</t>
  </si>
  <si>
    <t>Until</t>
  </si>
  <si>
    <t>sumif to date</t>
  </si>
  <si>
    <t>sumif date</t>
  </si>
  <si>
    <t>Calculate Attendance for each day</t>
  </si>
  <si>
    <t>WD</t>
  </si>
  <si>
    <t>Fletcher</t>
  </si>
  <si>
    <t>Depp</t>
  </si>
  <si>
    <t>Carter</t>
  </si>
  <si>
    <t>Presence</t>
  </si>
  <si>
    <t>x</t>
  </si>
  <si>
    <t>Sumproduct function to calculate inventory value</t>
  </si>
  <si>
    <t>Number</t>
  </si>
  <si>
    <t>Check</t>
  </si>
  <si>
    <t>Total</t>
  </si>
  <si>
    <t>Sumproduct function to find sales of a particular team</t>
  </si>
  <si>
    <t>Check Results</t>
  </si>
  <si>
    <t>Total team 1</t>
  </si>
  <si>
    <t>To multiply and sum at same time</t>
  </si>
  <si>
    <t>Multiple hours and payment and then sum</t>
  </si>
  <si>
    <t>Hours</t>
  </si>
  <si>
    <t>Payment</t>
  </si>
  <si>
    <t>Round function</t>
  </si>
  <si>
    <t>Number of digits</t>
  </si>
  <si>
    <t>Rounded value</t>
  </si>
  <si>
    <t>Rounddown</t>
  </si>
  <si>
    <t>Roundup</t>
  </si>
  <si>
    <t>Round time values</t>
  </si>
  <si>
    <t>24hours= 1440mins</t>
  </si>
  <si>
    <t>Time</t>
  </si>
  <si>
    <t>Round Mins to 1440</t>
  </si>
  <si>
    <t>Time values to whole numbers</t>
  </si>
  <si>
    <t>Mround function to round to 5 or 25</t>
  </si>
  <si>
    <t>Round 0.05</t>
  </si>
  <si>
    <t>Round 0.25</t>
  </si>
  <si>
    <t>Mround function to round to 10 or 50</t>
  </si>
  <si>
    <t>Value</t>
  </si>
  <si>
    <t>Round to 10</t>
  </si>
  <si>
    <t>Round to 50</t>
  </si>
  <si>
    <t>Ceiling function to round up to nearest $100</t>
  </si>
  <si>
    <t>Round 100</t>
  </si>
  <si>
    <t>Floor function to round down to nearest $100</t>
  </si>
  <si>
    <t>Product function to multiply</t>
  </si>
  <si>
    <t>Reduction</t>
  </si>
  <si>
    <t>Product function to multiply conditional values</t>
  </si>
  <si>
    <t>Value1</t>
  </si>
  <si>
    <t>Value2</t>
  </si>
  <si>
    <t>Product</t>
  </si>
  <si>
    <t>Quotient function</t>
  </si>
  <si>
    <t>Divisor</t>
  </si>
  <si>
    <t>Result</t>
  </si>
  <si>
    <t>To avoid error</t>
  </si>
  <si>
    <t>a</t>
  </si>
  <si>
    <t>Power function</t>
  </si>
  <si>
    <t>Square root</t>
  </si>
  <si>
    <t>Cube</t>
  </si>
  <si>
    <t>Cuberoot</t>
  </si>
  <si>
    <t>Power function to calculate interest rate</t>
  </si>
  <si>
    <t>Start</t>
  </si>
  <si>
    <t>Interest</t>
  </si>
  <si>
    <t>Years</t>
  </si>
  <si>
    <t>End</t>
  </si>
  <si>
    <t>Mod function to extract remainder of a division</t>
  </si>
  <si>
    <t>Remainder</t>
  </si>
  <si>
    <t>Handling divisor larger than number</t>
  </si>
  <si>
    <t>To mark every alternate row</t>
  </si>
  <si>
    <t>To mark every alternate column</t>
  </si>
  <si>
    <t>Subtotal function</t>
  </si>
  <si>
    <t>Operations</t>
  </si>
  <si>
    <t>Average</t>
  </si>
  <si>
    <t>Min</t>
  </si>
  <si>
    <t>Max</t>
  </si>
  <si>
    <t>Subtotal function to count visible rows in a list</t>
  </si>
  <si>
    <t>apply filter and change</t>
  </si>
  <si>
    <t>No of Rows</t>
  </si>
  <si>
    <t>Randomn function</t>
  </si>
  <si>
    <t>Value3</t>
  </si>
  <si>
    <t>Value4</t>
  </si>
  <si>
    <t>Randomn between</t>
  </si>
  <si>
    <t>Even and Odd</t>
  </si>
  <si>
    <t>Even</t>
  </si>
  <si>
    <t>odd</t>
  </si>
  <si>
    <t>iseven</t>
  </si>
  <si>
    <t>isodd</t>
  </si>
  <si>
    <t>To find odd rows and mark them</t>
  </si>
  <si>
    <t>To find odd columns and mark them</t>
  </si>
  <si>
    <t>Number to Roman</t>
  </si>
  <si>
    <t xml:space="preserve"> Roman</t>
  </si>
  <si>
    <t>Arabic</t>
  </si>
  <si>
    <t>Sign function</t>
  </si>
  <si>
    <t>Negative/Positive</t>
  </si>
  <si>
    <t>Square and sum</t>
  </si>
  <si>
    <t>Sumsquare</t>
  </si>
  <si>
    <t>Sumifs</t>
  </si>
  <si>
    <t>Gender</t>
  </si>
  <si>
    <t>M</t>
  </si>
  <si>
    <t>F</t>
  </si>
  <si>
    <t>kerry</t>
  </si>
  <si>
    <t>Stewart</t>
  </si>
  <si>
    <t>Countifs</t>
  </si>
  <si>
    <t>above 5</t>
  </si>
  <si>
    <t>less than equal to 2</t>
  </si>
  <si>
    <t>Phase1</t>
  </si>
  <si>
    <t>Phase2</t>
  </si>
  <si>
    <t>Phase3</t>
  </si>
  <si>
    <t>Phase4</t>
  </si>
  <si>
    <t>Phase5</t>
  </si>
  <si>
    <t>Phase6</t>
  </si>
  <si>
    <t>Phase7</t>
  </si>
  <si>
    <t>Phase8</t>
  </si>
  <si>
    <t>Phase9</t>
  </si>
  <si>
    <t>Phase10</t>
  </si>
  <si>
    <t>ID</t>
  </si>
  <si>
    <t>Name</t>
  </si>
  <si>
    <t>A101</t>
  </si>
  <si>
    <t>Kiran</t>
  </si>
  <si>
    <t>A102</t>
  </si>
  <si>
    <t>Suman</t>
  </si>
  <si>
    <t>A103</t>
  </si>
  <si>
    <t>Surya</t>
  </si>
  <si>
    <t>A104</t>
  </si>
  <si>
    <t>Haniff</t>
  </si>
  <si>
    <t>A105</t>
  </si>
  <si>
    <t>Alex</t>
  </si>
  <si>
    <t>A106</t>
  </si>
  <si>
    <t>Steve</t>
  </si>
  <si>
    <t>A107</t>
  </si>
  <si>
    <t>Ram</t>
  </si>
  <si>
    <t>A108</t>
  </si>
  <si>
    <t>Suma</t>
  </si>
  <si>
    <t>A109</t>
  </si>
  <si>
    <t>Vinay</t>
  </si>
  <si>
    <t>A110</t>
  </si>
  <si>
    <t>Ganesh</t>
  </si>
  <si>
    <t>two.ID</t>
  </si>
  <si>
    <t>two.Company</t>
  </si>
  <si>
    <t>two.Salary</t>
  </si>
  <si>
    <t>IBM</t>
  </si>
  <si>
    <t>Infosys</t>
  </si>
  <si>
    <t>ICICI</t>
  </si>
  <si>
    <t>HDFC</t>
  </si>
  <si>
    <t>AXIS</t>
  </si>
  <si>
    <t>Tata</t>
  </si>
  <si>
    <t>A111</t>
  </si>
  <si>
    <t>Maruti</t>
  </si>
  <si>
    <t>A112</t>
  </si>
  <si>
    <t>SBI</t>
  </si>
  <si>
    <t>A113</t>
  </si>
  <si>
    <t>Hcl</t>
  </si>
  <si>
    <t>A114</t>
  </si>
  <si>
    <t>Dell</t>
  </si>
  <si>
    <t>Company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</si>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</sst>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$-3C09]#,##0.00;[Red][$$-3C09]#,##0.00"/>
    <numFmt numFmtId="165" formatCode="[$$-409]#,##0.00;[Red][$$-409]#,##0.00"/>
    <numFmt numFmtId="166" formatCode="[$-14009]dd/mm/yyyy;@"/>
    <numFmt numFmtId="167" formatCode="ddd"/>
    <numFmt numFmtId="168" formatCode="[$$-C09]#,##0"/>
    <numFmt numFmtId="169" formatCode="[$$-C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1" fillId="2" borderId="1" xfId="0" applyFont="1" applyFill="1" applyBorder="1"/>
    <xf numFmtId="0" fontId="0" fillId="0" borderId="1" xfId="0" applyBorder="1"/>
    <xf numFmtId="165" fontId="0" fillId="0" borderId="1" xfId="0" applyNumberFormat="1" applyBorder="1"/>
    <xf numFmtId="165" fontId="0" fillId="2" borderId="1" xfId="0" applyNumberFormat="1" applyFill="1" applyBorder="1"/>
    <xf numFmtId="0" fontId="2" fillId="0" borderId="1" xfId="0" applyFont="1" applyBorder="1"/>
    <xf numFmtId="0" fontId="3" fillId="2" borderId="1" xfId="0" applyFont="1" applyFill="1" applyBorder="1"/>
    <xf numFmtId="166" fontId="0" fillId="0" borderId="1" xfId="0" applyNumberFormat="1" applyBorder="1"/>
    <xf numFmtId="14" fontId="0" fillId="0" borderId="1" xfId="0" applyNumberFormat="1" applyBorder="1"/>
    <xf numFmtId="14" fontId="0" fillId="2" borderId="1" xfId="0" applyNumberFormat="1" applyFill="1" applyBorder="1"/>
    <xf numFmtId="14" fontId="0" fillId="0" borderId="0" xfId="0" applyNumberFormat="1"/>
    <xf numFmtId="167" fontId="0" fillId="0" borderId="1" xfId="0" applyNumberFormat="1" applyBorder="1"/>
    <xf numFmtId="0" fontId="2" fillId="0" borderId="0" xfId="0" applyFont="1"/>
    <xf numFmtId="0" fontId="1" fillId="0" borderId="2" xfId="0" applyFont="1" applyBorder="1"/>
    <xf numFmtId="167" fontId="0" fillId="0" borderId="0" xfId="0" applyNumberFormat="1"/>
    <xf numFmtId="14" fontId="1" fillId="0" borderId="0" xfId="0" applyNumberFormat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9" fontId="0" fillId="0" borderId="1" xfId="0" applyNumberFormat="1" applyBorder="1"/>
    <xf numFmtId="19" fontId="2" fillId="0" borderId="1" xfId="0" applyNumberFormat="1" applyFont="1" applyBorder="1"/>
    <xf numFmtId="168" fontId="0" fillId="0" borderId="1" xfId="0" applyNumberFormat="1" applyBorder="1"/>
    <xf numFmtId="168" fontId="2" fillId="0" borderId="1" xfId="0" applyNumberFormat="1" applyFont="1" applyBorder="1"/>
    <xf numFmtId="169" fontId="0" fillId="0" borderId="1" xfId="0" applyNumberFormat="1" applyBorder="1"/>
    <xf numFmtId="169" fontId="2" fillId="0" borderId="1" xfId="0" applyNumberFormat="1" applyFont="1" applyBorder="1"/>
    <xf numFmtId="2" fontId="2" fillId="0" borderId="1" xfId="0" applyNumberFormat="1" applyFont="1" applyBorder="1"/>
    <xf numFmtId="2" fontId="0" fillId="0" borderId="1" xfId="0" applyNumberFormat="1" applyBorder="1"/>
    <xf numFmtId="0" fontId="1" fillId="2" borderId="2" xfId="0" applyFont="1" applyFill="1" applyBorder="1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5642FFA-0C32-44EE-B836-A0D52E620E19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der" tableColumnId="3"/>
      <queryTableField id="4" name="two.ID" tableColumnId="4"/>
      <queryTableField id="5" name="two.Company" tableColumnId="5"/>
      <queryTableField id="6" name="two.Salar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F86CD12-052B-4A33-BABD-40766616CB2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der" tableColumnId="3"/>
      <queryTableField id="4" name="two.ID" tableColumnId="4"/>
      <queryTableField id="5" name="two.Company" tableColumnId="5"/>
      <queryTableField id="6" name="two.Salary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C238F32-9D9D-4337-B790-BE0FBC9E0B6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mpany" tableColumnId="2"/>
      <queryTableField id="3" name="Salar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925544-610B-43AC-9E48-B8B934586FC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Gen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EAD3A8-E050-4341-B5AD-0647A0503DA4}" name="Inner_Join" displayName="Inner_Join" ref="A1:F7" tableType="queryTable" totalsRowShown="0">
  <autoFilter ref="A1:F7" xr:uid="{76EAD3A8-E050-4341-B5AD-0647A0503DA4}"/>
  <tableColumns count="6">
    <tableColumn id="1" xr3:uid="{C95023A6-AD1A-4E4A-A9BA-6A3954DDD350}" uniqueName="1" name="ID" queryTableFieldId="1" dataDxfId="14"/>
    <tableColumn id="2" xr3:uid="{8018C9D3-9073-442F-8006-AA1DE3FE9902}" uniqueName="2" name="Name" queryTableFieldId="2" dataDxfId="13"/>
    <tableColumn id="3" xr3:uid="{FE91EAC5-5925-429B-9D9D-046DE3536ABA}" uniqueName="3" name="Gender" queryTableFieldId="3" dataDxfId="12"/>
    <tableColumn id="4" xr3:uid="{BCFB3A65-8430-4D64-8CDC-AE5130022523}" uniqueName="4" name="two.ID" queryTableFieldId="4" dataDxfId="11"/>
    <tableColumn id="5" xr3:uid="{31B06D6C-BC05-4970-8564-45C14BB2CBB8}" uniqueName="5" name="two.Company" queryTableFieldId="5" dataDxfId="10"/>
    <tableColumn id="6" xr3:uid="{B8563433-744F-40BF-AA47-929490429316}" uniqueName="6" name="two.Salar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793D0-2296-4A60-A4C9-4A7127593B2F}" name="full_outer_join" displayName="full_outer_join" ref="A1:F15" tableType="queryTable" totalsRowShown="0">
  <autoFilter ref="A1:F15" xr:uid="{AA9793D0-2296-4A60-A4C9-4A7127593B2F}"/>
  <sortState xmlns:xlrd2="http://schemas.microsoft.com/office/spreadsheetml/2017/richdata2" ref="A2:F15">
    <sortCondition ref="A1:A15"/>
  </sortState>
  <tableColumns count="6">
    <tableColumn id="1" xr3:uid="{E44104DC-1C90-45DC-A3F4-F67B664DF513}" uniqueName="1" name="ID" queryTableFieldId="1" dataDxfId="9"/>
    <tableColumn id="2" xr3:uid="{FBD55382-9762-46CE-9AA6-34EA7950522B}" uniqueName="2" name="Name" queryTableFieldId="2" dataDxfId="8"/>
    <tableColumn id="3" xr3:uid="{166A0E95-4D3D-4AE6-A6E1-0E5759114978}" uniqueName="3" name="Gender" queryTableFieldId="3" dataDxfId="7"/>
    <tableColumn id="4" xr3:uid="{CCE50FF1-827B-4644-8BEA-87D19B5A3759}" uniqueName="4" name="two.ID" queryTableFieldId="4" dataDxfId="6"/>
    <tableColumn id="5" xr3:uid="{D2C90C03-E8BA-49C7-8B34-B2BF2FABC861}" uniqueName="5" name="two.Company" queryTableFieldId="5" dataDxfId="5"/>
    <tableColumn id="6" xr3:uid="{A2AA948D-8D15-4C68-9DA0-18C3481F7728}" uniqueName="6" name="two.Salary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0DC7C3-D061-43A4-9A7B-08C7240F40D7}" name="two" displayName="two" ref="A1:C11" tableType="queryTable" totalsRowShown="0">
  <autoFilter ref="A1:C11" xr:uid="{850DC7C3-D061-43A4-9A7B-08C7240F40D7}"/>
  <tableColumns count="3">
    <tableColumn id="1" xr3:uid="{4ACF99B3-CB91-4C4B-8A35-41962F7F0870}" uniqueName="1" name="ID" queryTableFieldId="1" dataDxfId="4"/>
    <tableColumn id="2" xr3:uid="{F0529B58-877C-4754-A505-2B173C86127D}" uniqueName="2" name="Company" queryTableFieldId="2" dataDxfId="3"/>
    <tableColumn id="3" xr3:uid="{AE6EA911-DB54-47B4-BDE4-5186F884DA9F}" uniqueName="3" name="Salary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86FFD-D232-4BE5-AFA5-6931DAE27AD8}" name="one" displayName="one" ref="A1:C11" tableType="queryTable" totalsRowShown="0">
  <autoFilter ref="A1:C11" xr:uid="{24286FFD-D232-4BE5-AFA5-6931DAE27AD8}"/>
  <tableColumns count="3">
    <tableColumn id="1" xr3:uid="{81906015-EDAD-4F46-8ACC-906414604945}" uniqueName="1" name="ID" queryTableFieldId="1" dataDxfId="2"/>
    <tableColumn id="2" xr3:uid="{EBDF8E72-EDB7-4B77-8F9B-A1C448D2D23A}" uniqueName="2" name="Name" queryTableFieldId="2" dataDxfId="1"/>
    <tableColumn id="3" xr3:uid="{7214E5AB-FA29-4F96-9AC9-08A82ECEF8A5}" uniqueName="3" name="Gend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C95A-8D91-4DF6-BF5A-2EC0E4360001}">
  <dimension ref="A1:F7"/>
  <sheetViews>
    <sheetView workbookViewId="0"/>
  </sheetViews>
  <sheetFormatPr defaultRowHeight="14.5" x14ac:dyDescent="0.35"/>
  <cols>
    <col min="1" max="1" width="5" bestFit="1" customWidth="1"/>
    <col min="2" max="2" width="8" bestFit="1" customWidth="1"/>
    <col min="3" max="3" width="9.26953125" bestFit="1" customWidth="1"/>
    <col min="5" max="5" width="14.81640625" bestFit="1" customWidth="1"/>
    <col min="6" max="6" width="11.90625" bestFit="1" customWidth="1"/>
  </cols>
  <sheetData>
    <row r="1" spans="1:6" x14ac:dyDescent="0.35">
      <c r="A1" t="s">
        <v>154</v>
      </c>
      <c r="B1" t="s">
        <v>155</v>
      </c>
      <c r="C1" t="s">
        <v>136</v>
      </c>
      <c r="D1" t="s">
        <v>176</v>
      </c>
      <c r="E1" t="s">
        <v>177</v>
      </c>
      <c r="F1" t="s">
        <v>178</v>
      </c>
    </row>
    <row r="2" spans="1:6" x14ac:dyDescent="0.35">
      <c r="A2" t="s">
        <v>164</v>
      </c>
      <c r="B2" t="s">
        <v>165</v>
      </c>
      <c r="C2" t="s">
        <v>137</v>
      </c>
      <c r="D2" t="s">
        <v>164</v>
      </c>
      <c r="E2" t="s">
        <v>179</v>
      </c>
      <c r="F2">
        <v>45000</v>
      </c>
    </row>
    <row r="3" spans="1:6" x14ac:dyDescent="0.35">
      <c r="A3" t="s">
        <v>166</v>
      </c>
      <c r="B3" t="s">
        <v>167</v>
      </c>
      <c r="C3" t="s">
        <v>137</v>
      </c>
      <c r="D3" t="s">
        <v>166</v>
      </c>
      <c r="E3" t="s">
        <v>180</v>
      </c>
      <c r="F3">
        <v>55000</v>
      </c>
    </row>
    <row r="4" spans="1:6" x14ac:dyDescent="0.35">
      <c r="A4" t="s">
        <v>168</v>
      </c>
      <c r="B4" t="s">
        <v>169</v>
      </c>
      <c r="C4" t="s">
        <v>137</v>
      </c>
      <c r="D4" t="s">
        <v>168</v>
      </c>
      <c r="E4" t="s">
        <v>181</v>
      </c>
      <c r="F4">
        <v>25000</v>
      </c>
    </row>
    <row r="5" spans="1:6" x14ac:dyDescent="0.35">
      <c r="A5" t="s">
        <v>170</v>
      </c>
      <c r="B5" t="s">
        <v>171</v>
      </c>
      <c r="C5" t="s">
        <v>138</v>
      </c>
      <c r="D5" t="s">
        <v>170</v>
      </c>
      <c r="E5" t="s">
        <v>182</v>
      </c>
      <c r="F5">
        <v>55000</v>
      </c>
    </row>
    <row r="6" spans="1:6" x14ac:dyDescent="0.35">
      <c r="A6" t="s">
        <v>172</v>
      </c>
      <c r="B6" t="s">
        <v>173</v>
      </c>
      <c r="C6" t="s">
        <v>137</v>
      </c>
      <c r="D6" t="s">
        <v>172</v>
      </c>
      <c r="E6" t="s">
        <v>183</v>
      </c>
      <c r="F6">
        <v>260000</v>
      </c>
    </row>
    <row r="7" spans="1:6" x14ac:dyDescent="0.35">
      <c r="A7" t="s">
        <v>174</v>
      </c>
      <c r="B7" t="s">
        <v>175</v>
      </c>
      <c r="C7" t="s">
        <v>137</v>
      </c>
      <c r="D7" t="s">
        <v>174</v>
      </c>
      <c r="E7" t="s">
        <v>184</v>
      </c>
      <c r="F7">
        <v>44000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F8B-E29D-4F72-8A61-E4803EC831EF}">
  <dimension ref="A1:F15"/>
  <sheetViews>
    <sheetView workbookViewId="0"/>
  </sheetViews>
  <sheetFormatPr defaultRowHeight="14.5" x14ac:dyDescent="0.35"/>
  <cols>
    <col min="1" max="1" width="5" bestFit="1" customWidth="1"/>
    <col min="2" max="2" width="8" bestFit="1" customWidth="1"/>
    <col min="3" max="3" width="9.26953125" bestFit="1" customWidth="1"/>
    <col min="5" max="5" width="14.81640625" bestFit="1" customWidth="1"/>
    <col min="6" max="6" width="11.90625" bestFit="1" customWidth="1"/>
  </cols>
  <sheetData>
    <row r="1" spans="1:6" x14ac:dyDescent="0.35">
      <c r="A1" t="s">
        <v>154</v>
      </c>
      <c r="B1" t="s">
        <v>155</v>
      </c>
      <c r="C1" t="s">
        <v>136</v>
      </c>
      <c r="D1" t="s">
        <v>176</v>
      </c>
      <c r="E1" t="s">
        <v>177</v>
      </c>
      <c r="F1" t="s">
        <v>178</v>
      </c>
    </row>
    <row r="2" spans="1:6" x14ac:dyDescent="0.35">
      <c r="A2" t="s">
        <v>156</v>
      </c>
      <c r="B2" t="s">
        <v>157</v>
      </c>
      <c r="C2" t="s">
        <v>138</v>
      </c>
    </row>
    <row r="3" spans="1:6" x14ac:dyDescent="0.35">
      <c r="A3" t="s">
        <v>158</v>
      </c>
      <c r="B3" t="s">
        <v>159</v>
      </c>
      <c r="C3" t="s">
        <v>138</v>
      </c>
    </row>
    <row r="4" spans="1:6" x14ac:dyDescent="0.35">
      <c r="A4" t="s">
        <v>160</v>
      </c>
      <c r="B4" t="s">
        <v>161</v>
      </c>
      <c r="C4" t="s">
        <v>137</v>
      </c>
    </row>
    <row r="5" spans="1:6" x14ac:dyDescent="0.35">
      <c r="A5" t="s">
        <v>162</v>
      </c>
      <c r="B5" t="s">
        <v>163</v>
      </c>
      <c r="C5" t="s">
        <v>137</v>
      </c>
    </row>
    <row r="6" spans="1:6" x14ac:dyDescent="0.35">
      <c r="A6" t="s">
        <v>164</v>
      </c>
      <c r="B6" t="s">
        <v>165</v>
      </c>
      <c r="C6" t="s">
        <v>137</v>
      </c>
      <c r="D6" t="s">
        <v>164</v>
      </c>
      <c r="E6" t="s">
        <v>179</v>
      </c>
      <c r="F6">
        <v>45000</v>
      </c>
    </row>
    <row r="7" spans="1:6" x14ac:dyDescent="0.35">
      <c r="A7" t="s">
        <v>166</v>
      </c>
      <c r="B7" t="s">
        <v>167</v>
      </c>
      <c r="C7" t="s">
        <v>137</v>
      </c>
      <c r="D7" t="s">
        <v>166</v>
      </c>
      <c r="E7" t="s">
        <v>180</v>
      </c>
      <c r="F7">
        <v>55000</v>
      </c>
    </row>
    <row r="8" spans="1:6" x14ac:dyDescent="0.35">
      <c r="A8" t="s">
        <v>168</v>
      </c>
      <c r="B8" t="s">
        <v>169</v>
      </c>
      <c r="C8" t="s">
        <v>137</v>
      </c>
      <c r="D8" t="s">
        <v>168</v>
      </c>
      <c r="E8" t="s">
        <v>181</v>
      </c>
      <c r="F8">
        <v>25000</v>
      </c>
    </row>
    <row r="9" spans="1:6" x14ac:dyDescent="0.35">
      <c r="A9" t="s">
        <v>170</v>
      </c>
      <c r="B9" t="s">
        <v>171</v>
      </c>
      <c r="C9" t="s">
        <v>138</v>
      </c>
      <c r="D9" t="s">
        <v>170</v>
      </c>
      <c r="E9" t="s">
        <v>182</v>
      </c>
      <c r="F9">
        <v>55000</v>
      </c>
    </row>
    <row r="10" spans="1:6" x14ac:dyDescent="0.35">
      <c r="A10" t="s">
        <v>172</v>
      </c>
      <c r="B10" t="s">
        <v>173</v>
      </c>
      <c r="C10" t="s">
        <v>137</v>
      </c>
      <c r="D10" t="s">
        <v>172</v>
      </c>
      <c r="E10" t="s">
        <v>183</v>
      </c>
      <c r="F10">
        <v>260000</v>
      </c>
    </row>
    <row r="11" spans="1:6" x14ac:dyDescent="0.35">
      <c r="A11" t="s">
        <v>174</v>
      </c>
      <c r="B11" t="s">
        <v>175</v>
      </c>
      <c r="C11" t="s">
        <v>137</v>
      </c>
      <c r="D11" t="s">
        <v>174</v>
      </c>
      <c r="E11" t="s">
        <v>184</v>
      </c>
      <c r="F11">
        <v>44000</v>
      </c>
    </row>
    <row r="12" spans="1:6" x14ac:dyDescent="0.35">
      <c r="D12" t="s">
        <v>185</v>
      </c>
      <c r="E12" t="s">
        <v>186</v>
      </c>
      <c r="F12">
        <v>550000</v>
      </c>
    </row>
    <row r="13" spans="1:6" x14ac:dyDescent="0.35">
      <c r="D13" t="s">
        <v>187</v>
      </c>
      <c r="E13" t="s">
        <v>188</v>
      </c>
      <c r="F13">
        <v>600000</v>
      </c>
    </row>
    <row r="14" spans="1:6" x14ac:dyDescent="0.35">
      <c r="D14" t="s">
        <v>189</v>
      </c>
      <c r="E14" t="s">
        <v>190</v>
      </c>
      <c r="F14">
        <v>70000</v>
      </c>
    </row>
    <row r="15" spans="1:6" x14ac:dyDescent="0.35">
      <c r="D15" t="s">
        <v>191</v>
      </c>
      <c r="E15" t="s">
        <v>192</v>
      </c>
      <c r="F15">
        <v>120000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91BA-883F-40AE-A466-402F57224280}">
  <dimension ref="A1:C11"/>
  <sheetViews>
    <sheetView workbookViewId="0"/>
  </sheetViews>
  <sheetFormatPr defaultRowHeight="14.5" x14ac:dyDescent="0.35"/>
  <cols>
    <col min="1" max="1" width="5" bestFit="1" customWidth="1"/>
    <col min="2" max="2" width="11" bestFit="1" customWidth="1"/>
    <col min="3" max="3" width="8.08984375" bestFit="1" customWidth="1"/>
  </cols>
  <sheetData>
    <row r="1" spans="1:3" x14ac:dyDescent="0.35">
      <c r="A1" t="s">
        <v>154</v>
      </c>
      <c r="B1" t="s">
        <v>193</v>
      </c>
      <c r="C1" t="s">
        <v>194</v>
      </c>
    </row>
    <row r="2" spans="1:3" x14ac:dyDescent="0.35">
      <c r="A2" t="s">
        <v>164</v>
      </c>
      <c r="B2" t="s">
        <v>179</v>
      </c>
      <c r="C2">
        <v>45000</v>
      </c>
    </row>
    <row r="3" spans="1:3" x14ac:dyDescent="0.35">
      <c r="A3" t="s">
        <v>166</v>
      </c>
      <c r="B3" t="s">
        <v>180</v>
      </c>
      <c r="C3">
        <v>55000</v>
      </c>
    </row>
    <row r="4" spans="1:3" x14ac:dyDescent="0.35">
      <c r="A4" t="s">
        <v>168</v>
      </c>
      <c r="B4" t="s">
        <v>181</v>
      </c>
      <c r="C4">
        <v>25000</v>
      </c>
    </row>
    <row r="5" spans="1:3" x14ac:dyDescent="0.35">
      <c r="A5" t="s">
        <v>170</v>
      </c>
      <c r="B5" t="s">
        <v>182</v>
      </c>
      <c r="C5">
        <v>55000</v>
      </c>
    </row>
    <row r="6" spans="1:3" x14ac:dyDescent="0.35">
      <c r="A6" t="s">
        <v>172</v>
      </c>
      <c r="B6" t="s">
        <v>183</v>
      </c>
      <c r="C6">
        <v>260000</v>
      </c>
    </row>
    <row r="7" spans="1:3" x14ac:dyDescent="0.35">
      <c r="A7" t="s">
        <v>174</v>
      </c>
      <c r="B7" t="s">
        <v>184</v>
      </c>
      <c r="C7">
        <v>44000</v>
      </c>
    </row>
    <row r="8" spans="1:3" x14ac:dyDescent="0.35">
      <c r="A8" t="s">
        <v>185</v>
      </c>
      <c r="B8" t="s">
        <v>186</v>
      </c>
      <c r="C8">
        <v>550000</v>
      </c>
    </row>
    <row r="9" spans="1:3" x14ac:dyDescent="0.35">
      <c r="A9" t="s">
        <v>187</v>
      </c>
      <c r="B9" t="s">
        <v>188</v>
      </c>
      <c r="C9">
        <v>600000</v>
      </c>
    </row>
    <row r="10" spans="1:3" x14ac:dyDescent="0.35">
      <c r="A10" t="s">
        <v>189</v>
      </c>
      <c r="B10" t="s">
        <v>190</v>
      </c>
      <c r="C10">
        <v>70000</v>
      </c>
    </row>
    <row r="11" spans="1:3" x14ac:dyDescent="0.35">
      <c r="A11" t="s">
        <v>191</v>
      </c>
      <c r="B11" t="s">
        <v>192</v>
      </c>
      <c r="C11">
        <v>120000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53BF-AE53-46A0-BF12-3343F03FCA52}">
  <dimension ref="A1:C11"/>
  <sheetViews>
    <sheetView tabSelected="1" workbookViewId="0"/>
  </sheetViews>
  <sheetFormatPr defaultRowHeight="14.5" x14ac:dyDescent="0.35"/>
  <cols>
    <col min="1" max="1" width="5" bestFit="1" customWidth="1"/>
    <col min="2" max="2" width="8" bestFit="1" customWidth="1"/>
    <col min="3" max="3" width="9.26953125" bestFit="1" customWidth="1"/>
  </cols>
  <sheetData>
    <row r="1" spans="1:3" x14ac:dyDescent="0.35">
      <c r="A1" t="s">
        <v>154</v>
      </c>
      <c r="B1" t="s">
        <v>155</v>
      </c>
      <c r="C1" t="s">
        <v>136</v>
      </c>
    </row>
    <row r="2" spans="1:3" x14ac:dyDescent="0.35">
      <c r="A2" t="s">
        <v>156</v>
      </c>
      <c r="B2" t="s">
        <v>157</v>
      </c>
      <c r="C2" t="s">
        <v>138</v>
      </c>
    </row>
    <row r="3" spans="1:3" x14ac:dyDescent="0.35">
      <c r="A3" t="s">
        <v>158</v>
      </c>
      <c r="B3" t="s">
        <v>159</v>
      </c>
      <c r="C3" t="s">
        <v>138</v>
      </c>
    </row>
    <row r="4" spans="1:3" x14ac:dyDescent="0.35">
      <c r="A4" t="s">
        <v>160</v>
      </c>
      <c r="B4" t="s">
        <v>161</v>
      </c>
      <c r="C4" t="s">
        <v>137</v>
      </c>
    </row>
    <row r="5" spans="1:3" x14ac:dyDescent="0.35">
      <c r="A5" t="s">
        <v>162</v>
      </c>
      <c r="B5" t="s">
        <v>163</v>
      </c>
      <c r="C5" t="s">
        <v>137</v>
      </c>
    </row>
    <row r="6" spans="1:3" x14ac:dyDescent="0.35">
      <c r="A6" t="s">
        <v>164</v>
      </c>
      <c r="B6" t="s">
        <v>165</v>
      </c>
      <c r="C6" t="s">
        <v>137</v>
      </c>
    </row>
    <row r="7" spans="1:3" x14ac:dyDescent="0.35">
      <c r="A7" t="s">
        <v>166</v>
      </c>
      <c r="B7" t="s">
        <v>167</v>
      </c>
      <c r="C7" t="s">
        <v>137</v>
      </c>
    </row>
    <row r="8" spans="1:3" x14ac:dyDescent="0.35">
      <c r="A8" t="s">
        <v>168</v>
      </c>
      <c r="B8" t="s">
        <v>169</v>
      </c>
      <c r="C8" t="s">
        <v>137</v>
      </c>
    </row>
    <row r="9" spans="1:3" x14ac:dyDescent="0.35">
      <c r="A9" t="s">
        <v>170</v>
      </c>
      <c r="B9" t="s">
        <v>171</v>
      </c>
      <c r="C9" t="s">
        <v>138</v>
      </c>
    </row>
    <row r="10" spans="1:3" x14ac:dyDescent="0.35">
      <c r="A10" t="s">
        <v>172</v>
      </c>
      <c r="B10" t="s">
        <v>173</v>
      </c>
      <c r="C10" t="s">
        <v>137</v>
      </c>
    </row>
    <row r="11" spans="1:3" x14ac:dyDescent="0.35">
      <c r="A11" t="s">
        <v>174</v>
      </c>
      <c r="B11" t="s">
        <v>175</v>
      </c>
      <c r="C11" t="s">
        <v>137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8421-3C10-4D75-B9DC-E9E417EBB618}">
  <sheetPr codeName="Sheet1"/>
  <dimension ref="A1:K419"/>
  <sheetViews>
    <sheetView topLeftCell="A407" workbookViewId="0">
      <selection activeCell="E411" sqref="E411"/>
    </sheetView>
  </sheetViews>
  <sheetFormatPr defaultRowHeight="14.5" x14ac:dyDescent="0.35"/>
  <cols>
    <col min="1" max="1" width="14.7265625" customWidth="1"/>
    <col min="2" max="2" width="18.453125" customWidth="1"/>
    <col min="3" max="3" width="16.453125" customWidth="1"/>
    <col min="4" max="4" width="15.1796875" customWidth="1"/>
    <col min="5" max="5" width="11.26953125" customWidth="1"/>
    <col min="7" max="7" width="13.1796875" customWidth="1"/>
  </cols>
  <sheetData>
    <row r="1" spans="1:3" x14ac:dyDescent="0.35">
      <c r="A1" s="1" t="s">
        <v>0</v>
      </c>
    </row>
    <row r="2" spans="1:3" x14ac:dyDescent="0.35">
      <c r="A2" s="2" t="s">
        <v>1</v>
      </c>
    </row>
    <row r="3" spans="1:3" x14ac:dyDescent="0.35">
      <c r="A3" s="3">
        <v>70</v>
      </c>
    </row>
    <row r="4" spans="1:3" x14ac:dyDescent="0.35">
      <c r="A4" s="3">
        <v>67</v>
      </c>
    </row>
    <row r="5" spans="1:3" x14ac:dyDescent="0.35">
      <c r="A5" s="3">
        <v>23</v>
      </c>
    </row>
    <row r="6" spans="1:3" x14ac:dyDescent="0.35">
      <c r="A6" s="3">
        <v>66</v>
      </c>
    </row>
    <row r="7" spans="1:3" x14ac:dyDescent="0.35">
      <c r="A7" s="3">
        <v>66</v>
      </c>
    </row>
    <row r="8" spans="1:3" x14ac:dyDescent="0.35">
      <c r="A8" s="3">
        <v>88</v>
      </c>
    </row>
    <row r="9" spans="1:3" x14ac:dyDescent="0.35">
      <c r="A9" s="3">
        <v>97</v>
      </c>
    </row>
    <row r="10" spans="1:3" x14ac:dyDescent="0.35">
      <c r="A10" s="3">
        <v>82</v>
      </c>
    </row>
    <row r="11" spans="1:3" x14ac:dyDescent="0.35">
      <c r="A11" s="3">
        <v>64</v>
      </c>
    </row>
    <row r="12" spans="1:3" x14ac:dyDescent="0.35">
      <c r="A12" s="3">
        <v>23</v>
      </c>
    </row>
    <row r="13" spans="1:3" x14ac:dyDescent="0.35">
      <c r="A13" s="4">
        <f>SUM(A3:A12)</f>
        <v>646</v>
      </c>
      <c r="B13" s="34">
        <f>SUM(A3:A12)</f>
        <v>646</v>
      </c>
      <c r="C13" s="34">
        <f>SUM(A3:A12)</f>
        <v>646</v>
      </c>
    </row>
    <row r="15" spans="1:3" x14ac:dyDescent="0.35">
      <c r="A15" s="1" t="s">
        <v>2</v>
      </c>
    </row>
    <row r="17" spans="1:6" x14ac:dyDescent="0.35">
      <c r="A17" s="5" t="s">
        <v>3</v>
      </c>
      <c r="B17" s="5" t="s">
        <v>4</v>
      </c>
      <c r="C17" s="5" t="s">
        <v>5</v>
      </c>
    </row>
    <row r="18" spans="1:6" x14ac:dyDescent="0.35">
      <c r="A18" s="6">
        <v>56</v>
      </c>
      <c r="B18" s="7">
        <f t="shared" ref="B18:B26" si="0">A18*8%</f>
        <v>4.4800000000000004</v>
      </c>
      <c r="C18" s="6">
        <v>-2</v>
      </c>
    </row>
    <row r="19" spans="1:6" x14ac:dyDescent="0.35">
      <c r="A19" s="6">
        <v>80</v>
      </c>
      <c r="B19" s="7">
        <f t="shared" si="0"/>
        <v>6.4</v>
      </c>
      <c r="C19" s="6">
        <v>-2.5</v>
      </c>
    </row>
    <row r="20" spans="1:6" x14ac:dyDescent="0.35">
      <c r="A20" s="6">
        <v>57</v>
      </c>
      <c r="B20" s="7">
        <f t="shared" si="0"/>
        <v>4.5600000000000005</v>
      </c>
      <c r="C20" s="6">
        <v>-2.5</v>
      </c>
    </row>
    <row r="21" spans="1:6" x14ac:dyDescent="0.35">
      <c r="A21" s="6">
        <v>26</v>
      </c>
      <c r="B21" s="7">
        <f t="shared" si="0"/>
        <v>2.08</v>
      </c>
      <c r="C21" s="6">
        <v>-1.5</v>
      </c>
    </row>
    <row r="22" spans="1:6" x14ac:dyDescent="0.35">
      <c r="A22" s="6">
        <v>82</v>
      </c>
      <c r="B22" s="7">
        <f t="shared" si="0"/>
        <v>6.5600000000000005</v>
      </c>
      <c r="C22" s="6">
        <v>-2</v>
      </c>
    </row>
    <row r="23" spans="1:6" x14ac:dyDescent="0.35">
      <c r="A23" s="6">
        <v>36</v>
      </c>
      <c r="B23" s="7">
        <f t="shared" si="0"/>
        <v>2.88</v>
      </c>
      <c r="C23" s="6">
        <v>-3</v>
      </c>
    </row>
    <row r="24" spans="1:6" x14ac:dyDescent="0.35">
      <c r="A24" s="6">
        <v>57</v>
      </c>
      <c r="B24" s="7">
        <f t="shared" si="0"/>
        <v>4.5600000000000005</v>
      </c>
      <c r="C24" s="6">
        <v>-1.5</v>
      </c>
    </row>
    <row r="25" spans="1:6" x14ac:dyDescent="0.35">
      <c r="A25" s="6">
        <v>44</v>
      </c>
      <c r="B25" s="7">
        <f t="shared" si="0"/>
        <v>3.52</v>
      </c>
      <c r="C25" s="6">
        <v>-1.75</v>
      </c>
    </row>
    <row r="26" spans="1:6" x14ac:dyDescent="0.35">
      <c r="A26" s="6">
        <v>64</v>
      </c>
      <c r="B26" s="7">
        <f t="shared" si="0"/>
        <v>5.12</v>
      </c>
      <c r="C26" s="6">
        <v>-3</v>
      </c>
    </row>
    <row r="28" spans="1:6" x14ac:dyDescent="0.35">
      <c r="A28" s="2" t="s">
        <v>6</v>
      </c>
      <c r="B28" s="8">
        <f>SUM(A18:A26,B18:B26,C18:C26)</f>
        <v>522.40999999999985</v>
      </c>
    </row>
    <row r="30" spans="1:6" x14ac:dyDescent="0.35">
      <c r="A30" s="1" t="s">
        <v>7</v>
      </c>
    </row>
    <row r="32" spans="1:6" x14ac:dyDescent="0.35">
      <c r="A32" s="5" t="s">
        <v>8</v>
      </c>
      <c r="B32" s="5" t="s">
        <v>9</v>
      </c>
      <c r="C32" s="5" t="s">
        <v>10</v>
      </c>
      <c r="D32" s="1"/>
      <c r="E32" s="5" t="s">
        <v>8</v>
      </c>
      <c r="F32" s="5" t="s">
        <v>11</v>
      </c>
    </row>
    <row r="33" spans="1:8" x14ac:dyDescent="0.35">
      <c r="A33" s="6">
        <v>2</v>
      </c>
      <c r="B33" s="6" t="s">
        <v>12</v>
      </c>
      <c r="C33" s="6">
        <v>1955</v>
      </c>
      <c r="E33" s="6">
        <v>1</v>
      </c>
      <c r="F33" s="9">
        <f>SUMIF($A$33:$A$41,E33,$C$33:$C$41)</f>
        <v>18363</v>
      </c>
      <c r="G33">
        <f>SUMIF($A$33:$A$41,E33,$C$33:$C$41)</f>
        <v>18363</v>
      </c>
    </row>
    <row r="34" spans="1:8" x14ac:dyDescent="0.35">
      <c r="A34" s="6">
        <v>1</v>
      </c>
      <c r="B34" s="6" t="s">
        <v>13</v>
      </c>
      <c r="C34" s="6">
        <v>7769</v>
      </c>
      <c r="E34" s="6">
        <v>2</v>
      </c>
      <c r="F34" s="6">
        <f t="shared" ref="F34:F35" si="1">SUMIF($A$33:$A$41,E34,$C$33:$C$41)</f>
        <v>17203</v>
      </c>
      <c r="G34">
        <f t="shared" ref="G34:G35" si="2">SUMIF($A$33:$A$41,E34,$C$33:$C$41)</f>
        <v>17203</v>
      </c>
    </row>
    <row r="35" spans="1:8" x14ac:dyDescent="0.35">
      <c r="A35" s="6">
        <v>2</v>
      </c>
      <c r="B35" s="6" t="s">
        <v>14</v>
      </c>
      <c r="C35" s="6">
        <v>6514</v>
      </c>
      <c r="E35" s="6">
        <v>3</v>
      </c>
      <c r="F35" s="6">
        <f t="shared" si="1"/>
        <v>6448</v>
      </c>
      <c r="G35">
        <f t="shared" si="2"/>
        <v>6448</v>
      </c>
    </row>
    <row r="36" spans="1:8" x14ac:dyDescent="0.35">
      <c r="A36" s="6">
        <v>3</v>
      </c>
      <c r="B36" s="6" t="s">
        <v>15</v>
      </c>
      <c r="C36" s="6">
        <v>1698</v>
      </c>
    </row>
    <row r="37" spans="1:8" x14ac:dyDescent="0.35">
      <c r="A37" s="6">
        <v>3</v>
      </c>
      <c r="B37" s="6" t="s">
        <v>16</v>
      </c>
      <c r="C37" s="6">
        <v>4750</v>
      </c>
    </row>
    <row r="38" spans="1:8" x14ac:dyDescent="0.35">
      <c r="A38" s="6">
        <v>1</v>
      </c>
      <c r="B38" s="6" t="s">
        <v>17</v>
      </c>
      <c r="C38" s="6">
        <v>2890</v>
      </c>
    </row>
    <row r="39" spans="1:8" x14ac:dyDescent="0.35">
      <c r="A39" s="6">
        <v>2</v>
      </c>
      <c r="B39" s="6" t="s">
        <v>18</v>
      </c>
      <c r="C39" s="6">
        <v>8405</v>
      </c>
    </row>
    <row r="40" spans="1:8" x14ac:dyDescent="0.35">
      <c r="A40" s="6">
        <v>1</v>
      </c>
      <c r="B40" s="6" t="s">
        <v>19</v>
      </c>
      <c r="C40" s="6">
        <v>7704</v>
      </c>
    </row>
    <row r="41" spans="1:8" x14ac:dyDescent="0.35">
      <c r="A41" s="6">
        <v>2</v>
      </c>
      <c r="B41" s="6" t="s">
        <v>20</v>
      </c>
      <c r="C41" s="6">
        <v>329</v>
      </c>
    </row>
    <row r="43" spans="1:8" x14ac:dyDescent="0.35">
      <c r="A43" s="1" t="s">
        <v>21</v>
      </c>
      <c r="G43" s="1" t="s">
        <v>22</v>
      </c>
    </row>
    <row r="44" spans="1:8" x14ac:dyDescent="0.35">
      <c r="A44" s="2" t="s">
        <v>23</v>
      </c>
      <c r="B44" s="2" t="s">
        <v>24</v>
      </c>
      <c r="D44" s="2" t="s">
        <v>25</v>
      </c>
      <c r="E44" s="6">
        <v>1000</v>
      </c>
      <c r="G44" s="2" t="s">
        <v>26</v>
      </c>
      <c r="H44" s="6">
        <v>1000</v>
      </c>
    </row>
    <row r="45" spans="1:8" x14ac:dyDescent="0.35">
      <c r="A45" s="6" t="s">
        <v>27</v>
      </c>
      <c r="B45" s="6">
        <v>750</v>
      </c>
      <c r="D45" s="2" t="s">
        <v>28</v>
      </c>
      <c r="E45" s="9">
        <f>SUMIF(B45:B54,"&gt;"&amp;E44)</f>
        <v>6827</v>
      </c>
      <c r="G45" s="2" t="s">
        <v>29</v>
      </c>
      <c r="H45" s="9">
        <f>COUNTIF(B45:B54,"&gt;1000")</f>
        <v>5</v>
      </c>
    </row>
    <row r="46" spans="1:8" x14ac:dyDescent="0.35">
      <c r="A46" s="6" t="s">
        <v>30</v>
      </c>
      <c r="B46" s="6">
        <v>1020</v>
      </c>
      <c r="G46" s="2" t="s">
        <v>29</v>
      </c>
      <c r="H46" s="9">
        <f>COUNTIF(B45:B54,"&gt;" &amp;H44)</f>
        <v>5</v>
      </c>
    </row>
    <row r="47" spans="1:8" x14ac:dyDescent="0.35">
      <c r="A47" s="6" t="s">
        <v>31</v>
      </c>
      <c r="B47" s="6">
        <v>999</v>
      </c>
    </row>
    <row r="48" spans="1:8" x14ac:dyDescent="0.35">
      <c r="A48" s="6" t="s">
        <v>32</v>
      </c>
      <c r="B48" s="6">
        <v>1001</v>
      </c>
    </row>
    <row r="49" spans="1:5" x14ac:dyDescent="0.35">
      <c r="A49" s="6" t="s">
        <v>33</v>
      </c>
      <c r="B49" s="6">
        <v>2500</v>
      </c>
    </row>
    <row r="50" spans="1:5" x14ac:dyDescent="0.35">
      <c r="A50" s="6" t="s">
        <v>34</v>
      </c>
      <c r="B50" s="6">
        <v>25</v>
      </c>
    </row>
    <row r="51" spans="1:5" x14ac:dyDescent="0.35">
      <c r="A51" s="6" t="s">
        <v>35</v>
      </c>
      <c r="B51" s="6">
        <v>1050</v>
      </c>
    </row>
    <row r="52" spans="1:5" x14ac:dyDescent="0.35">
      <c r="A52" s="6" t="s">
        <v>36</v>
      </c>
      <c r="B52" s="6">
        <v>250</v>
      </c>
    </row>
    <row r="53" spans="1:5" x14ac:dyDescent="0.35">
      <c r="A53" s="6" t="s">
        <v>37</v>
      </c>
      <c r="B53" s="6">
        <v>333</v>
      </c>
    </row>
    <row r="54" spans="1:5" x14ac:dyDescent="0.35">
      <c r="A54" s="6" t="s">
        <v>38</v>
      </c>
      <c r="B54" s="6">
        <v>1256</v>
      </c>
    </row>
    <row r="55" spans="1:5" x14ac:dyDescent="0.35">
      <c r="A55" s="5" t="s">
        <v>39</v>
      </c>
      <c r="B55" s="10">
        <f>SUMIF(B45:B54,"&gt;1000")</f>
        <v>6827</v>
      </c>
    </row>
    <row r="57" spans="1:5" x14ac:dyDescent="0.35">
      <c r="A57" s="1" t="s">
        <v>40</v>
      </c>
    </row>
    <row r="58" spans="1:5" x14ac:dyDescent="0.35">
      <c r="A58" s="2" t="s">
        <v>41</v>
      </c>
      <c r="B58" s="2" t="s">
        <v>42</v>
      </c>
      <c r="D58" s="2" t="s">
        <v>43</v>
      </c>
      <c r="E58" s="11">
        <v>45321</v>
      </c>
    </row>
    <row r="59" spans="1:5" x14ac:dyDescent="0.35">
      <c r="A59" s="12">
        <f ca="1">TODAY()</f>
        <v>45334</v>
      </c>
      <c r="B59" s="6">
        <v>583</v>
      </c>
      <c r="D59" s="2" t="s">
        <v>44</v>
      </c>
      <c r="E59" s="9">
        <f ca="1">SUMIF(A59:A68,"&lt;=" &amp; E58,B59:B68)</f>
        <v>0</v>
      </c>
    </row>
    <row r="60" spans="1:5" x14ac:dyDescent="0.35">
      <c r="A60" s="12">
        <f ca="1">A59+1</f>
        <v>45335</v>
      </c>
      <c r="B60" s="6">
        <v>174</v>
      </c>
    </row>
    <row r="61" spans="1:5" x14ac:dyDescent="0.35">
      <c r="A61" s="12">
        <f t="shared" ref="A61:A68" ca="1" si="3">A60+1</f>
        <v>45336</v>
      </c>
      <c r="B61" s="6">
        <v>881</v>
      </c>
    </row>
    <row r="62" spans="1:5" x14ac:dyDescent="0.35">
      <c r="A62" s="12">
        <f t="shared" ca="1" si="3"/>
        <v>45337</v>
      </c>
      <c r="B62" s="6">
        <v>823</v>
      </c>
    </row>
    <row r="63" spans="1:5" x14ac:dyDescent="0.35">
      <c r="A63" s="12">
        <f t="shared" ca="1" si="3"/>
        <v>45338</v>
      </c>
      <c r="B63" s="6">
        <v>93</v>
      </c>
    </row>
    <row r="64" spans="1:5" x14ac:dyDescent="0.35">
      <c r="A64" s="12">
        <f t="shared" ca="1" si="3"/>
        <v>45339</v>
      </c>
      <c r="B64" s="6">
        <v>417</v>
      </c>
    </row>
    <row r="65" spans="1:8" x14ac:dyDescent="0.35">
      <c r="A65" s="12">
        <f t="shared" ca="1" si="3"/>
        <v>45340</v>
      </c>
      <c r="B65" s="6">
        <v>258</v>
      </c>
    </row>
    <row r="66" spans="1:8" x14ac:dyDescent="0.35">
      <c r="A66" s="12">
        <f t="shared" ca="1" si="3"/>
        <v>45341</v>
      </c>
      <c r="B66" s="6">
        <v>166</v>
      </c>
    </row>
    <row r="67" spans="1:8" x14ac:dyDescent="0.35">
      <c r="A67" s="12">
        <f t="shared" ca="1" si="3"/>
        <v>45342</v>
      </c>
      <c r="B67" s="6">
        <v>940</v>
      </c>
    </row>
    <row r="68" spans="1:8" x14ac:dyDescent="0.35">
      <c r="A68" s="12">
        <f t="shared" ca="1" si="3"/>
        <v>45343</v>
      </c>
      <c r="B68" s="6">
        <v>280</v>
      </c>
    </row>
    <row r="69" spans="1:8" x14ac:dyDescent="0.35">
      <c r="A69" s="13" t="s">
        <v>45</v>
      </c>
      <c r="B69" s="9">
        <f ca="1">SUMIF(A59:A68,"&lt;=16-07-2022",B59:B68)</f>
        <v>0</v>
      </c>
    </row>
    <row r="70" spans="1:8" x14ac:dyDescent="0.35">
      <c r="A70" s="14"/>
    </row>
    <row r="71" spans="1:8" x14ac:dyDescent="0.35">
      <c r="A71" s="1" t="s">
        <v>46</v>
      </c>
    </row>
    <row r="72" spans="1:8" x14ac:dyDescent="0.35">
      <c r="A72" s="2" t="s">
        <v>41</v>
      </c>
      <c r="B72" s="2" t="s">
        <v>47</v>
      </c>
      <c r="C72" s="2" t="s">
        <v>12</v>
      </c>
      <c r="D72" s="2" t="s">
        <v>14</v>
      </c>
      <c r="E72" s="2" t="s">
        <v>48</v>
      </c>
      <c r="F72" s="2" t="s">
        <v>49</v>
      </c>
      <c r="G72" s="2" t="s">
        <v>50</v>
      </c>
      <c r="H72" t="s">
        <v>51</v>
      </c>
    </row>
    <row r="73" spans="1:8" x14ac:dyDescent="0.35">
      <c r="A73" s="12">
        <v>44743</v>
      </c>
      <c r="B73" s="15">
        <f>A73</f>
        <v>44743</v>
      </c>
      <c r="C73" s="6" t="s">
        <v>52</v>
      </c>
      <c r="D73" s="6" t="s">
        <v>52</v>
      </c>
      <c r="E73" s="6" t="s">
        <v>52</v>
      </c>
      <c r="F73" s="6" t="s">
        <v>52</v>
      </c>
      <c r="G73" s="6" t="s">
        <v>52</v>
      </c>
      <c r="H73" s="16">
        <f t="shared" ref="H73:H82" si="4">COUNTIF(C73:G73,"x")</f>
        <v>5</v>
      </c>
    </row>
    <row r="74" spans="1:8" x14ac:dyDescent="0.35">
      <c r="A74" s="12">
        <v>44744</v>
      </c>
      <c r="B74" s="15">
        <f t="shared" ref="B74:B82" si="5">A74</f>
        <v>44744</v>
      </c>
      <c r="C74" s="6"/>
      <c r="D74" s="6" t="s">
        <v>52</v>
      </c>
      <c r="E74" s="6"/>
      <c r="F74" s="6" t="s">
        <v>52</v>
      </c>
      <c r="G74" s="6" t="s">
        <v>52</v>
      </c>
      <c r="H74">
        <f t="shared" si="4"/>
        <v>3</v>
      </c>
    </row>
    <row r="75" spans="1:8" x14ac:dyDescent="0.35">
      <c r="A75" s="12">
        <v>44745</v>
      </c>
      <c r="B75" s="15">
        <f t="shared" si="5"/>
        <v>44745</v>
      </c>
      <c r="C75" s="6" t="s">
        <v>52</v>
      </c>
      <c r="D75" s="6" t="s">
        <v>52</v>
      </c>
      <c r="E75" s="6" t="s">
        <v>52</v>
      </c>
      <c r="F75" s="6" t="s">
        <v>52</v>
      </c>
      <c r="G75" s="6"/>
      <c r="H75">
        <f t="shared" si="4"/>
        <v>4</v>
      </c>
    </row>
    <row r="76" spans="1:8" x14ac:dyDescent="0.35">
      <c r="A76" s="12">
        <v>44746</v>
      </c>
      <c r="B76" s="15">
        <f t="shared" si="5"/>
        <v>44746</v>
      </c>
      <c r="C76" s="6" t="s">
        <v>52</v>
      </c>
      <c r="D76" s="6" t="s">
        <v>52</v>
      </c>
      <c r="E76" s="6"/>
      <c r="F76" s="6" t="s">
        <v>52</v>
      </c>
      <c r="G76" s="6" t="s">
        <v>52</v>
      </c>
      <c r="H76">
        <f t="shared" si="4"/>
        <v>4</v>
      </c>
    </row>
    <row r="77" spans="1:8" x14ac:dyDescent="0.35">
      <c r="A77" s="12">
        <v>44747</v>
      </c>
      <c r="B77" s="15">
        <f t="shared" si="5"/>
        <v>44747</v>
      </c>
      <c r="C77" s="6" t="s">
        <v>52</v>
      </c>
      <c r="D77" s="6"/>
      <c r="E77" s="6" t="s">
        <v>52</v>
      </c>
      <c r="F77" s="6" t="s">
        <v>52</v>
      </c>
      <c r="G77" s="6" t="s">
        <v>52</v>
      </c>
      <c r="H77">
        <f t="shared" si="4"/>
        <v>4</v>
      </c>
    </row>
    <row r="78" spans="1:8" x14ac:dyDescent="0.35">
      <c r="A78" s="12">
        <v>44748</v>
      </c>
      <c r="B78" s="15">
        <f t="shared" si="5"/>
        <v>44748</v>
      </c>
      <c r="C78" s="6"/>
      <c r="D78" s="6" t="s">
        <v>52</v>
      </c>
      <c r="E78" s="6" t="s">
        <v>52</v>
      </c>
      <c r="F78" s="6" t="s">
        <v>52</v>
      </c>
      <c r="G78" s="6" t="s">
        <v>52</v>
      </c>
      <c r="H78">
        <f t="shared" si="4"/>
        <v>4</v>
      </c>
    </row>
    <row r="79" spans="1:8" x14ac:dyDescent="0.35">
      <c r="A79" s="12">
        <v>44749</v>
      </c>
      <c r="B79" s="15">
        <f t="shared" si="5"/>
        <v>44749</v>
      </c>
      <c r="C79" s="6"/>
      <c r="D79" s="6" t="s">
        <v>52</v>
      </c>
      <c r="E79" s="6"/>
      <c r="F79" s="6" t="s">
        <v>52</v>
      </c>
      <c r="G79" s="6"/>
      <c r="H79">
        <f t="shared" si="4"/>
        <v>2</v>
      </c>
    </row>
    <row r="80" spans="1:8" x14ac:dyDescent="0.35">
      <c r="A80" s="12">
        <v>44750</v>
      </c>
      <c r="B80" s="15">
        <f t="shared" si="5"/>
        <v>44750</v>
      </c>
      <c r="C80" s="6" t="s">
        <v>52</v>
      </c>
      <c r="D80" s="6" t="s">
        <v>52</v>
      </c>
      <c r="E80" s="6" t="s">
        <v>52</v>
      </c>
      <c r="F80" s="6" t="s">
        <v>52</v>
      </c>
      <c r="G80" s="6" t="s">
        <v>52</v>
      </c>
      <c r="H80">
        <f t="shared" si="4"/>
        <v>5</v>
      </c>
    </row>
    <row r="81" spans="1:8" x14ac:dyDescent="0.35">
      <c r="A81" s="12">
        <v>44751</v>
      </c>
      <c r="B81" s="15">
        <f t="shared" si="5"/>
        <v>44751</v>
      </c>
      <c r="C81" s="6" t="s">
        <v>52</v>
      </c>
      <c r="D81" s="6" t="s">
        <v>52</v>
      </c>
      <c r="E81" s="6" t="s">
        <v>52</v>
      </c>
      <c r="F81" s="6" t="s">
        <v>52</v>
      </c>
      <c r="G81" s="6" t="s">
        <v>52</v>
      </c>
      <c r="H81">
        <f t="shared" si="4"/>
        <v>5</v>
      </c>
    </row>
    <row r="82" spans="1:8" x14ac:dyDescent="0.35">
      <c r="A82" s="12">
        <v>44752</v>
      </c>
      <c r="B82" s="15">
        <f t="shared" si="5"/>
        <v>44752</v>
      </c>
      <c r="C82" s="6" t="s">
        <v>52</v>
      </c>
      <c r="D82" s="6" t="s">
        <v>52</v>
      </c>
      <c r="E82" s="6"/>
      <c r="F82" s="6"/>
      <c r="G82" s="6"/>
      <c r="H82">
        <f t="shared" si="4"/>
        <v>2</v>
      </c>
    </row>
    <row r="84" spans="1:8" x14ac:dyDescent="0.35">
      <c r="C84" s="16">
        <f t="shared" ref="C84:G84" si="6">COUNTIF(C73:C82,"x")</f>
        <v>7</v>
      </c>
      <c r="D84">
        <f t="shared" si="6"/>
        <v>9</v>
      </c>
      <c r="E84">
        <f t="shared" si="6"/>
        <v>6</v>
      </c>
      <c r="F84">
        <f t="shared" si="6"/>
        <v>9</v>
      </c>
      <c r="G84">
        <f t="shared" si="6"/>
        <v>7</v>
      </c>
    </row>
    <row r="86" spans="1:8" x14ac:dyDescent="0.35">
      <c r="A86" s="1" t="s">
        <v>53</v>
      </c>
    </row>
    <row r="87" spans="1:8" x14ac:dyDescent="0.35">
      <c r="A87" s="5" t="s">
        <v>3</v>
      </c>
      <c r="B87" s="5" t="s">
        <v>54</v>
      </c>
      <c r="C87" s="5" t="s">
        <v>55</v>
      </c>
    </row>
    <row r="88" spans="1:8" x14ac:dyDescent="0.35">
      <c r="A88" s="6">
        <v>65.569999999999993</v>
      </c>
      <c r="B88" s="6">
        <v>1</v>
      </c>
      <c r="C88" s="9">
        <f t="shared" ref="C88:C96" si="7">A88*B88</f>
        <v>65.569999999999993</v>
      </c>
    </row>
    <row r="89" spans="1:8" x14ac:dyDescent="0.35">
      <c r="A89" s="6">
        <v>179</v>
      </c>
      <c r="B89" s="6">
        <v>7</v>
      </c>
      <c r="C89" s="6">
        <f t="shared" si="7"/>
        <v>1253</v>
      </c>
    </row>
    <row r="90" spans="1:8" x14ac:dyDescent="0.35">
      <c r="A90" s="6">
        <v>125.14</v>
      </c>
      <c r="B90" s="6">
        <v>6</v>
      </c>
      <c r="C90" s="6">
        <f t="shared" si="7"/>
        <v>750.84</v>
      </c>
    </row>
    <row r="91" spans="1:8" x14ac:dyDescent="0.35">
      <c r="A91" s="6">
        <v>202.97</v>
      </c>
      <c r="B91" s="6">
        <v>3</v>
      </c>
      <c r="C91" s="6">
        <f t="shared" si="7"/>
        <v>608.91</v>
      </c>
    </row>
    <row r="92" spans="1:8" x14ac:dyDescent="0.35">
      <c r="A92" s="6">
        <v>574.51</v>
      </c>
      <c r="B92" s="6">
        <v>9</v>
      </c>
      <c r="C92" s="6">
        <f t="shared" si="7"/>
        <v>5170.59</v>
      </c>
    </row>
    <row r="93" spans="1:8" x14ac:dyDescent="0.35">
      <c r="A93" s="6">
        <v>454.1</v>
      </c>
      <c r="B93" s="6">
        <v>7</v>
      </c>
      <c r="C93" s="6">
        <f t="shared" si="7"/>
        <v>3178.7000000000003</v>
      </c>
    </row>
    <row r="94" spans="1:8" x14ac:dyDescent="0.35">
      <c r="A94" s="6">
        <v>887.88</v>
      </c>
      <c r="B94" s="6">
        <v>2</v>
      </c>
      <c r="C94" s="6">
        <f t="shared" si="7"/>
        <v>1775.76</v>
      </c>
    </row>
    <row r="95" spans="1:8" x14ac:dyDescent="0.35">
      <c r="A95" s="6">
        <v>125.54</v>
      </c>
      <c r="B95" s="6">
        <v>1</v>
      </c>
      <c r="C95" s="6">
        <f t="shared" si="7"/>
        <v>125.54</v>
      </c>
    </row>
    <row r="96" spans="1:8" x14ac:dyDescent="0.35">
      <c r="A96" s="6">
        <v>177.13</v>
      </c>
      <c r="B96" s="6">
        <v>3</v>
      </c>
      <c r="C96" s="6">
        <f t="shared" si="7"/>
        <v>531.39</v>
      </c>
    </row>
    <row r="97" spans="1:6" x14ac:dyDescent="0.35">
      <c r="A97" s="5" t="s">
        <v>56</v>
      </c>
      <c r="B97" s="9">
        <f>SUMPRODUCT(A88:A96,B88:B96)</f>
        <v>13460.300000000001</v>
      </c>
      <c r="C97" s="9">
        <f>SUM(C88:C96)</f>
        <v>13460.300000000001</v>
      </c>
    </row>
    <row r="99" spans="1:6" x14ac:dyDescent="0.35">
      <c r="A99" s="1" t="s">
        <v>57</v>
      </c>
    </row>
    <row r="100" spans="1:6" x14ac:dyDescent="0.35">
      <c r="A100" s="5" t="s">
        <v>8</v>
      </c>
      <c r="B100" s="5" t="s">
        <v>9</v>
      </c>
      <c r="C100" s="5" t="s">
        <v>10</v>
      </c>
      <c r="D100" s="1" t="s">
        <v>58</v>
      </c>
      <c r="E100" s="5" t="s">
        <v>8</v>
      </c>
      <c r="F100" s="5" t="s">
        <v>11</v>
      </c>
    </row>
    <row r="101" spans="1:6" x14ac:dyDescent="0.35">
      <c r="A101" s="6">
        <v>2</v>
      </c>
      <c r="B101" s="6" t="s">
        <v>12</v>
      </c>
      <c r="C101" s="6">
        <v>1955</v>
      </c>
      <c r="D101" t="str">
        <f>IF(A101=1,C101,"")</f>
        <v/>
      </c>
      <c r="E101" s="6">
        <v>1</v>
      </c>
      <c r="F101" s="9">
        <f>SUMIF($A$33:$A$41,E101,$C$33:$C$41)</f>
        <v>18363</v>
      </c>
    </row>
    <row r="102" spans="1:6" x14ac:dyDescent="0.35">
      <c r="A102" s="6">
        <v>1</v>
      </c>
      <c r="B102" s="6" t="s">
        <v>13</v>
      </c>
      <c r="C102" s="6">
        <v>7769</v>
      </c>
      <c r="D102">
        <f t="shared" ref="D102:D109" si="8">IF(A102=1,C102,"")</f>
        <v>7769</v>
      </c>
      <c r="E102" s="6">
        <v>2</v>
      </c>
      <c r="F102" s="6">
        <f t="shared" ref="F102:F103" si="9">SUMIF($A$33:$A$41,E102,$C$33:$C$41)</f>
        <v>17203</v>
      </c>
    </row>
    <row r="103" spans="1:6" x14ac:dyDescent="0.35">
      <c r="A103" s="6">
        <v>2</v>
      </c>
      <c r="B103" s="6" t="s">
        <v>14</v>
      </c>
      <c r="C103" s="6">
        <v>6514</v>
      </c>
      <c r="D103" t="str">
        <f t="shared" si="8"/>
        <v/>
      </c>
      <c r="E103" s="6">
        <v>3</v>
      </c>
      <c r="F103" s="6">
        <f t="shared" si="9"/>
        <v>6448</v>
      </c>
    </row>
    <row r="104" spans="1:6" x14ac:dyDescent="0.35">
      <c r="A104" s="6">
        <v>3</v>
      </c>
      <c r="B104" s="6" t="s">
        <v>15</v>
      </c>
      <c r="C104" s="6">
        <v>1698</v>
      </c>
      <c r="D104" t="str">
        <f t="shared" si="8"/>
        <v/>
      </c>
    </row>
    <row r="105" spans="1:6" x14ac:dyDescent="0.35">
      <c r="A105" s="6">
        <v>3</v>
      </c>
      <c r="B105" s="6" t="s">
        <v>16</v>
      </c>
      <c r="C105" s="6">
        <v>4750</v>
      </c>
      <c r="D105" t="str">
        <f t="shared" si="8"/>
        <v/>
      </c>
    </row>
    <row r="106" spans="1:6" x14ac:dyDescent="0.35">
      <c r="A106" s="6">
        <v>1</v>
      </c>
      <c r="B106" s="6" t="s">
        <v>17</v>
      </c>
      <c r="C106" s="6">
        <v>2890</v>
      </c>
      <c r="D106">
        <f t="shared" si="8"/>
        <v>2890</v>
      </c>
    </row>
    <row r="107" spans="1:6" x14ac:dyDescent="0.35">
      <c r="A107" s="6">
        <v>2</v>
      </c>
      <c r="B107" s="6" t="s">
        <v>18</v>
      </c>
      <c r="C107" s="6">
        <v>8405</v>
      </c>
      <c r="D107" t="str">
        <f t="shared" si="8"/>
        <v/>
      </c>
    </row>
    <row r="108" spans="1:6" x14ac:dyDescent="0.35">
      <c r="A108" s="6">
        <v>1</v>
      </c>
      <c r="B108" s="6" t="s">
        <v>19</v>
      </c>
      <c r="C108" s="6">
        <v>7704</v>
      </c>
      <c r="D108">
        <f t="shared" si="8"/>
        <v>7704</v>
      </c>
    </row>
    <row r="109" spans="1:6" x14ac:dyDescent="0.35">
      <c r="A109" s="6">
        <v>2</v>
      </c>
      <c r="B109" s="6" t="s">
        <v>20</v>
      </c>
      <c r="C109" s="6">
        <v>329</v>
      </c>
      <c r="D109" t="str">
        <f t="shared" si="8"/>
        <v/>
      </c>
    </row>
    <row r="110" spans="1:6" x14ac:dyDescent="0.35">
      <c r="B110" s="17" t="s">
        <v>59</v>
      </c>
      <c r="C110" s="16" cm="1">
        <f t="array" ref="C110">SUMPRODUCT((A101:A109=1)*C101:C109)</f>
        <v>18363</v>
      </c>
      <c r="D110" s="16">
        <f>SUM(D101:D109)</f>
        <v>18363</v>
      </c>
    </row>
    <row r="112" spans="1:6" x14ac:dyDescent="0.35">
      <c r="A112" s="1" t="s">
        <v>60</v>
      </c>
      <c r="D112" s="1" t="s">
        <v>61</v>
      </c>
    </row>
    <row r="113" spans="1:9" x14ac:dyDescent="0.35">
      <c r="A113" s="5" t="s">
        <v>41</v>
      </c>
      <c r="B113" s="5" t="s">
        <v>47</v>
      </c>
      <c r="C113" s="5" t="s">
        <v>8</v>
      </c>
      <c r="D113" s="5" t="s">
        <v>62</v>
      </c>
      <c r="E113" s="5" t="s">
        <v>63</v>
      </c>
    </row>
    <row r="114" spans="1:9" x14ac:dyDescent="0.35">
      <c r="A114" s="12">
        <v>44743</v>
      </c>
      <c r="B114" s="15">
        <f>A114</f>
        <v>44743</v>
      </c>
      <c r="C114" s="6">
        <v>2</v>
      </c>
      <c r="D114" s="6">
        <v>6</v>
      </c>
      <c r="E114" s="6">
        <v>294</v>
      </c>
      <c r="H114" s="5" t="s">
        <v>8</v>
      </c>
      <c r="I114" s="6"/>
    </row>
    <row r="115" spans="1:9" x14ac:dyDescent="0.35">
      <c r="A115" s="12">
        <v>44744</v>
      </c>
      <c r="B115" s="15">
        <f t="shared" ref="B115:B123" si="10">A115</f>
        <v>44744</v>
      </c>
      <c r="C115" s="6">
        <v>1</v>
      </c>
      <c r="D115" s="6">
        <v>7</v>
      </c>
      <c r="E115" s="6">
        <v>343</v>
      </c>
      <c r="H115" s="2">
        <v>1</v>
      </c>
      <c r="I115" s="9">
        <f>SUMPRODUCT((($C$114:$C$123=H115)*($E$114:$E$123)))</f>
        <v>1127</v>
      </c>
    </row>
    <row r="116" spans="1:9" x14ac:dyDescent="0.35">
      <c r="A116" s="12">
        <v>44745</v>
      </c>
      <c r="B116" s="15">
        <f t="shared" si="10"/>
        <v>44745</v>
      </c>
      <c r="C116" s="6">
        <v>3</v>
      </c>
      <c r="D116" s="6">
        <v>9</v>
      </c>
      <c r="E116" s="6">
        <v>441</v>
      </c>
      <c r="H116" s="2">
        <v>2</v>
      </c>
      <c r="I116" s="6">
        <f t="shared" ref="I116:I117" si="11">SUMPRODUCT((($C$114:$C$123=H116)*($E$114:$E$123)))</f>
        <v>686</v>
      </c>
    </row>
    <row r="117" spans="1:9" x14ac:dyDescent="0.35">
      <c r="A117" s="12">
        <v>44746</v>
      </c>
      <c r="B117" s="15">
        <f t="shared" si="10"/>
        <v>44746</v>
      </c>
      <c r="C117" s="6">
        <v>1</v>
      </c>
      <c r="D117" s="6">
        <v>3</v>
      </c>
      <c r="E117" s="6">
        <v>147</v>
      </c>
      <c r="H117" s="2">
        <v>3</v>
      </c>
      <c r="I117" s="6">
        <f t="shared" si="11"/>
        <v>735</v>
      </c>
    </row>
    <row r="118" spans="1:9" x14ac:dyDescent="0.35">
      <c r="A118" s="12">
        <v>44747</v>
      </c>
      <c r="B118" s="15">
        <f t="shared" si="10"/>
        <v>44747</v>
      </c>
      <c r="C118" s="6">
        <v>2</v>
      </c>
      <c r="D118" s="6">
        <v>1</v>
      </c>
      <c r="E118" s="6">
        <v>49</v>
      </c>
    </row>
    <row r="119" spans="1:9" x14ac:dyDescent="0.35">
      <c r="A119" s="12">
        <v>44748</v>
      </c>
      <c r="B119" s="15">
        <f t="shared" si="10"/>
        <v>44748</v>
      </c>
      <c r="C119" s="6">
        <v>1</v>
      </c>
      <c r="D119" s="6">
        <v>1</v>
      </c>
      <c r="E119" s="6">
        <v>49</v>
      </c>
    </row>
    <row r="120" spans="1:9" x14ac:dyDescent="0.35">
      <c r="A120" s="12">
        <v>44749</v>
      </c>
      <c r="B120" s="15">
        <f t="shared" si="10"/>
        <v>44749</v>
      </c>
      <c r="C120" s="6">
        <v>1</v>
      </c>
      <c r="D120" s="6">
        <v>3</v>
      </c>
      <c r="E120" s="6">
        <v>147</v>
      </c>
    </row>
    <row r="121" spans="1:9" x14ac:dyDescent="0.35">
      <c r="A121" s="12">
        <v>44750</v>
      </c>
      <c r="B121" s="15">
        <f t="shared" si="10"/>
        <v>44750</v>
      </c>
      <c r="C121" s="6">
        <v>3</v>
      </c>
      <c r="D121" s="6">
        <v>6</v>
      </c>
      <c r="E121" s="6">
        <v>294</v>
      </c>
    </row>
    <row r="122" spans="1:9" x14ac:dyDescent="0.35">
      <c r="A122" s="12">
        <v>44751</v>
      </c>
      <c r="B122" s="15">
        <f t="shared" si="10"/>
        <v>44751</v>
      </c>
      <c r="C122" s="6">
        <v>2</v>
      </c>
      <c r="D122" s="6">
        <v>7</v>
      </c>
      <c r="E122" s="6">
        <v>343</v>
      </c>
    </row>
    <row r="123" spans="1:9" x14ac:dyDescent="0.35">
      <c r="A123" s="12">
        <v>44752</v>
      </c>
      <c r="B123" s="15">
        <f t="shared" si="10"/>
        <v>44752</v>
      </c>
      <c r="C123" s="6">
        <v>1</v>
      </c>
      <c r="D123" s="6">
        <v>9</v>
      </c>
      <c r="E123" s="6">
        <v>441</v>
      </c>
    </row>
    <row r="124" spans="1:9" x14ac:dyDescent="0.35">
      <c r="A124" s="14"/>
      <c r="B124" s="18"/>
    </row>
    <row r="125" spans="1:9" x14ac:dyDescent="0.35">
      <c r="A125" s="19" t="s">
        <v>64</v>
      </c>
      <c r="B125" s="18"/>
    </row>
    <row r="126" spans="1:9" x14ac:dyDescent="0.35">
      <c r="A126" s="5" t="s">
        <v>54</v>
      </c>
      <c r="B126" s="5" t="s">
        <v>65</v>
      </c>
      <c r="C126" s="5" t="s">
        <v>66</v>
      </c>
      <c r="D126" s="5" t="s">
        <v>67</v>
      </c>
      <c r="E126" s="5" t="s">
        <v>68</v>
      </c>
    </row>
    <row r="127" spans="1:9" x14ac:dyDescent="0.35">
      <c r="A127" s="6">
        <v>1231.56</v>
      </c>
      <c r="B127" s="9">
        <v>0</v>
      </c>
      <c r="C127" s="9">
        <f>ROUND(A127,B127)</f>
        <v>1232</v>
      </c>
      <c r="D127" s="9">
        <f t="shared" ref="D127:D135" si="12">ROUNDDOWN(A127,B127)</f>
        <v>1231</v>
      </c>
      <c r="E127" s="9">
        <f t="shared" ref="E127:E135" si="13">ROUNDUP(A127,B127)</f>
        <v>1232</v>
      </c>
    </row>
    <row r="128" spans="1:9" x14ac:dyDescent="0.35">
      <c r="A128" s="6">
        <v>1231.56</v>
      </c>
      <c r="B128" s="6">
        <v>1</v>
      </c>
      <c r="C128" s="6">
        <f t="shared" ref="C128:C135" si="14">ROUND(A128,B128)</f>
        <v>1231.5999999999999</v>
      </c>
      <c r="D128" s="6">
        <f t="shared" si="12"/>
        <v>1231.5</v>
      </c>
      <c r="E128" s="6">
        <f t="shared" si="13"/>
        <v>1231.5999999999999</v>
      </c>
    </row>
    <row r="129" spans="1:5" x14ac:dyDescent="0.35">
      <c r="A129" s="6">
        <v>1231.56</v>
      </c>
      <c r="B129" s="6">
        <v>2</v>
      </c>
      <c r="C129" s="6">
        <f t="shared" si="14"/>
        <v>1231.56</v>
      </c>
      <c r="D129" s="6">
        <f t="shared" si="12"/>
        <v>1231.56</v>
      </c>
      <c r="E129" s="6">
        <f t="shared" si="13"/>
        <v>1231.56</v>
      </c>
    </row>
    <row r="130" spans="1:5" x14ac:dyDescent="0.35">
      <c r="A130" s="6">
        <v>-21.78</v>
      </c>
      <c r="B130" s="6">
        <v>0</v>
      </c>
      <c r="C130" s="6">
        <f t="shared" si="14"/>
        <v>-22</v>
      </c>
      <c r="D130" s="6">
        <f t="shared" si="12"/>
        <v>-21</v>
      </c>
      <c r="E130" s="6">
        <f t="shared" si="13"/>
        <v>-22</v>
      </c>
    </row>
    <row r="131" spans="1:5" x14ac:dyDescent="0.35">
      <c r="A131" s="6">
        <v>-21.78</v>
      </c>
      <c r="B131" s="6">
        <v>1</v>
      </c>
      <c r="C131" s="6">
        <f t="shared" si="14"/>
        <v>-21.8</v>
      </c>
      <c r="D131" s="6">
        <f t="shared" si="12"/>
        <v>-21.7</v>
      </c>
      <c r="E131" s="6">
        <f t="shared" si="13"/>
        <v>-21.8</v>
      </c>
    </row>
    <row r="132" spans="1:5" x14ac:dyDescent="0.35">
      <c r="A132" s="6">
        <v>-21.78</v>
      </c>
      <c r="B132" s="6">
        <v>2</v>
      </c>
      <c r="C132" s="6">
        <f t="shared" si="14"/>
        <v>-21.78</v>
      </c>
      <c r="D132" s="6">
        <f t="shared" si="12"/>
        <v>-21.78</v>
      </c>
      <c r="E132" s="6">
        <f t="shared" si="13"/>
        <v>-21.78</v>
      </c>
    </row>
    <row r="133" spans="1:5" x14ac:dyDescent="0.35">
      <c r="A133" s="6">
        <v>99.95</v>
      </c>
      <c r="B133" s="6">
        <v>0</v>
      </c>
      <c r="C133" s="6">
        <f t="shared" si="14"/>
        <v>100</v>
      </c>
      <c r="D133" s="6">
        <f t="shared" si="12"/>
        <v>99</v>
      </c>
      <c r="E133" s="6">
        <f t="shared" si="13"/>
        <v>100</v>
      </c>
    </row>
    <row r="134" spans="1:5" x14ac:dyDescent="0.35">
      <c r="A134" s="6">
        <v>99.95</v>
      </c>
      <c r="B134" s="6">
        <v>1</v>
      </c>
      <c r="C134" s="6">
        <f t="shared" si="14"/>
        <v>100</v>
      </c>
      <c r="D134" s="6">
        <f t="shared" si="12"/>
        <v>99.9</v>
      </c>
      <c r="E134" s="6">
        <f t="shared" si="13"/>
        <v>100</v>
      </c>
    </row>
    <row r="135" spans="1:5" x14ac:dyDescent="0.35">
      <c r="A135" s="6">
        <v>99.95</v>
      </c>
      <c r="B135" s="6">
        <v>2</v>
      </c>
      <c r="C135" s="6">
        <f t="shared" si="14"/>
        <v>99.95</v>
      </c>
      <c r="D135" s="6">
        <f t="shared" si="12"/>
        <v>99.95</v>
      </c>
      <c r="E135" s="6">
        <f t="shared" si="13"/>
        <v>99.95</v>
      </c>
    </row>
    <row r="137" spans="1:5" x14ac:dyDescent="0.35">
      <c r="A137" s="1" t="s">
        <v>69</v>
      </c>
      <c r="B137" s="1"/>
      <c r="C137" s="1" t="s">
        <v>70</v>
      </c>
    </row>
    <row r="138" spans="1:5" ht="29" x14ac:dyDescent="0.35">
      <c r="A138" s="20" t="s">
        <v>71</v>
      </c>
      <c r="B138" s="20" t="s">
        <v>72</v>
      </c>
      <c r="C138" s="21" t="s">
        <v>73</v>
      </c>
    </row>
    <row r="139" spans="1:5" x14ac:dyDescent="0.35">
      <c r="A139" s="22">
        <v>2.0717592592592593E-3</v>
      </c>
      <c r="B139" s="23">
        <f>ROUND(A139*1440,0)/1440</f>
        <v>2.0833333333333333E-3</v>
      </c>
      <c r="C139" s="23">
        <f>ROUND(A139*24,0)/24</f>
        <v>0</v>
      </c>
    </row>
    <row r="140" spans="1:5" x14ac:dyDescent="0.35">
      <c r="A140" s="22">
        <v>0.45906249999999998</v>
      </c>
      <c r="B140" s="22">
        <f t="shared" ref="B140:B147" si="15">ROUND(A140*1440,0)/1440</f>
        <v>0.45902777777777776</v>
      </c>
      <c r="C140" s="22">
        <f t="shared" ref="C140:C147" si="16">ROUND(A140*24,0)/24</f>
        <v>0.45833333333333331</v>
      </c>
    </row>
    <row r="141" spans="1:5" x14ac:dyDescent="0.35">
      <c r="A141" s="22">
        <v>0.30965277777777778</v>
      </c>
      <c r="B141" s="22">
        <f t="shared" si="15"/>
        <v>0.30972222222222223</v>
      </c>
      <c r="C141" s="22">
        <f t="shared" si="16"/>
        <v>0.29166666666666669</v>
      </c>
    </row>
    <row r="142" spans="1:5" x14ac:dyDescent="0.35">
      <c r="A142" s="22">
        <v>0.48216435185185186</v>
      </c>
      <c r="B142" s="22">
        <f t="shared" si="15"/>
        <v>0.48194444444444445</v>
      </c>
      <c r="C142" s="22">
        <f t="shared" si="16"/>
        <v>0.5</v>
      </c>
    </row>
    <row r="143" spans="1:5" x14ac:dyDescent="0.35">
      <c r="A143" s="22">
        <v>0.62482638888888886</v>
      </c>
      <c r="B143" s="22">
        <f t="shared" si="15"/>
        <v>0.625</v>
      </c>
      <c r="C143" s="22">
        <f t="shared" si="16"/>
        <v>0.625</v>
      </c>
    </row>
    <row r="144" spans="1:5" x14ac:dyDescent="0.35">
      <c r="A144" s="22">
        <v>0.61798611111111112</v>
      </c>
      <c r="B144" s="22">
        <f t="shared" si="15"/>
        <v>0.61805555555555558</v>
      </c>
      <c r="C144" s="22">
        <f t="shared" si="16"/>
        <v>0.625</v>
      </c>
    </row>
    <row r="145" spans="1:3" x14ac:dyDescent="0.35">
      <c r="A145" s="22">
        <v>0.66659722222222217</v>
      </c>
      <c r="B145" s="22">
        <f t="shared" si="15"/>
        <v>0.66666666666666663</v>
      </c>
      <c r="C145" s="22">
        <f t="shared" si="16"/>
        <v>0.66666666666666663</v>
      </c>
    </row>
    <row r="146" spans="1:3" x14ac:dyDescent="0.35">
      <c r="A146" s="22">
        <v>0.79252314814814817</v>
      </c>
      <c r="B146" s="22">
        <f t="shared" si="15"/>
        <v>0.79236111111111107</v>
      </c>
      <c r="C146" s="22">
        <f t="shared" si="16"/>
        <v>0.79166666666666663</v>
      </c>
    </row>
    <row r="147" spans="1:3" x14ac:dyDescent="0.35">
      <c r="A147" s="22">
        <v>0.24298611111111112</v>
      </c>
      <c r="B147" s="22">
        <f t="shared" si="15"/>
        <v>0.24305555555555555</v>
      </c>
      <c r="C147" s="22">
        <f t="shared" si="16"/>
        <v>0.25</v>
      </c>
    </row>
    <row r="149" spans="1:3" x14ac:dyDescent="0.35">
      <c r="A149" s="1" t="s">
        <v>74</v>
      </c>
    </row>
    <row r="150" spans="1:3" x14ac:dyDescent="0.35">
      <c r="A150" s="5" t="s">
        <v>3</v>
      </c>
      <c r="B150" s="5" t="s">
        <v>75</v>
      </c>
      <c r="C150" s="5" t="s">
        <v>76</v>
      </c>
    </row>
    <row r="151" spans="1:3" x14ac:dyDescent="0.35">
      <c r="A151" s="6">
        <v>54.51</v>
      </c>
      <c r="B151" s="9">
        <f>MROUND(A151,0.05)</f>
        <v>54.5</v>
      </c>
      <c r="C151" s="9">
        <f>MROUND(A151,0.25)</f>
        <v>54.5</v>
      </c>
    </row>
    <row r="152" spans="1:3" x14ac:dyDescent="0.35">
      <c r="A152" s="6">
        <v>563.44000000000005</v>
      </c>
      <c r="B152" s="6">
        <f t="shared" ref="B152:B159" si="17">MROUND(A152,0.05)</f>
        <v>563.45000000000005</v>
      </c>
      <c r="C152" s="6">
        <f t="shared" ref="C152:C159" si="18">MROUND(A152,0.25)</f>
        <v>563.5</v>
      </c>
    </row>
    <row r="153" spans="1:3" x14ac:dyDescent="0.35">
      <c r="A153" s="6">
        <v>718.6</v>
      </c>
      <c r="B153" s="6">
        <f t="shared" si="17"/>
        <v>718.6</v>
      </c>
      <c r="C153" s="6">
        <f t="shared" si="18"/>
        <v>718.5</v>
      </c>
    </row>
    <row r="154" spans="1:3" x14ac:dyDescent="0.35">
      <c r="A154" s="6">
        <v>569.69000000000005</v>
      </c>
      <c r="B154" s="6">
        <f t="shared" si="17"/>
        <v>569.70000000000005</v>
      </c>
      <c r="C154" s="6">
        <f t="shared" si="18"/>
        <v>569.75</v>
      </c>
    </row>
    <row r="155" spans="1:3" x14ac:dyDescent="0.35">
      <c r="A155" s="6">
        <v>168.27</v>
      </c>
      <c r="B155" s="6">
        <f t="shared" si="17"/>
        <v>168.25</v>
      </c>
      <c r="C155" s="6">
        <f t="shared" si="18"/>
        <v>168.25</v>
      </c>
    </row>
    <row r="156" spans="1:3" x14ac:dyDescent="0.35">
      <c r="A156" s="6">
        <v>818.18</v>
      </c>
      <c r="B156" s="6">
        <f t="shared" si="17"/>
        <v>818.2</v>
      </c>
      <c r="C156" s="6">
        <f t="shared" si="18"/>
        <v>818.25</v>
      </c>
    </row>
    <row r="157" spans="1:3" x14ac:dyDescent="0.35">
      <c r="A157" s="6">
        <v>595.32000000000005</v>
      </c>
      <c r="B157" s="6">
        <f t="shared" si="17"/>
        <v>595.30000000000007</v>
      </c>
      <c r="C157" s="6">
        <f t="shared" si="18"/>
        <v>595.25</v>
      </c>
    </row>
    <row r="158" spans="1:3" x14ac:dyDescent="0.35">
      <c r="A158" s="6">
        <v>837.47</v>
      </c>
      <c r="B158" s="6">
        <f t="shared" si="17"/>
        <v>837.45</v>
      </c>
      <c r="C158" s="6">
        <f t="shared" si="18"/>
        <v>837.5</v>
      </c>
    </row>
    <row r="159" spans="1:3" x14ac:dyDescent="0.35">
      <c r="A159" s="6">
        <v>4.09</v>
      </c>
      <c r="B159" s="6">
        <f t="shared" si="17"/>
        <v>4.1000000000000005</v>
      </c>
      <c r="C159" s="6">
        <f t="shared" si="18"/>
        <v>4</v>
      </c>
    </row>
    <row r="161" spans="1:3" x14ac:dyDescent="0.35">
      <c r="A161" s="1" t="s">
        <v>77</v>
      </c>
    </row>
    <row r="162" spans="1:3" x14ac:dyDescent="0.35">
      <c r="A162" s="5" t="s">
        <v>78</v>
      </c>
      <c r="B162" s="5" t="s">
        <v>79</v>
      </c>
      <c r="C162" s="5" t="s">
        <v>80</v>
      </c>
    </row>
    <row r="163" spans="1:3" x14ac:dyDescent="0.35">
      <c r="A163" s="6">
        <v>146.91999999999999</v>
      </c>
      <c r="B163" s="9">
        <f>MROUND(A163,10)</f>
        <v>150</v>
      </c>
      <c r="C163" s="9">
        <f>MROUND(A163,50)</f>
        <v>150</v>
      </c>
    </row>
    <row r="164" spans="1:3" x14ac:dyDescent="0.35">
      <c r="A164" s="6">
        <v>88.82</v>
      </c>
      <c r="B164" s="6">
        <f t="shared" ref="B164:B171" si="19">MROUND(A164,10)</f>
        <v>90</v>
      </c>
      <c r="C164" s="6">
        <f t="shared" ref="C164:C171" si="20">MROUND(A164,50)</f>
        <v>100</v>
      </c>
    </row>
    <row r="165" spans="1:3" x14ac:dyDescent="0.35">
      <c r="A165" s="6">
        <v>184.04</v>
      </c>
      <c r="B165" s="6">
        <f t="shared" si="19"/>
        <v>180</v>
      </c>
      <c r="C165" s="6">
        <f t="shared" si="20"/>
        <v>200</v>
      </c>
    </row>
    <row r="166" spans="1:3" x14ac:dyDescent="0.35">
      <c r="A166" s="6">
        <v>90.71</v>
      </c>
      <c r="B166" s="6">
        <f t="shared" si="19"/>
        <v>90</v>
      </c>
      <c r="C166" s="6">
        <f t="shared" si="20"/>
        <v>100</v>
      </c>
    </row>
    <row r="167" spans="1:3" x14ac:dyDescent="0.35">
      <c r="A167" s="6">
        <v>53.18</v>
      </c>
      <c r="B167" s="6">
        <f t="shared" si="19"/>
        <v>50</v>
      </c>
      <c r="C167" s="6">
        <f t="shared" si="20"/>
        <v>50</v>
      </c>
    </row>
    <row r="168" spans="1:3" x14ac:dyDescent="0.35">
      <c r="A168" s="6">
        <v>188.01</v>
      </c>
      <c r="B168" s="6">
        <f t="shared" si="19"/>
        <v>190</v>
      </c>
      <c r="C168" s="6">
        <f t="shared" si="20"/>
        <v>200</v>
      </c>
    </row>
    <row r="169" spans="1:3" x14ac:dyDescent="0.35">
      <c r="A169" s="6">
        <v>59.08</v>
      </c>
      <c r="B169" s="6">
        <f t="shared" si="19"/>
        <v>60</v>
      </c>
      <c r="C169" s="6">
        <f t="shared" si="20"/>
        <v>50</v>
      </c>
    </row>
    <row r="170" spans="1:3" x14ac:dyDescent="0.35">
      <c r="A170" s="6">
        <v>312.76</v>
      </c>
      <c r="B170" s="6">
        <f t="shared" si="19"/>
        <v>310</v>
      </c>
      <c r="C170" s="6">
        <f t="shared" si="20"/>
        <v>300</v>
      </c>
    </row>
    <row r="171" spans="1:3" x14ac:dyDescent="0.35">
      <c r="A171" s="6">
        <v>27.26</v>
      </c>
      <c r="B171" s="6">
        <f t="shared" si="19"/>
        <v>30</v>
      </c>
      <c r="C171" s="6">
        <f t="shared" si="20"/>
        <v>50</v>
      </c>
    </row>
    <row r="173" spans="1:3" x14ac:dyDescent="0.35">
      <c r="A173" s="1" t="s">
        <v>81</v>
      </c>
    </row>
    <row r="174" spans="1:3" x14ac:dyDescent="0.35">
      <c r="A174" s="5" t="s">
        <v>3</v>
      </c>
      <c r="B174" s="5" t="s">
        <v>82</v>
      </c>
    </row>
    <row r="175" spans="1:3" x14ac:dyDescent="0.35">
      <c r="A175" s="24">
        <v>159</v>
      </c>
      <c r="B175" s="25">
        <f>_xlfn.CEILING.MATH(A175,100)</f>
        <v>200</v>
      </c>
    </row>
    <row r="176" spans="1:3" x14ac:dyDescent="0.35">
      <c r="A176" s="24">
        <v>551</v>
      </c>
      <c r="B176" s="24">
        <f t="shared" ref="B176:B183" si="21">_xlfn.CEILING.MATH(A176,100)</f>
        <v>600</v>
      </c>
    </row>
    <row r="177" spans="1:2" x14ac:dyDescent="0.35">
      <c r="A177" s="24">
        <v>618</v>
      </c>
      <c r="B177" s="24">
        <f t="shared" si="21"/>
        <v>700</v>
      </c>
    </row>
    <row r="178" spans="1:2" x14ac:dyDescent="0.35">
      <c r="A178" s="24">
        <v>115</v>
      </c>
      <c r="B178" s="24">
        <f t="shared" si="21"/>
        <v>200</v>
      </c>
    </row>
    <row r="179" spans="1:2" x14ac:dyDescent="0.35">
      <c r="A179" s="24">
        <v>661</v>
      </c>
      <c r="B179" s="24">
        <f t="shared" si="21"/>
        <v>700</v>
      </c>
    </row>
    <row r="180" spans="1:2" x14ac:dyDescent="0.35">
      <c r="A180" s="24">
        <v>136</v>
      </c>
      <c r="B180" s="24">
        <f t="shared" si="21"/>
        <v>200</v>
      </c>
    </row>
    <row r="181" spans="1:2" x14ac:dyDescent="0.35">
      <c r="A181" s="24">
        <v>43</v>
      </c>
      <c r="B181" s="24">
        <f t="shared" si="21"/>
        <v>100</v>
      </c>
    </row>
    <row r="182" spans="1:2" x14ac:dyDescent="0.35">
      <c r="A182" s="24">
        <v>846</v>
      </c>
      <c r="B182" s="24">
        <f t="shared" si="21"/>
        <v>900</v>
      </c>
    </row>
    <row r="183" spans="1:2" x14ac:dyDescent="0.35">
      <c r="A183" s="24">
        <v>726</v>
      </c>
      <c r="B183" s="24">
        <f t="shared" si="21"/>
        <v>800</v>
      </c>
    </row>
    <row r="185" spans="1:2" x14ac:dyDescent="0.35">
      <c r="A185" s="1" t="s">
        <v>83</v>
      </c>
    </row>
    <row r="186" spans="1:2" x14ac:dyDescent="0.35">
      <c r="A186" s="5" t="s">
        <v>3</v>
      </c>
      <c r="B186" s="5" t="s">
        <v>82</v>
      </c>
    </row>
    <row r="187" spans="1:2" x14ac:dyDescent="0.35">
      <c r="A187" s="24">
        <v>159</v>
      </c>
      <c r="B187" s="25">
        <f t="shared" ref="B187:B195" si="22">_xlfn.FLOOR.MATH(A187,100)</f>
        <v>100</v>
      </c>
    </row>
    <row r="188" spans="1:2" x14ac:dyDescent="0.35">
      <c r="A188" s="24">
        <v>551</v>
      </c>
      <c r="B188" s="24">
        <f t="shared" si="22"/>
        <v>500</v>
      </c>
    </row>
    <row r="189" spans="1:2" x14ac:dyDescent="0.35">
      <c r="A189" s="24">
        <v>618</v>
      </c>
      <c r="B189" s="24">
        <f t="shared" si="22"/>
        <v>600</v>
      </c>
    </row>
    <row r="190" spans="1:2" x14ac:dyDescent="0.35">
      <c r="A190" s="24">
        <v>115</v>
      </c>
      <c r="B190" s="24">
        <f t="shared" si="22"/>
        <v>100</v>
      </c>
    </row>
    <row r="191" spans="1:2" x14ac:dyDescent="0.35">
      <c r="A191" s="24">
        <v>661</v>
      </c>
      <c r="B191" s="24">
        <f t="shared" si="22"/>
        <v>600</v>
      </c>
    </row>
    <row r="192" spans="1:2" x14ac:dyDescent="0.35">
      <c r="A192" s="24">
        <v>136</v>
      </c>
      <c r="B192" s="24">
        <f t="shared" si="22"/>
        <v>100</v>
      </c>
    </row>
    <row r="193" spans="1:3" x14ac:dyDescent="0.35">
      <c r="A193" s="24">
        <v>43</v>
      </c>
      <c r="B193" s="24">
        <f t="shared" si="22"/>
        <v>0</v>
      </c>
    </row>
    <row r="194" spans="1:3" x14ac:dyDescent="0.35">
      <c r="A194" s="24">
        <v>846</v>
      </c>
      <c r="B194" s="24">
        <f t="shared" si="22"/>
        <v>800</v>
      </c>
    </row>
    <row r="195" spans="1:3" x14ac:dyDescent="0.35">
      <c r="A195" s="24">
        <v>726</v>
      </c>
      <c r="B195" s="24">
        <f t="shared" si="22"/>
        <v>700</v>
      </c>
    </row>
    <row r="197" spans="1:3" x14ac:dyDescent="0.35">
      <c r="A197" s="1" t="s">
        <v>84</v>
      </c>
      <c r="B197" s="1"/>
    </row>
    <row r="198" spans="1:3" x14ac:dyDescent="0.35">
      <c r="A198" s="5" t="s">
        <v>3</v>
      </c>
      <c r="B198" s="5" t="s">
        <v>85</v>
      </c>
      <c r="C198">
        <v>0.15</v>
      </c>
    </row>
    <row r="199" spans="1:3" x14ac:dyDescent="0.35">
      <c r="A199" s="26">
        <v>326</v>
      </c>
      <c r="B199" s="27">
        <f t="shared" ref="B199:B207" si="23">PRODUCT(A199,$C$198)</f>
        <v>48.9</v>
      </c>
    </row>
    <row r="200" spans="1:3" x14ac:dyDescent="0.35">
      <c r="A200" s="26">
        <v>629</v>
      </c>
      <c r="B200" s="26">
        <f t="shared" si="23"/>
        <v>94.35</v>
      </c>
    </row>
    <row r="201" spans="1:3" x14ac:dyDescent="0.35">
      <c r="A201" s="26">
        <v>138</v>
      </c>
      <c r="B201" s="26">
        <f t="shared" si="23"/>
        <v>20.7</v>
      </c>
    </row>
    <row r="202" spans="1:3" x14ac:dyDescent="0.35">
      <c r="A202" s="26">
        <v>355</v>
      </c>
      <c r="B202" s="26">
        <f t="shared" si="23"/>
        <v>53.25</v>
      </c>
    </row>
    <row r="203" spans="1:3" x14ac:dyDescent="0.35">
      <c r="A203" s="26">
        <v>681</v>
      </c>
      <c r="B203" s="26">
        <f t="shared" si="23"/>
        <v>102.14999999999999</v>
      </c>
    </row>
    <row r="204" spans="1:3" x14ac:dyDescent="0.35">
      <c r="A204" s="26">
        <v>312</v>
      </c>
      <c r="B204" s="26">
        <f t="shared" si="23"/>
        <v>46.8</v>
      </c>
    </row>
    <row r="205" spans="1:3" x14ac:dyDescent="0.35">
      <c r="A205" s="26">
        <v>435</v>
      </c>
      <c r="B205" s="26">
        <f t="shared" si="23"/>
        <v>65.25</v>
      </c>
    </row>
    <row r="206" spans="1:3" x14ac:dyDescent="0.35">
      <c r="A206" s="26">
        <v>512</v>
      </c>
      <c r="B206" s="26">
        <f t="shared" si="23"/>
        <v>76.8</v>
      </c>
    </row>
    <row r="207" spans="1:3" x14ac:dyDescent="0.35">
      <c r="A207" s="26">
        <v>39</v>
      </c>
      <c r="B207" s="26">
        <f t="shared" si="23"/>
        <v>5.85</v>
      </c>
    </row>
    <row r="209" spans="1:4" x14ac:dyDescent="0.35">
      <c r="A209" s="1" t="s">
        <v>86</v>
      </c>
    </row>
    <row r="210" spans="1:4" x14ac:dyDescent="0.35">
      <c r="A210" s="5" t="s">
        <v>87</v>
      </c>
      <c r="B210" s="5" t="s">
        <v>88</v>
      </c>
      <c r="C210" s="5" t="s">
        <v>89</v>
      </c>
    </row>
    <row r="211" spans="1:4" x14ac:dyDescent="0.35">
      <c r="A211" s="6">
        <v>1</v>
      </c>
      <c r="B211" s="6">
        <v>2</v>
      </c>
      <c r="C211" s="6">
        <f>IF(OR(A211="",B211=""),"",PRODUCT(A211,B211))</f>
        <v>2</v>
      </c>
    </row>
    <row r="212" spans="1:4" x14ac:dyDescent="0.35">
      <c r="A212" s="6">
        <v>2</v>
      </c>
      <c r="B212" s="6"/>
      <c r="C212" s="6" t="str">
        <f t="shared" ref="C212:C219" si="24">IF(OR(A212="",B212=""),"",PRODUCT(A212,B212))</f>
        <v/>
      </c>
    </row>
    <row r="213" spans="1:4" x14ac:dyDescent="0.35">
      <c r="A213" s="6">
        <v>1</v>
      </c>
      <c r="B213" s="6">
        <v>3</v>
      </c>
      <c r="C213" s="6">
        <f t="shared" si="24"/>
        <v>3</v>
      </c>
    </row>
    <row r="214" spans="1:4" x14ac:dyDescent="0.35">
      <c r="A214" s="6">
        <v>1.5</v>
      </c>
      <c r="B214" s="6">
        <v>2.5</v>
      </c>
      <c r="C214" s="6">
        <f t="shared" si="24"/>
        <v>3.75</v>
      </c>
    </row>
    <row r="215" spans="1:4" x14ac:dyDescent="0.35">
      <c r="A215" s="6">
        <v>4</v>
      </c>
      <c r="B215" s="6">
        <v>7</v>
      </c>
      <c r="C215" s="6">
        <f t="shared" si="24"/>
        <v>28</v>
      </c>
    </row>
    <row r="216" spans="1:4" x14ac:dyDescent="0.35">
      <c r="A216" s="6"/>
      <c r="B216" s="6">
        <v>5</v>
      </c>
      <c r="C216" s="6" t="str">
        <f t="shared" si="24"/>
        <v/>
      </c>
    </row>
    <row r="217" spans="1:4" x14ac:dyDescent="0.35">
      <c r="A217" s="6">
        <v>4</v>
      </c>
      <c r="B217" s="6">
        <v>4</v>
      </c>
      <c r="C217" s="6">
        <f t="shared" si="24"/>
        <v>16</v>
      </c>
    </row>
    <row r="218" spans="1:4" x14ac:dyDescent="0.35">
      <c r="A218" s="6"/>
      <c r="B218" s="6"/>
      <c r="C218" s="6" t="str">
        <f t="shared" si="24"/>
        <v/>
      </c>
    </row>
    <row r="219" spans="1:4" x14ac:dyDescent="0.35">
      <c r="A219" s="6">
        <v>3</v>
      </c>
      <c r="B219" s="6">
        <v>9</v>
      </c>
      <c r="C219" s="6">
        <f t="shared" si="24"/>
        <v>27</v>
      </c>
    </row>
    <row r="221" spans="1:4" x14ac:dyDescent="0.35">
      <c r="A221" s="1" t="s">
        <v>90</v>
      </c>
    </row>
    <row r="222" spans="1:4" x14ac:dyDescent="0.35">
      <c r="A222" s="5" t="s">
        <v>78</v>
      </c>
      <c r="B222" s="5" t="s">
        <v>91</v>
      </c>
      <c r="C222" s="5" t="s">
        <v>92</v>
      </c>
      <c r="D222" s="5" t="s">
        <v>93</v>
      </c>
    </row>
    <row r="223" spans="1:4" x14ac:dyDescent="0.35">
      <c r="A223" s="6">
        <v>100</v>
      </c>
      <c r="B223" s="6">
        <v>5</v>
      </c>
      <c r="C223" s="9">
        <f>QUOTIENT(A223,B223)</f>
        <v>20</v>
      </c>
      <c r="D223" s="9">
        <f>IF(ISERROR(QUOTIENT(A223,B223)),"",QUOTIENT(A223,B223))</f>
        <v>20</v>
      </c>
    </row>
    <row r="224" spans="1:4" x14ac:dyDescent="0.35">
      <c r="A224" s="6">
        <v>100</v>
      </c>
      <c r="B224" s="6">
        <v>33</v>
      </c>
      <c r="C224" s="6">
        <f t="shared" ref="C224:C231" si="25">QUOTIENT(A224,B224)</f>
        <v>3</v>
      </c>
      <c r="D224" s="6">
        <f t="shared" ref="D224:D231" si="26">IF(ISERROR(QUOTIENT(A224,B224)),"",QUOTIENT(A224,B224))</f>
        <v>3</v>
      </c>
    </row>
    <row r="225" spans="1:4" x14ac:dyDescent="0.35">
      <c r="A225" s="6">
        <v>100</v>
      </c>
      <c r="B225" s="6">
        <v>41</v>
      </c>
      <c r="C225" s="6">
        <f t="shared" si="25"/>
        <v>2</v>
      </c>
      <c r="D225" s="6">
        <f t="shared" si="26"/>
        <v>2</v>
      </c>
    </row>
    <row r="226" spans="1:4" x14ac:dyDescent="0.35">
      <c r="A226" s="6">
        <v>100</v>
      </c>
      <c r="B226" s="6">
        <v>0</v>
      </c>
      <c r="C226" s="6" t="e">
        <f t="shared" si="25"/>
        <v>#DIV/0!</v>
      </c>
      <c r="D226" s="6" t="str">
        <f t="shared" si="26"/>
        <v/>
      </c>
    </row>
    <row r="227" spans="1:4" x14ac:dyDescent="0.35">
      <c r="A227" s="6">
        <v>100</v>
      </c>
      <c r="B227" s="6">
        <v>50</v>
      </c>
      <c r="C227" s="6">
        <f t="shared" si="25"/>
        <v>2</v>
      </c>
      <c r="D227" s="6">
        <f t="shared" si="26"/>
        <v>2</v>
      </c>
    </row>
    <row r="228" spans="1:4" x14ac:dyDescent="0.35">
      <c r="A228" s="6">
        <v>100</v>
      </c>
      <c r="B228" s="6">
        <v>150</v>
      </c>
      <c r="C228" s="6">
        <f t="shared" si="25"/>
        <v>0</v>
      </c>
      <c r="D228" s="6">
        <f t="shared" si="26"/>
        <v>0</v>
      </c>
    </row>
    <row r="229" spans="1:4" x14ac:dyDescent="0.35">
      <c r="A229" s="6">
        <v>100</v>
      </c>
      <c r="B229" s="6">
        <v>25</v>
      </c>
      <c r="C229" s="6">
        <f t="shared" si="25"/>
        <v>4</v>
      </c>
      <c r="D229" s="6">
        <f t="shared" si="26"/>
        <v>4</v>
      </c>
    </row>
    <row r="230" spans="1:4" x14ac:dyDescent="0.35">
      <c r="A230" s="6">
        <v>100</v>
      </c>
      <c r="B230" s="6">
        <v>1.75</v>
      </c>
      <c r="C230" s="6">
        <f t="shared" si="25"/>
        <v>57</v>
      </c>
      <c r="D230" s="6">
        <f t="shared" si="26"/>
        <v>57</v>
      </c>
    </row>
    <row r="231" spans="1:4" x14ac:dyDescent="0.35">
      <c r="A231" s="6">
        <v>100</v>
      </c>
      <c r="B231" s="6" t="s">
        <v>94</v>
      </c>
      <c r="C231" s="6" t="e">
        <f t="shared" si="25"/>
        <v>#VALUE!</v>
      </c>
      <c r="D231" s="6" t="str">
        <f t="shared" si="26"/>
        <v/>
      </c>
    </row>
    <row r="233" spans="1:4" x14ac:dyDescent="0.35">
      <c r="A233" s="1" t="s">
        <v>95</v>
      </c>
    </row>
    <row r="234" spans="1:4" x14ac:dyDescent="0.35">
      <c r="A234" s="5" t="s">
        <v>54</v>
      </c>
      <c r="B234" s="5" t="s">
        <v>96</v>
      </c>
      <c r="C234" s="5" t="s">
        <v>97</v>
      </c>
      <c r="D234" s="5" t="s">
        <v>98</v>
      </c>
    </row>
    <row r="235" spans="1:4" x14ac:dyDescent="0.35">
      <c r="A235" s="6">
        <v>4</v>
      </c>
      <c r="B235" s="9">
        <f>POWER(A235,(1/2))</f>
        <v>2</v>
      </c>
      <c r="C235" s="9">
        <f>POWER(B235,3)</f>
        <v>8</v>
      </c>
      <c r="D235" s="9">
        <f>POWER(C235,(1/3))</f>
        <v>1.9999999999999998</v>
      </c>
    </row>
    <row r="236" spans="1:4" x14ac:dyDescent="0.35">
      <c r="A236" s="6">
        <v>9</v>
      </c>
      <c r="B236" s="6">
        <f t="shared" ref="B236:B243" si="27">POWER(A236,(1/2))</f>
        <v>3</v>
      </c>
      <c r="C236" s="6">
        <f t="shared" ref="C236:C243" si="28">POWER(B236,3)</f>
        <v>27</v>
      </c>
      <c r="D236" s="6">
        <f t="shared" ref="D236:D243" si="29">POWER(C236,(1/3))</f>
        <v>2.9999999999999996</v>
      </c>
    </row>
    <row r="237" spans="1:4" x14ac:dyDescent="0.35">
      <c r="A237" s="6">
        <v>16</v>
      </c>
      <c r="B237" s="6">
        <f t="shared" si="27"/>
        <v>4</v>
      </c>
      <c r="C237" s="6">
        <f t="shared" si="28"/>
        <v>64</v>
      </c>
      <c r="D237" s="6">
        <f t="shared" si="29"/>
        <v>3.9999999999999991</v>
      </c>
    </row>
    <row r="238" spans="1:4" x14ac:dyDescent="0.35">
      <c r="A238" s="6">
        <v>25</v>
      </c>
      <c r="B238" s="6">
        <f t="shared" si="27"/>
        <v>5</v>
      </c>
      <c r="C238" s="6">
        <f t="shared" si="28"/>
        <v>125</v>
      </c>
      <c r="D238" s="6">
        <f t="shared" si="29"/>
        <v>5.0000000000000009</v>
      </c>
    </row>
    <row r="239" spans="1:4" x14ac:dyDescent="0.35">
      <c r="A239" s="6">
        <v>36</v>
      </c>
      <c r="B239" s="6">
        <f t="shared" si="27"/>
        <v>6</v>
      </c>
      <c r="C239" s="6">
        <f t="shared" si="28"/>
        <v>216</v>
      </c>
      <c r="D239" s="6">
        <f t="shared" si="29"/>
        <v>6</v>
      </c>
    </row>
    <row r="240" spans="1:4" x14ac:dyDescent="0.35">
      <c r="A240" s="6">
        <v>49</v>
      </c>
      <c r="B240" s="6">
        <f t="shared" si="27"/>
        <v>7</v>
      </c>
      <c r="C240" s="6">
        <f t="shared" si="28"/>
        <v>343</v>
      </c>
      <c r="D240" s="6">
        <f t="shared" si="29"/>
        <v>6.9999999999999982</v>
      </c>
    </row>
    <row r="241" spans="1:4" x14ac:dyDescent="0.35">
      <c r="A241" s="6">
        <v>64</v>
      </c>
      <c r="B241" s="6">
        <f t="shared" si="27"/>
        <v>8</v>
      </c>
      <c r="C241" s="6">
        <f t="shared" si="28"/>
        <v>512</v>
      </c>
      <c r="D241" s="6">
        <f t="shared" si="29"/>
        <v>7.9999999999999982</v>
      </c>
    </row>
    <row r="242" spans="1:4" x14ac:dyDescent="0.35">
      <c r="A242" s="6">
        <v>81</v>
      </c>
      <c r="B242" s="6">
        <f t="shared" si="27"/>
        <v>9</v>
      </c>
      <c r="C242" s="6">
        <f t="shared" si="28"/>
        <v>729</v>
      </c>
      <c r="D242" s="6">
        <f t="shared" si="29"/>
        <v>8.9999999999999982</v>
      </c>
    </row>
    <row r="243" spans="1:4" x14ac:dyDescent="0.35">
      <c r="A243" s="6">
        <v>100</v>
      </c>
      <c r="B243" s="6">
        <f t="shared" si="27"/>
        <v>10</v>
      </c>
      <c r="C243" s="6">
        <f t="shared" si="28"/>
        <v>1000</v>
      </c>
      <c r="D243" s="6">
        <f t="shared" si="29"/>
        <v>9.9999999999999982</v>
      </c>
    </row>
    <row r="244" spans="1:4" x14ac:dyDescent="0.35">
      <c r="A244" s="1" t="s">
        <v>99</v>
      </c>
    </row>
    <row r="245" spans="1:4" x14ac:dyDescent="0.35">
      <c r="A245" s="5" t="s">
        <v>100</v>
      </c>
      <c r="B245" s="5" t="s">
        <v>101</v>
      </c>
      <c r="C245" s="5" t="s">
        <v>102</v>
      </c>
      <c r="D245" s="5" t="s">
        <v>103</v>
      </c>
    </row>
    <row r="246" spans="1:4" x14ac:dyDescent="0.35">
      <c r="A246" s="6">
        <v>1000</v>
      </c>
      <c r="B246" s="6">
        <v>2.5</v>
      </c>
      <c r="C246" s="6">
        <v>10</v>
      </c>
      <c r="D246" s="28">
        <f>A246*POWER((1+B246/100),C246)</f>
        <v>1280.084544196357</v>
      </c>
    </row>
    <row r="247" spans="1:4" x14ac:dyDescent="0.35">
      <c r="A247" s="6">
        <v>1000</v>
      </c>
      <c r="B247" s="6">
        <v>2.5</v>
      </c>
      <c r="C247" s="6">
        <v>5</v>
      </c>
      <c r="D247" s="29">
        <f t="shared" ref="D247:D254" si="30">A247*POWER((1+B247/100),C247)</f>
        <v>1131.4082128906246</v>
      </c>
    </row>
    <row r="248" spans="1:4" x14ac:dyDescent="0.35">
      <c r="A248" s="6">
        <v>1000</v>
      </c>
      <c r="B248" s="6">
        <v>2.5</v>
      </c>
      <c r="C248" s="6">
        <v>2</v>
      </c>
      <c r="D248" s="29">
        <f t="shared" si="30"/>
        <v>1050.625</v>
      </c>
    </row>
    <row r="249" spans="1:4" x14ac:dyDescent="0.35">
      <c r="A249" s="6">
        <v>1000</v>
      </c>
      <c r="B249" s="6">
        <v>3.5</v>
      </c>
      <c r="C249" s="6">
        <v>10</v>
      </c>
      <c r="D249" s="29">
        <f t="shared" si="30"/>
        <v>1410.5987606211211</v>
      </c>
    </row>
    <row r="250" spans="1:4" x14ac:dyDescent="0.35">
      <c r="A250" s="6">
        <v>1000</v>
      </c>
      <c r="B250" s="6">
        <v>3.5</v>
      </c>
      <c r="C250" s="6">
        <v>5</v>
      </c>
      <c r="D250" s="29">
        <f t="shared" si="30"/>
        <v>1187.6863056468744</v>
      </c>
    </row>
    <row r="251" spans="1:4" x14ac:dyDescent="0.35">
      <c r="A251" s="6">
        <v>1000</v>
      </c>
      <c r="B251" s="6">
        <v>3.5</v>
      </c>
      <c r="C251" s="6">
        <v>2</v>
      </c>
      <c r="D251" s="29">
        <f t="shared" si="30"/>
        <v>1071.2249999999999</v>
      </c>
    </row>
    <row r="252" spans="1:4" x14ac:dyDescent="0.35">
      <c r="A252" s="6">
        <v>1000</v>
      </c>
      <c r="B252" s="6">
        <v>5</v>
      </c>
      <c r="C252" s="6">
        <v>10</v>
      </c>
      <c r="D252" s="29">
        <f t="shared" si="30"/>
        <v>1628.8946267774415</v>
      </c>
    </row>
    <row r="253" spans="1:4" x14ac:dyDescent="0.35">
      <c r="A253" s="6">
        <v>1000</v>
      </c>
      <c r="B253" s="6">
        <v>5</v>
      </c>
      <c r="C253" s="6">
        <v>5</v>
      </c>
      <c r="D253" s="29">
        <f t="shared" si="30"/>
        <v>1276.2815625000001</v>
      </c>
    </row>
    <row r="254" spans="1:4" x14ac:dyDescent="0.35">
      <c r="A254" s="6">
        <v>1000</v>
      </c>
      <c r="B254" s="6">
        <v>5</v>
      </c>
      <c r="C254" s="6">
        <v>2</v>
      </c>
      <c r="D254" s="29">
        <f t="shared" si="30"/>
        <v>1102.5</v>
      </c>
    </row>
    <row r="256" spans="1:4" x14ac:dyDescent="0.35">
      <c r="A256" s="1" t="s">
        <v>104</v>
      </c>
    </row>
    <row r="257" spans="1:5" x14ac:dyDescent="0.35">
      <c r="A257" s="5" t="s">
        <v>78</v>
      </c>
      <c r="B257" s="5" t="s">
        <v>91</v>
      </c>
      <c r="C257" s="5" t="s">
        <v>92</v>
      </c>
      <c r="D257" s="5" t="s">
        <v>105</v>
      </c>
      <c r="E257" s="30" t="s">
        <v>106</v>
      </c>
    </row>
    <row r="258" spans="1:5" x14ac:dyDescent="0.35">
      <c r="A258" s="6">
        <v>100</v>
      </c>
      <c r="B258" s="6">
        <v>4</v>
      </c>
      <c r="C258" s="6">
        <f>A258/B258</f>
        <v>25</v>
      </c>
      <c r="D258" s="6">
        <f>MOD(A258,B258)</f>
        <v>0</v>
      </c>
      <c r="E258">
        <f>MOD(A258,B258)*(A258&gt;B258)</f>
        <v>0</v>
      </c>
    </row>
    <row r="259" spans="1:5" x14ac:dyDescent="0.35">
      <c r="A259" s="6">
        <v>100</v>
      </c>
      <c r="B259" s="6">
        <v>7</v>
      </c>
      <c r="C259" s="6">
        <f t="shared" ref="C259:C266" si="31">A259/B259</f>
        <v>14.285714285714286</v>
      </c>
      <c r="D259" s="6">
        <f t="shared" ref="D259:D266" si="32">MOD(A259,B259)</f>
        <v>2</v>
      </c>
      <c r="E259">
        <f t="shared" ref="E259:E266" si="33">MOD(A259,B259)*(A259&gt;B259)</f>
        <v>2</v>
      </c>
    </row>
    <row r="260" spans="1:5" x14ac:dyDescent="0.35">
      <c r="A260" s="6">
        <v>100</v>
      </c>
      <c r="B260" s="6">
        <v>12</v>
      </c>
      <c r="C260" s="6">
        <f t="shared" si="31"/>
        <v>8.3333333333333339</v>
      </c>
      <c r="D260" s="6">
        <f t="shared" si="32"/>
        <v>4</v>
      </c>
      <c r="E260">
        <f t="shared" si="33"/>
        <v>4</v>
      </c>
    </row>
    <row r="261" spans="1:5" x14ac:dyDescent="0.35">
      <c r="A261" s="6">
        <v>100</v>
      </c>
      <c r="B261" s="6">
        <v>15</v>
      </c>
      <c r="C261" s="6">
        <f t="shared" si="31"/>
        <v>6.666666666666667</v>
      </c>
      <c r="D261" s="6">
        <f t="shared" si="32"/>
        <v>10</v>
      </c>
      <c r="E261">
        <f t="shared" si="33"/>
        <v>10</v>
      </c>
    </row>
    <row r="262" spans="1:5" x14ac:dyDescent="0.35">
      <c r="A262" s="6">
        <v>100</v>
      </c>
      <c r="B262" s="6">
        <v>48</v>
      </c>
      <c r="C262" s="6">
        <f t="shared" si="31"/>
        <v>2.0833333333333335</v>
      </c>
      <c r="D262" s="6">
        <f t="shared" si="32"/>
        <v>4</v>
      </c>
      <c r="E262">
        <f t="shared" si="33"/>
        <v>4</v>
      </c>
    </row>
    <row r="263" spans="1:5" x14ac:dyDescent="0.35">
      <c r="A263" s="6">
        <v>100</v>
      </c>
      <c r="B263" s="6">
        <v>50</v>
      </c>
      <c r="C263" s="6">
        <f t="shared" si="31"/>
        <v>2</v>
      </c>
      <c r="D263" s="6">
        <f t="shared" si="32"/>
        <v>0</v>
      </c>
      <c r="E263">
        <f t="shared" si="33"/>
        <v>0</v>
      </c>
    </row>
    <row r="264" spans="1:5" x14ac:dyDescent="0.35">
      <c r="A264" s="6">
        <v>100</v>
      </c>
      <c r="B264" s="6">
        <v>62</v>
      </c>
      <c r="C264" s="6">
        <f t="shared" si="31"/>
        <v>1.6129032258064515</v>
      </c>
      <c r="D264" s="6">
        <f t="shared" si="32"/>
        <v>38</v>
      </c>
      <c r="E264">
        <f t="shared" si="33"/>
        <v>38</v>
      </c>
    </row>
    <row r="265" spans="1:5" x14ac:dyDescent="0.35">
      <c r="A265" s="6">
        <v>100</v>
      </c>
      <c r="B265" s="6">
        <v>81</v>
      </c>
      <c r="C265" s="6">
        <f t="shared" si="31"/>
        <v>1.2345679012345678</v>
      </c>
      <c r="D265" s="6">
        <f t="shared" si="32"/>
        <v>19</v>
      </c>
      <c r="E265">
        <f t="shared" si="33"/>
        <v>19</v>
      </c>
    </row>
    <row r="266" spans="1:5" x14ac:dyDescent="0.35">
      <c r="A266" s="6">
        <v>100</v>
      </c>
      <c r="B266" s="6">
        <v>120</v>
      </c>
      <c r="C266" s="6">
        <f t="shared" si="31"/>
        <v>0.83333333333333337</v>
      </c>
      <c r="D266" s="6">
        <f t="shared" si="32"/>
        <v>100</v>
      </c>
      <c r="E266">
        <f t="shared" si="33"/>
        <v>0</v>
      </c>
    </row>
    <row r="268" spans="1:5" x14ac:dyDescent="0.35">
      <c r="A268" s="1" t="s">
        <v>107</v>
      </c>
    </row>
    <row r="269" spans="1:5" x14ac:dyDescent="0.35">
      <c r="A269" s="9" t="str">
        <f>IF(MOD(ROW(),2),"XXX"," ")</f>
        <v>XXX</v>
      </c>
      <c r="B269" s="6" t="str">
        <f>IF(MOD(ROW(),2),"XXX"," ")</f>
        <v>XXX</v>
      </c>
    </row>
    <row r="270" spans="1:5" x14ac:dyDescent="0.35">
      <c r="A270" s="6" t="str">
        <f t="shared" ref="A270:B273" si="34">IF(MOD(ROW(),2),"XXX"," ")</f>
        <v xml:space="preserve"> </v>
      </c>
      <c r="B270" s="6" t="str">
        <f t="shared" si="34"/>
        <v xml:space="preserve"> </v>
      </c>
    </row>
    <row r="271" spans="1:5" x14ac:dyDescent="0.35">
      <c r="A271" s="6" t="str">
        <f t="shared" si="34"/>
        <v>XXX</v>
      </c>
      <c r="B271" s="6" t="str">
        <f t="shared" si="34"/>
        <v>XXX</v>
      </c>
    </row>
    <row r="272" spans="1:5" x14ac:dyDescent="0.35">
      <c r="A272" s="6" t="str">
        <f t="shared" si="34"/>
        <v xml:space="preserve"> </v>
      </c>
      <c r="B272" s="6" t="str">
        <f t="shared" si="34"/>
        <v xml:space="preserve"> </v>
      </c>
    </row>
    <row r="273" spans="1:9" x14ac:dyDescent="0.35">
      <c r="A273" s="6" t="str">
        <f t="shared" si="34"/>
        <v>XXX</v>
      </c>
      <c r="B273" s="6" t="str">
        <f t="shared" si="34"/>
        <v>XXX</v>
      </c>
    </row>
    <row r="275" spans="1:9" x14ac:dyDescent="0.35">
      <c r="A275" s="1" t="s">
        <v>108</v>
      </c>
    </row>
    <row r="276" spans="1:9" x14ac:dyDescent="0.35">
      <c r="A276" s="9" t="str">
        <f>IF(MOD(COLUMN(),2),"XXX"," ")</f>
        <v>XXX</v>
      </c>
      <c r="B276" s="6" t="str">
        <f t="shared" ref="B276:E278" si="35">IF(MOD(COLUMN(),2),"XXX"," ")</f>
        <v xml:space="preserve"> </v>
      </c>
      <c r="C276" s="6" t="str">
        <f t="shared" si="35"/>
        <v>XXX</v>
      </c>
      <c r="D276" s="6" t="str">
        <f>IF(MOD(COLUMN(),2),"XXX"," ")</f>
        <v xml:space="preserve"> </v>
      </c>
      <c r="E276" s="6" t="str">
        <f t="shared" si="35"/>
        <v>XXX</v>
      </c>
    </row>
    <row r="277" spans="1:9" x14ac:dyDescent="0.35">
      <c r="A277" s="6" t="str">
        <f t="shared" ref="A277:A278" si="36">IF(MOD(COLUMN(),2),"XXX"," ")</f>
        <v>XXX</v>
      </c>
      <c r="B277" s="6" t="str">
        <f t="shared" si="35"/>
        <v xml:space="preserve"> </v>
      </c>
      <c r="C277" s="6" t="str">
        <f t="shared" si="35"/>
        <v>XXX</v>
      </c>
      <c r="D277" s="6" t="str">
        <f t="shared" si="35"/>
        <v xml:space="preserve"> </v>
      </c>
      <c r="E277" s="6" t="str">
        <f t="shared" si="35"/>
        <v>XXX</v>
      </c>
    </row>
    <row r="278" spans="1:9" x14ac:dyDescent="0.35">
      <c r="A278" s="6" t="str">
        <f t="shared" si="36"/>
        <v>XXX</v>
      </c>
      <c r="B278" s="6" t="str">
        <f t="shared" si="35"/>
        <v xml:space="preserve"> </v>
      </c>
      <c r="C278" s="6" t="str">
        <f t="shared" si="35"/>
        <v>XXX</v>
      </c>
      <c r="D278" s="6" t="str">
        <f t="shared" si="35"/>
        <v xml:space="preserve"> </v>
      </c>
      <c r="E278" s="6" t="str">
        <f t="shared" si="35"/>
        <v>XXX</v>
      </c>
    </row>
    <row r="280" spans="1:9" x14ac:dyDescent="0.35">
      <c r="A280" s="1" t="s">
        <v>109</v>
      </c>
    </row>
    <row r="281" spans="1:9" x14ac:dyDescent="0.35">
      <c r="A281" s="5" t="s">
        <v>41</v>
      </c>
      <c r="B281" s="5" t="s">
        <v>8</v>
      </c>
      <c r="C281" s="5" t="s">
        <v>11</v>
      </c>
      <c r="D281" s="1"/>
      <c r="E281" s="5" t="s">
        <v>110</v>
      </c>
      <c r="F281" s="5" t="s">
        <v>92</v>
      </c>
    </row>
    <row r="282" spans="1:9" x14ac:dyDescent="0.35">
      <c r="A282" s="12">
        <v>40224</v>
      </c>
      <c r="B282" s="6">
        <v>1</v>
      </c>
      <c r="C282" s="6">
        <v>3676</v>
      </c>
      <c r="E282" s="6" t="s">
        <v>111</v>
      </c>
      <c r="F282" s="6">
        <f>SUBTOTAL(1,C282:C290)</f>
        <v>6333.7777777777774</v>
      </c>
      <c r="G282">
        <f>SUBTOTAL(1,C282:C290)</f>
        <v>6333.7777777777774</v>
      </c>
      <c r="I282">
        <f>SUBTOTAL(1,C282:C290)</f>
        <v>6333.7777777777774</v>
      </c>
    </row>
    <row r="283" spans="1:9" x14ac:dyDescent="0.35">
      <c r="A283" s="12">
        <v>40224</v>
      </c>
      <c r="B283" s="6">
        <v>2</v>
      </c>
      <c r="C283" s="6">
        <v>9520</v>
      </c>
      <c r="E283" s="6" t="s">
        <v>6</v>
      </c>
      <c r="F283" s="6">
        <f>SUBTOTAL(9,C282:C290)</f>
        <v>57004</v>
      </c>
    </row>
    <row r="284" spans="1:9" x14ac:dyDescent="0.35">
      <c r="A284" s="12">
        <v>40224</v>
      </c>
      <c r="B284" s="6">
        <v>3</v>
      </c>
      <c r="C284" s="6">
        <v>4070</v>
      </c>
      <c r="E284" s="6" t="s">
        <v>112</v>
      </c>
      <c r="F284" s="6">
        <f>SUBTOTAL(5,C282:C290)</f>
        <v>2992</v>
      </c>
    </row>
    <row r="285" spans="1:9" x14ac:dyDescent="0.35">
      <c r="A285" s="12">
        <v>40225</v>
      </c>
      <c r="B285" s="6">
        <v>1</v>
      </c>
      <c r="C285" s="6">
        <v>8620</v>
      </c>
      <c r="E285" s="6" t="s">
        <v>113</v>
      </c>
      <c r="F285" s="6">
        <f>SUBTOTAL(4,C282:C290)</f>
        <v>9520</v>
      </c>
    </row>
    <row r="286" spans="1:9" x14ac:dyDescent="0.35">
      <c r="A286" s="12">
        <v>40225</v>
      </c>
      <c r="B286" s="6">
        <v>2</v>
      </c>
      <c r="C286" s="6">
        <v>2992</v>
      </c>
    </row>
    <row r="287" spans="1:9" x14ac:dyDescent="0.35">
      <c r="A287" s="12">
        <v>40225</v>
      </c>
      <c r="B287" s="6">
        <v>3</v>
      </c>
      <c r="C287" s="6">
        <v>7649</v>
      </c>
    </row>
    <row r="288" spans="1:9" x14ac:dyDescent="0.35">
      <c r="A288" s="12">
        <v>40226</v>
      </c>
      <c r="B288" s="6">
        <v>1</v>
      </c>
      <c r="C288" s="6">
        <v>8573</v>
      </c>
    </row>
    <row r="289" spans="1:3" x14ac:dyDescent="0.35">
      <c r="A289" s="12">
        <v>40226</v>
      </c>
      <c r="B289" s="6">
        <v>2</v>
      </c>
      <c r="C289" s="6">
        <v>3771</v>
      </c>
    </row>
    <row r="290" spans="1:3" x14ac:dyDescent="0.35">
      <c r="A290" s="12">
        <v>40226</v>
      </c>
      <c r="B290" s="6">
        <v>3</v>
      </c>
      <c r="C290" s="6">
        <v>8133</v>
      </c>
    </row>
    <row r="292" spans="1:3" x14ac:dyDescent="0.35">
      <c r="A292" s="1" t="s">
        <v>114</v>
      </c>
    </row>
    <row r="293" spans="1:3" x14ac:dyDescent="0.35">
      <c r="A293" s="5" t="s">
        <v>8</v>
      </c>
      <c r="B293" s="5" t="s">
        <v>11</v>
      </c>
      <c r="C293" t="s">
        <v>115</v>
      </c>
    </row>
    <row r="294" spans="1:3" x14ac:dyDescent="0.35">
      <c r="A294" s="6">
        <v>1</v>
      </c>
      <c r="B294" s="6">
        <v>3676</v>
      </c>
    </row>
    <row r="295" spans="1:3" x14ac:dyDescent="0.35">
      <c r="A295" s="6">
        <v>2</v>
      </c>
      <c r="B295" s="6">
        <v>9520</v>
      </c>
    </row>
    <row r="296" spans="1:3" x14ac:dyDescent="0.35">
      <c r="A296" s="6">
        <v>3</v>
      </c>
      <c r="B296" s="6">
        <v>4070</v>
      </c>
    </row>
    <row r="297" spans="1:3" x14ac:dyDescent="0.35">
      <c r="A297" s="6">
        <v>1</v>
      </c>
      <c r="B297" s="6">
        <v>8620</v>
      </c>
    </row>
    <row r="298" spans="1:3" x14ac:dyDescent="0.35">
      <c r="A298" s="6">
        <v>2</v>
      </c>
      <c r="B298" s="6">
        <v>2992</v>
      </c>
    </row>
    <row r="299" spans="1:3" x14ac:dyDescent="0.35">
      <c r="A299" s="6">
        <v>3</v>
      </c>
      <c r="B299" s="6">
        <v>7649</v>
      </c>
    </row>
    <row r="300" spans="1:3" x14ac:dyDescent="0.35">
      <c r="A300" s="6">
        <v>1</v>
      </c>
      <c r="B300" s="6">
        <v>8573</v>
      </c>
    </row>
    <row r="301" spans="1:3" x14ac:dyDescent="0.35">
      <c r="A301" s="6">
        <v>2</v>
      </c>
      <c r="B301" s="6">
        <v>3771</v>
      </c>
    </row>
    <row r="302" spans="1:3" x14ac:dyDescent="0.35">
      <c r="A302" s="6">
        <v>3</v>
      </c>
      <c r="B302" s="6">
        <v>8133</v>
      </c>
    </row>
    <row r="304" spans="1:3" x14ac:dyDescent="0.35">
      <c r="A304" s="2" t="s">
        <v>116</v>
      </c>
      <c r="B304" s="9">
        <f>SUBTOTAL(3,A294:A302)</f>
        <v>9</v>
      </c>
    </row>
    <row r="306" spans="1:7" x14ac:dyDescent="0.35">
      <c r="A306" s="1" t="s">
        <v>117</v>
      </c>
    </row>
    <row r="307" spans="1:7" x14ac:dyDescent="0.35">
      <c r="A307" s="2" t="s">
        <v>87</v>
      </c>
      <c r="B307" s="5" t="s">
        <v>88</v>
      </c>
      <c r="C307" s="5" t="s">
        <v>118</v>
      </c>
      <c r="D307" s="5" t="s">
        <v>119</v>
      </c>
    </row>
    <row r="308" spans="1:7" x14ac:dyDescent="0.35">
      <c r="A308" s="9">
        <f ca="1">INT(RAND()*1000)</f>
        <v>887</v>
      </c>
      <c r="B308" s="6">
        <f t="shared" ref="B308:D317" ca="1" si="37">INT(RAND()*1000)</f>
        <v>616</v>
      </c>
      <c r="C308" s="6">
        <f t="shared" ca="1" si="37"/>
        <v>304</v>
      </c>
      <c r="D308" s="6">
        <f t="shared" ca="1" si="37"/>
        <v>39</v>
      </c>
      <c r="G308">
        <f ca="1">INT(RAND()*1000)</f>
        <v>731</v>
      </c>
    </row>
    <row r="309" spans="1:7" x14ac:dyDescent="0.35">
      <c r="A309" s="6">
        <f t="shared" ref="A309:A317" ca="1" si="38">INT(RAND()*1000)</f>
        <v>533</v>
      </c>
      <c r="B309" s="6">
        <f t="shared" ca="1" si="37"/>
        <v>671</v>
      </c>
      <c r="C309" s="6">
        <f t="shared" ca="1" si="37"/>
        <v>800</v>
      </c>
      <c r="D309" s="6">
        <f t="shared" ca="1" si="37"/>
        <v>79</v>
      </c>
    </row>
    <row r="310" spans="1:7" x14ac:dyDescent="0.35">
      <c r="A310" s="6">
        <f t="shared" ca="1" si="38"/>
        <v>594</v>
      </c>
      <c r="B310" s="6">
        <f t="shared" ca="1" si="37"/>
        <v>572</v>
      </c>
      <c r="C310" s="6">
        <f t="shared" ca="1" si="37"/>
        <v>944</v>
      </c>
      <c r="D310" s="6">
        <f t="shared" ca="1" si="37"/>
        <v>687</v>
      </c>
    </row>
    <row r="311" spans="1:7" x14ac:dyDescent="0.35">
      <c r="A311" s="6">
        <f t="shared" ca="1" si="38"/>
        <v>760</v>
      </c>
      <c r="B311" s="6">
        <f t="shared" ca="1" si="37"/>
        <v>816</v>
      </c>
      <c r="C311" s="6">
        <f t="shared" ca="1" si="37"/>
        <v>995</v>
      </c>
      <c r="D311" s="6">
        <f t="shared" ca="1" si="37"/>
        <v>344</v>
      </c>
    </row>
    <row r="312" spans="1:7" x14ac:dyDescent="0.35">
      <c r="A312" s="6">
        <f t="shared" ca="1" si="38"/>
        <v>56</v>
      </c>
      <c r="B312" s="6">
        <f t="shared" ca="1" si="37"/>
        <v>656</v>
      </c>
      <c r="C312" s="6">
        <f t="shared" ca="1" si="37"/>
        <v>20</v>
      </c>
      <c r="D312" s="6">
        <f t="shared" ca="1" si="37"/>
        <v>951</v>
      </c>
    </row>
    <row r="313" spans="1:7" x14ac:dyDescent="0.35">
      <c r="A313" s="6">
        <f t="shared" ca="1" si="38"/>
        <v>689</v>
      </c>
      <c r="B313" s="6">
        <f t="shared" ca="1" si="37"/>
        <v>322</v>
      </c>
      <c r="C313" s="6">
        <f t="shared" ca="1" si="37"/>
        <v>739</v>
      </c>
      <c r="D313" s="6">
        <f t="shared" ca="1" si="37"/>
        <v>332</v>
      </c>
    </row>
    <row r="314" spans="1:7" x14ac:dyDescent="0.35">
      <c r="A314" s="6">
        <f t="shared" ca="1" si="38"/>
        <v>210</v>
      </c>
      <c r="B314" s="6">
        <f t="shared" ca="1" si="37"/>
        <v>729</v>
      </c>
      <c r="C314" s="6">
        <f t="shared" ca="1" si="37"/>
        <v>276</v>
      </c>
      <c r="D314" s="6">
        <f t="shared" ca="1" si="37"/>
        <v>980</v>
      </c>
    </row>
    <row r="315" spans="1:7" x14ac:dyDescent="0.35">
      <c r="A315" s="6">
        <f t="shared" ca="1" si="38"/>
        <v>821</v>
      </c>
      <c r="B315" s="6">
        <f t="shared" ca="1" si="37"/>
        <v>586</v>
      </c>
      <c r="C315" s="6">
        <f t="shared" ca="1" si="37"/>
        <v>502</v>
      </c>
      <c r="D315" s="6">
        <f t="shared" ca="1" si="37"/>
        <v>732</v>
      </c>
    </row>
    <row r="316" spans="1:7" x14ac:dyDescent="0.35">
      <c r="A316" s="6">
        <f t="shared" ca="1" si="38"/>
        <v>490</v>
      </c>
      <c r="B316" s="6">
        <f t="shared" ca="1" si="37"/>
        <v>953</v>
      </c>
      <c r="C316" s="6">
        <f t="shared" ca="1" si="37"/>
        <v>54</v>
      </c>
      <c r="D316" s="6">
        <f t="shared" ca="1" si="37"/>
        <v>611</v>
      </c>
    </row>
    <row r="317" spans="1:7" x14ac:dyDescent="0.35">
      <c r="A317" s="6">
        <f t="shared" ca="1" si="38"/>
        <v>268</v>
      </c>
      <c r="B317" s="6">
        <f t="shared" ca="1" si="37"/>
        <v>961</v>
      </c>
      <c r="C317" s="6">
        <f t="shared" ca="1" si="37"/>
        <v>87</v>
      </c>
      <c r="D317" s="6">
        <f t="shared" ca="1" si="37"/>
        <v>690</v>
      </c>
    </row>
    <row r="319" spans="1:7" x14ac:dyDescent="0.35">
      <c r="A319" s="1" t="s">
        <v>120</v>
      </c>
    </row>
    <row r="320" spans="1:7" x14ac:dyDescent="0.35">
      <c r="A320" s="2" t="s">
        <v>87</v>
      </c>
      <c r="B320" s="5" t="s">
        <v>88</v>
      </c>
      <c r="C320" s="5" t="s">
        <v>118</v>
      </c>
      <c r="D320" s="5" t="s">
        <v>119</v>
      </c>
    </row>
    <row r="321" spans="1:5" x14ac:dyDescent="0.35">
      <c r="A321">
        <f ca="1">RANDBETWEEN(1,49)</f>
        <v>15</v>
      </c>
      <c r="B321">
        <f t="shared" ref="B321:D330" ca="1" si="39">RANDBETWEEN(1,49)</f>
        <v>7</v>
      </c>
      <c r="C321">
        <f t="shared" ca="1" si="39"/>
        <v>43</v>
      </c>
      <c r="D321">
        <f t="shared" ca="1" si="39"/>
        <v>26</v>
      </c>
    </row>
    <row r="322" spans="1:5" x14ac:dyDescent="0.35">
      <c r="A322">
        <f t="shared" ref="A322:A330" ca="1" si="40">RANDBETWEEN(1,49)</f>
        <v>48</v>
      </c>
      <c r="B322">
        <f t="shared" ca="1" si="39"/>
        <v>47</v>
      </c>
      <c r="C322">
        <f t="shared" ca="1" si="39"/>
        <v>12</v>
      </c>
      <c r="D322">
        <f t="shared" ca="1" si="39"/>
        <v>28</v>
      </c>
    </row>
    <row r="323" spans="1:5" x14ac:dyDescent="0.35">
      <c r="A323">
        <f t="shared" ca="1" si="40"/>
        <v>40</v>
      </c>
      <c r="B323">
        <f t="shared" ca="1" si="39"/>
        <v>36</v>
      </c>
      <c r="C323">
        <f t="shared" ca="1" si="39"/>
        <v>45</v>
      </c>
      <c r="D323">
        <f t="shared" ca="1" si="39"/>
        <v>23</v>
      </c>
    </row>
    <row r="324" spans="1:5" x14ac:dyDescent="0.35">
      <c r="A324">
        <f t="shared" ca="1" si="40"/>
        <v>35</v>
      </c>
      <c r="B324">
        <f t="shared" ca="1" si="39"/>
        <v>46</v>
      </c>
      <c r="C324">
        <f t="shared" ca="1" si="39"/>
        <v>3</v>
      </c>
      <c r="D324">
        <f t="shared" ca="1" si="39"/>
        <v>7</v>
      </c>
    </row>
    <row r="325" spans="1:5" x14ac:dyDescent="0.35">
      <c r="A325">
        <f t="shared" ca="1" si="40"/>
        <v>39</v>
      </c>
      <c r="B325">
        <f t="shared" ca="1" si="39"/>
        <v>36</v>
      </c>
      <c r="C325">
        <f t="shared" ca="1" si="39"/>
        <v>2</v>
      </c>
      <c r="D325">
        <f t="shared" ca="1" si="39"/>
        <v>32</v>
      </c>
    </row>
    <row r="326" spans="1:5" x14ac:dyDescent="0.35">
      <c r="A326">
        <f t="shared" ca="1" si="40"/>
        <v>39</v>
      </c>
      <c r="B326">
        <f t="shared" ca="1" si="39"/>
        <v>30</v>
      </c>
      <c r="C326">
        <f t="shared" ca="1" si="39"/>
        <v>42</v>
      </c>
      <c r="D326">
        <f t="shared" ca="1" si="39"/>
        <v>33</v>
      </c>
    </row>
    <row r="327" spans="1:5" x14ac:dyDescent="0.35">
      <c r="A327">
        <f t="shared" ca="1" si="40"/>
        <v>32</v>
      </c>
      <c r="B327">
        <f t="shared" ca="1" si="39"/>
        <v>17</v>
      </c>
      <c r="C327">
        <f t="shared" ca="1" si="39"/>
        <v>34</v>
      </c>
      <c r="D327">
        <f t="shared" ca="1" si="39"/>
        <v>33</v>
      </c>
    </row>
    <row r="328" spans="1:5" x14ac:dyDescent="0.35">
      <c r="A328">
        <f t="shared" ca="1" si="40"/>
        <v>48</v>
      </c>
      <c r="B328">
        <f t="shared" ca="1" si="39"/>
        <v>15</v>
      </c>
      <c r="C328">
        <f t="shared" ca="1" si="39"/>
        <v>39</v>
      </c>
      <c r="D328">
        <f t="shared" ca="1" si="39"/>
        <v>22</v>
      </c>
    </row>
    <row r="329" spans="1:5" x14ac:dyDescent="0.35">
      <c r="A329">
        <f t="shared" ca="1" si="40"/>
        <v>29</v>
      </c>
      <c r="B329">
        <f t="shared" ca="1" si="39"/>
        <v>19</v>
      </c>
      <c r="C329">
        <f t="shared" ca="1" si="39"/>
        <v>2</v>
      </c>
      <c r="D329">
        <f t="shared" ca="1" si="39"/>
        <v>17</v>
      </c>
    </row>
    <row r="330" spans="1:5" x14ac:dyDescent="0.35">
      <c r="A330">
        <f t="shared" ca="1" si="40"/>
        <v>45</v>
      </c>
      <c r="B330">
        <f t="shared" ca="1" si="39"/>
        <v>1</v>
      </c>
      <c r="C330">
        <f t="shared" ca="1" si="39"/>
        <v>3</v>
      </c>
      <c r="D330">
        <f t="shared" ca="1" si="39"/>
        <v>47</v>
      </c>
    </row>
    <row r="332" spans="1:5" x14ac:dyDescent="0.35">
      <c r="A332" s="1" t="s">
        <v>121</v>
      </c>
    </row>
    <row r="333" spans="1:5" x14ac:dyDescent="0.35">
      <c r="A333" s="2" t="s">
        <v>78</v>
      </c>
      <c r="B333" s="2" t="s">
        <v>122</v>
      </c>
      <c r="C333" s="2" t="s">
        <v>123</v>
      </c>
      <c r="D333" s="2" t="s">
        <v>124</v>
      </c>
      <c r="E333" s="2" t="s">
        <v>125</v>
      </c>
    </row>
    <row r="334" spans="1:5" x14ac:dyDescent="0.35">
      <c r="A334" s="6">
        <v>21.67</v>
      </c>
      <c r="B334" s="9">
        <f>EVEN(A334)</f>
        <v>22</v>
      </c>
      <c r="C334" s="9">
        <f>ODD(A334)</f>
        <v>23</v>
      </c>
      <c r="D334" s="9" t="str">
        <f>IF(ISEVEN(B334),"X","")</f>
        <v>X</v>
      </c>
      <c r="E334" s="9" t="str">
        <f>IF(ISODD(C334),"odd","Noodd")</f>
        <v>odd</v>
      </c>
    </row>
    <row r="335" spans="1:5" x14ac:dyDescent="0.35">
      <c r="A335" s="6">
        <v>129.44</v>
      </c>
      <c r="B335" s="6">
        <f t="shared" ref="B335:B342" si="41">EVEN(A335)</f>
        <v>130</v>
      </c>
      <c r="C335" s="6">
        <f t="shared" ref="C335:C342" si="42">ODD(A335)</f>
        <v>131</v>
      </c>
      <c r="D335" s="6" t="str">
        <f t="shared" ref="D335:D343" si="43">IF(ISEVEN(B335),"X","")</f>
        <v>X</v>
      </c>
      <c r="E335" s="6" t="str">
        <f t="shared" ref="E335:E343" si="44">IF(ISODD(C335),"odd","Noodd")</f>
        <v>odd</v>
      </c>
    </row>
    <row r="336" spans="1:5" x14ac:dyDescent="0.35">
      <c r="A336" s="6">
        <v>1234.71</v>
      </c>
      <c r="B336" s="6">
        <f t="shared" si="41"/>
        <v>1236</v>
      </c>
      <c r="C336" s="6">
        <f t="shared" si="42"/>
        <v>1235</v>
      </c>
      <c r="D336" s="6" t="str">
        <f t="shared" si="43"/>
        <v>X</v>
      </c>
      <c r="E336" s="6" t="str">
        <f t="shared" si="44"/>
        <v>odd</v>
      </c>
    </row>
    <row r="337" spans="1:5" x14ac:dyDescent="0.35">
      <c r="A337" s="6">
        <v>99.9</v>
      </c>
      <c r="B337" s="6">
        <f t="shared" si="41"/>
        <v>100</v>
      </c>
      <c r="C337" s="6">
        <f t="shared" si="42"/>
        <v>101</v>
      </c>
      <c r="D337" s="6" t="str">
        <f t="shared" si="43"/>
        <v>X</v>
      </c>
      <c r="E337" s="6" t="str">
        <f t="shared" si="44"/>
        <v>odd</v>
      </c>
    </row>
    <row r="338" spans="1:5" x14ac:dyDescent="0.35">
      <c r="A338" s="6">
        <v>1.76</v>
      </c>
      <c r="B338" s="6">
        <f t="shared" si="41"/>
        <v>2</v>
      </c>
      <c r="C338" s="6">
        <f t="shared" si="42"/>
        <v>3</v>
      </c>
      <c r="D338" s="6" t="str">
        <f t="shared" si="43"/>
        <v>X</v>
      </c>
      <c r="E338" s="6" t="str">
        <f t="shared" si="44"/>
        <v>odd</v>
      </c>
    </row>
    <row r="339" spans="1:5" x14ac:dyDescent="0.35">
      <c r="A339" s="6">
        <v>39.04</v>
      </c>
      <c r="B339" s="6">
        <f t="shared" si="41"/>
        <v>40</v>
      </c>
      <c r="C339" s="6">
        <f t="shared" si="42"/>
        <v>41</v>
      </c>
      <c r="D339" s="6" t="str">
        <f t="shared" si="43"/>
        <v>X</v>
      </c>
      <c r="E339" s="6" t="str">
        <f t="shared" si="44"/>
        <v>odd</v>
      </c>
    </row>
    <row r="340" spans="1:5" x14ac:dyDescent="0.35">
      <c r="A340" s="6">
        <v>12</v>
      </c>
      <c r="B340" s="6">
        <f t="shared" si="41"/>
        <v>12</v>
      </c>
      <c r="C340" s="6">
        <f t="shared" si="42"/>
        <v>13</v>
      </c>
      <c r="D340" s="6" t="str">
        <f t="shared" si="43"/>
        <v>X</v>
      </c>
      <c r="E340" s="6" t="str">
        <f t="shared" si="44"/>
        <v>odd</v>
      </c>
    </row>
    <row r="341" spans="1:5" x14ac:dyDescent="0.35">
      <c r="A341" s="6">
        <v>1.0029999999999999</v>
      </c>
      <c r="B341" s="6">
        <f t="shared" si="41"/>
        <v>2</v>
      </c>
      <c r="C341" s="6">
        <f t="shared" si="42"/>
        <v>3</v>
      </c>
      <c r="D341" s="6" t="str">
        <f t="shared" si="43"/>
        <v>X</v>
      </c>
      <c r="E341" s="6" t="str">
        <f t="shared" si="44"/>
        <v>odd</v>
      </c>
    </row>
    <row r="342" spans="1:5" x14ac:dyDescent="0.35">
      <c r="A342" s="6">
        <v>1998.11</v>
      </c>
      <c r="B342" s="6">
        <f t="shared" si="41"/>
        <v>2000</v>
      </c>
      <c r="C342" s="6">
        <f t="shared" si="42"/>
        <v>1999</v>
      </c>
      <c r="D342" s="6" t="str">
        <f t="shared" si="43"/>
        <v>X</v>
      </c>
      <c r="E342" s="6" t="str">
        <f t="shared" si="44"/>
        <v>odd</v>
      </c>
    </row>
    <row r="343" spans="1:5" x14ac:dyDescent="0.35">
      <c r="A343" s="6"/>
      <c r="B343" s="6">
        <v>9</v>
      </c>
      <c r="C343" s="6">
        <v>20</v>
      </c>
      <c r="D343" s="6" t="str">
        <f t="shared" si="43"/>
        <v/>
      </c>
      <c r="E343" s="6" t="str">
        <f t="shared" si="44"/>
        <v>Noodd</v>
      </c>
    </row>
    <row r="345" spans="1:5" x14ac:dyDescent="0.35">
      <c r="A345" s="1" t="s">
        <v>126</v>
      </c>
    </row>
    <row r="346" spans="1:5" x14ac:dyDescent="0.35">
      <c r="A346" s="9" t="str">
        <f>IF(ISODD(ROW()),"X","")</f>
        <v/>
      </c>
      <c r="B346" s="6" t="str">
        <f t="shared" ref="B346:C346" si="45">IF(ISODD(ROW()),"X","")</f>
        <v/>
      </c>
      <c r="C346" s="6" t="str">
        <f t="shared" si="45"/>
        <v/>
      </c>
    </row>
    <row r="347" spans="1:5" x14ac:dyDescent="0.35">
      <c r="A347" s="6" t="str">
        <f t="shared" ref="A347:C352" si="46">IF(ISODD(ROW()),"X","")</f>
        <v>X</v>
      </c>
      <c r="B347" s="6" t="str">
        <f t="shared" si="46"/>
        <v>X</v>
      </c>
      <c r="C347" s="6" t="str">
        <f t="shared" si="46"/>
        <v>X</v>
      </c>
    </row>
    <row r="348" spans="1:5" x14ac:dyDescent="0.35">
      <c r="A348" s="6" t="str">
        <f t="shared" si="46"/>
        <v/>
      </c>
      <c r="B348" s="6" t="str">
        <f t="shared" si="46"/>
        <v/>
      </c>
      <c r="C348" s="6" t="str">
        <f t="shared" si="46"/>
        <v/>
      </c>
    </row>
    <row r="349" spans="1:5" x14ac:dyDescent="0.35">
      <c r="A349" s="6" t="str">
        <f t="shared" si="46"/>
        <v>X</v>
      </c>
      <c r="B349" s="6" t="str">
        <f t="shared" si="46"/>
        <v>X</v>
      </c>
      <c r="C349" s="6" t="str">
        <f t="shared" si="46"/>
        <v>X</v>
      </c>
    </row>
    <row r="350" spans="1:5" x14ac:dyDescent="0.35">
      <c r="A350" s="6" t="str">
        <f t="shared" si="46"/>
        <v/>
      </c>
      <c r="B350" s="6" t="str">
        <f t="shared" si="46"/>
        <v/>
      </c>
      <c r="C350" s="6" t="str">
        <f t="shared" si="46"/>
        <v/>
      </c>
    </row>
    <row r="351" spans="1:5" x14ac:dyDescent="0.35">
      <c r="A351" s="6" t="str">
        <f t="shared" si="46"/>
        <v>X</v>
      </c>
      <c r="B351" s="6" t="str">
        <f t="shared" si="46"/>
        <v>X</v>
      </c>
      <c r="C351" s="6" t="str">
        <f t="shared" si="46"/>
        <v>X</v>
      </c>
    </row>
    <row r="352" spans="1:5" x14ac:dyDescent="0.35">
      <c r="A352" t="str">
        <f t="shared" si="46"/>
        <v/>
      </c>
      <c r="B352" t="str">
        <f t="shared" si="46"/>
        <v/>
      </c>
      <c r="C352" t="str">
        <f t="shared" si="46"/>
        <v/>
      </c>
    </row>
    <row r="353" spans="1:5" x14ac:dyDescent="0.35">
      <c r="A353" s="1" t="s">
        <v>127</v>
      </c>
    </row>
    <row r="354" spans="1:5" x14ac:dyDescent="0.35">
      <c r="A354" s="6" t="str">
        <f>IF(ISODD(COLUMN()),"X","")</f>
        <v>X</v>
      </c>
      <c r="B354" s="6" t="str">
        <f t="shared" ref="B354:E358" si="47">IF(ISODD(COLUMN()),"X","")</f>
        <v/>
      </c>
      <c r="C354" s="6" t="str">
        <f t="shared" si="47"/>
        <v>X</v>
      </c>
      <c r="D354" s="6" t="str">
        <f t="shared" si="47"/>
        <v/>
      </c>
      <c r="E354" s="6" t="str">
        <f t="shared" si="47"/>
        <v>X</v>
      </c>
    </row>
    <row r="355" spans="1:5" x14ac:dyDescent="0.35">
      <c r="A355" s="6" t="str">
        <f t="shared" ref="A355:A358" si="48">IF(ISODD(COLUMN()),"X","")</f>
        <v>X</v>
      </c>
      <c r="B355" s="6" t="str">
        <f t="shared" si="47"/>
        <v/>
      </c>
      <c r="C355" s="6" t="str">
        <f t="shared" si="47"/>
        <v>X</v>
      </c>
      <c r="D355" s="6" t="str">
        <f t="shared" si="47"/>
        <v/>
      </c>
      <c r="E355" s="6" t="str">
        <f t="shared" si="47"/>
        <v>X</v>
      </c>
    </row>
    <row r="356" spans="1:5" x14ac:dyDescent="0.35">
      <c r="A356" s="6" t="str">
        <f t="shared" si="48"/>
        <v>X</v>
      </c>
      <c r="B356" s="6" t="str">
        <f t="shared" si="47"/>
        <v/>
      </c>
      <c r="C356" s="6" t="str">
        <f t="shared" si="47"/>
        <v>X</v>
      </c>
      <c r="D356" s="6" t="str">
        <f t="shared" si="47"/>
        <v/>
      </c>
      <c r="E356" s="6" t="str">
        <f t="shared" si="47"/>
        <v>X</v>
      </c>
    </row>
    <row r="357" spans="1:5" x14ac:dyDescent="0.35">
      <c r="A357" s="6" t="str">
        <f t="shared" si="48"/>
        <v>X</v>
      </c>
      <c r="B357" s="6" t="str">
        <f t="shared" si="47"/>
        <v/>
      </c>
      <c r="C357" s="6" t="str">
        <f t="shared" si="47"/>
        <v>X</v>
      </c>
      <c r="D357" s="6" t="str">
        <f t="shared" si="47"/>
        <v/>
      </c>
      <c r="E357" s="6" t="str">
        <f t="shared" si="47"/>
        <v>X</v>
      </c>
    </row>
    <row r="358" spans="1:5" x14ac:dyDescent="0.35">
      <c r="A358" s="6" t="str">
        <f t="shared" si="48"/>
        <v>X</v>
      </c>
      <c r="B358" s="6" t="str">
        <f t="shared" si="47"/>
        <v/>
      </c>
      <c r="C358" s="6" t="str">
        <f t="shared" si="47"/>
        <v>X</v>
      </c>
      <c r="D358" s="6" t="str">
        <f t="shared" si="47"/>
        <v/>
      </c>
      <c r="E358" s="6" t="str">
        <f t="shared" si="47"/>
        <v>X</v>
      </c>
    </row>
    <row r="360" spans="1:5" x14ac:dyDescent="0.35">
      <c r="A360" s="1" t="s">
        <v>128</v>
      </c>
    </row>
    <row r="361" spans="1:5" x14ac:dyDescent="0.35">
      <c r="A361" s="5" t="s">
        <v>54</v>
      </c>
      <c r="B361" s="5" t="s">
        <v>129</v>
      </c>
      <c r="C361" s="5" t="s">
        <v>130</v>
      </c>
    </row>
    <row r="362" spans="1:5" x14ac:dyDescent="0.35">
      <c r="A362" s="6">
        <v>56</v>
      </c>
      <c r="B362" s="9" t="str">
        <f>ROMAN(A362)</f>
        <v>LVI</v>
      </c>
      <c r="C362" s="6">
        <f>_xlfn.ARABIC(B362)</f>
        <v>56</v>
      </c>
    </row>
    <row r="363" spans="1:5" x14ac:dyDescent="0.35">
      <c r="A363" s="6">
        <v>3054</v>
      </c>
      <c r="B363" s="6" t="str">
        <f t="shared" ref="B363:B370" si="49">ROMAN(A363)</f>
        <v>MMMLIV</v>
      </c>
      <c r="C363" s="6">
        <f t="shared" ref="C363:C370" si="50">_xlfn.ARABIC(B363)</f>
        <v>3054</v>
      </c>
    </row>
    <row r="364" spans="1:5" x14ac:dyDescent="0.35">
      <c r="A364" s="6">
        <v>3886</v>
      </c>
      <c r="B364" s="6" t="str">
        <f t="shared" si="49"/>
        <v>MMMDCCCLXXXVI</v>
      </c>
      <c r="C364" s="6">
        <f t="shared" si="50"/>
        <v>3886</v>
      </c>
    </row>
    <row r="365" spans="1:5" x14ac:dyDescent="0.35">
      <c r="A365" s="6">
        <v>1582</v>
      </c>
      <c r="B365" s="6" t="str">
        <f t="shared" si="49"/>
        <v>MDLXXXII</v>
      </c>
      <c r="C365" s="6">
        <f t="shared" si="50"/>
        <v>1582</v>
      </c>
    </row>
    <row r="366" spans="1:5" x14ac:dyDescent="0.35">
      <c r="A366" s="6">
        <v>1615</v>
      </c>
      <c r="B366" s="6" t="str">
        <f t="shared" si="49"/>
        <v>MDCXV</v>
      </c>
      <c r="C366" s="6">
        <f t="shared" si="50"/>
        <v>1615</v>
      </c>
    </row>
    <row r="367" spans="1:5" x14ac:dyDescent="0.35">
      <c r="A367" s="6">
        <v>349</v>
      </c>
      <c r="B367" s="6" t="str">
        <f t="shared" si="49"/>
        <v>CCCXLIX</v>
      </c>
      <c r="C367" s="6">
        <f t="shared" si="50"/>
        <v>349</v>
      </c>
    </row>
    <row r="368" spans="1:5" x14ac:dyDescent="0.35">
      <c r="A368" s="6">
        <v>3002</v>
      </c>
      <c r="B368" s="6" t="str">
        <f t="shared" si="49"/>
        <v>MMMII</v>
      </c>
      <c r="C368" s="6">
        <f t="shared" si="50"/>
        <v>3002</v>
      </c>
    </row>
    <row r="369" spans="1:3" x14ac:dyDescent="0.35">
      <c r="A369" s="6">
        <v>1375</v>
      </c>
      <c r="B369" s="6" t="str">
        <f t="shared" si="49"/>
        <v>MCCCLXXV</v>
      </c>
      <c r="C369" s="6">
        <f t="shared" si="50"/>
        <v>1375</v>
      </c>
    </row>
    <row r="370" spans="1:3" x14ac:dyDescent="0.35">
      <c r="A370" s="6">
        <v>3838</v>
      </c>
      <c r="B370" s="6" t="str">
        <f t="shared" si="49"/>
        <v>MMMDCCCXXXVIII</v>
      </c>
      <c r="C370" s="6">
        <f t="shared" si="50"/>
        <v>3838</v>
      </c>
    </row>
    <row r="372" spans="1:3" x14ac:dyDescent="0.35">
      <c r="A372" s="1" t="s">
        <v>131</v>
      </c>
    </row>
    <row r="373" spans="1:3" x14ac:dyDescent="0.35">
      <c r="A373" s="31" t="s">
        <v>78</v>
      </c>
      <c r="B373" s="31" t="s">
        <v>132</v>
      </c>
      <c r="C373" s="32"/>
    </row>
    <row r="374" spans="1:3" x14ac:dyDescent="0.35">
      <c r="A374" s="6">
        <v>-14</v>
      </c>
      <c r="B374" s="9">
        <f>IF(ISERROR(SIGN(A374)),"",SIGN(A374))</f>
        <v>-1</v>
      </c>
      <c r="C374" s="9">
        <f>IF(A374&gt;0,1,IF(A374&lt;0,-1,0))</f>
        <v>-1</v>
      </c>
    </row>
    <row r="375" spans="1:3" x14ac:dyDescent="0.35">
      <c r="A375" s="6">
        <v>0</v>
      </c>
      <c r="B375" s="6">
        <f t="shared" ref="B375:B382" si="51">IF(ISERROR(SIGN(A375)),"",SIGN(A375))</f>
        <v>0</v>
      </c>
      <c r="C375" s="6">
        <f t="shared" ref="C375:C382" si="52">IF(A375&gt;0,1,IF(A375&lt;0,-1,0))</f>
        <v>0</v>
      </c>
    </row>
    <row r="376" spans="1:3" x14ac:dyDescent="0.35">
      <c r="A376" s="6">
        <v>1234</v>
      </c>
      <c r="B376" s="6">
        <f t="shared" si="51"/>
        <v>1</v>
      </c>
      <c r="C376" s="6">
        <f t="shared" si="52"/>
        <v>1</v>
      </c>
    </row>
    <row r="377" spans="1:3" x14ac:dyDescent="0.35">
      <c r="A377" s="6">
        <v>90</v>
      </c>
      <c r="B377" s="6">
        <f t="shared" si="51"/>
        <v>1</v>
      </c>
      <c r="C377" s="6">
        <f t="shared" si="52"/>
        <v>1</v>
      </c>
    </row>
    <row r="378" spans="1:3" x14ac:dyDescent="0.35">
      <c r="A378" s="6">
        <v>-56</v>
      </c>
      <c r="B378" s="6">
        <f t="shared" si="51"/>
        <v>-1</v>
      </c>
      <c r="C378" s="6">
        <f t="shared" si="52"/>
        <v>-1</v>
      </c>
    </row>
    <row r="379" spans="1:3" x14ac:dyDescent="0.35">
      <c r="A379" s="6">
        <v>567</v>
      </c>
      <c r="B379" s="6">
        <f t="shared" si="51"/>
        <v>1</v>
      </c>
      <c r="C379" s="6">
        <f t="shared" si="52"/>
        <v>1</v>
      </c>
    </row>
    <row r="380" spans="1:3" x14ac:dyDescent="0.35">
      <c r="A380" s="6">
        <v>89.67</v>
      </c>
      <c r="B380" s="6">
        <f t="shared" si="51"/>
        <v>1</v>
      </c>
      <c r="C380" s="6">
        <f t="shared" si="52"/>
        <v>1</v>
      </c>
    </row>
    <row r="381" spans="1:3" x14ac:dyDescent="0.35">
      <c r="A381" s="6">
        <v>-565</v>
      </c>
      <c r="B381" s="6">
        <f t="shared" si="51"/>
        <v>-1</v>
      </c>
      <c r="C381" s="6">
        <f t="shared" si="52"/>
        <v>-1</v>
      </c>
    </row>
    <row r="382" spans="1:3" x14ac:dyDescent="0.35">
      <c r="A382" s="6">
        <v>89</v>
      </c>
      <c r="B382" s="6">
        <f t="shared" si="51"/>
        <v>1</v>
      </c>
      <c r="C382" s="6">
        <f t="shared" si="52"/>
        <v>1</v>
      </c>
    </row>
    <row r="384" spans="1:3" x14ac:dyDescent="0.35">
      <c r="A384" s="1" t="s">
        <v>133</v>
      </c>
    </row>
    <row r="385" spans="1:11" x14ac:dyDescent="0.35">
      <c r="A385" s="5" t="s">
        <v>87</v>
      </c>
      <c r="B385" s="5" t="s">
        <v>88</v>
      </c>
      <c r="C385" s="5" t="s">
        <v>134</v>
      </c>
    </row>
    <row r="386" spans="1:11" x14ac:dyDescent="0.35">
      <c r="A386" s="6">
        <v>3</v>
      </c>
      <c r="B386" s="6">
        <v>4</v>
      </c>
      <c r="C386" s="9">
        <f>SUMSQ(A386,B386)</f>
        <v>25</v>
      </c>
    </row>
    <row r="387" spans="1:11" x14ac:dyDescent="0.35">
      <c r="A387" s="6">
        <v>1</v>
      </c>
      <c r="B387" s="6">
        <v>2</v>
      </c>
      <c r="C387" s="6">
        <f t="shared" ref="C387:C394" si="53">SUMSQ(A387,B387)</f>
        <v>5</v>
      </c>
    </row>
    <row r="388" spans="1:11" x14ac:dyDescent="0.35">
      <c r="A388" s="6">
        <v>0</v>
      </c>
      <c r="B388" s="6">
        <v>5</v>
      </c>
      <c r="C388" s="6">
        <f t="shared" si="53"/>
        <v>25</v>
      </c>
    </row>
    <row r="389" spans="1:11" x14ac:dyDescent="0.35">
      <c r="A389" s="6">
        <v>4</v>
      </c>
      <c r="B389" s="6">
        <v>5</v>
      </c>
      <c r="C389" s="6">
        <f t="shared" si="53"/>
        <v>41</v>
      </c>
    </row>
    <row r="390" spans="1:11" x14ac:dyDescent="0.35">
      <c r="A390" s="6">
        <v>12</v>
      </c>
      <c r="B390" s="6">
        <v>6</v>
      </c>
      <c r="C390" s="6">
        <f t="shared" si="53"/>
        <v>180</v>
      </c>
    </row>
    <row r="391" spans="1:11" x14ac:dyDescent="0.35">
      <c r="A391" s="6">
        <v>15</v>
      </c>
      <c r="B391" s="6">
        <v>9</v>
      </c>
      <c r="C391" s="6">
        <f t="shared" si="53"/>
        <v>306</v>
      </c>
    </row>
    <row r="392" spans="1:11" x14ac:dyDescent="0.35">
      <c r="A392" s="6">
        <v>9</v>
      </c>
      <c r="B392" s="6">
        <v>4</v>
      </c>
      <c r="C392" s="6">
        <f t="shared" si="53"/>
        <v>97</v>
      </c>
    </row>
    <row r="393" spans="1:11" x14ac:dyDescent="0.35">
      <c r="A393" s="6">
        <v>18</v>
      </c>
      <c r="B393" s="6">
        <v>17</v>
      </c>
      <c r="C393" s="6">
        <f t="shared" si="53"/>
        <v>613</v>
      </c>
    </row>
    <row r="394" spans="1:11" x14ac:dyDescent="0.35">
      <c r="A394" s="6">
        <v>21</v>
      </c>
      <c r="B394" s="6">
        <v>45</v>
      </c>
      <c r="C394" s="6">
        <f t="shared" si="53"/>
        <v>2466</v>
      </c>
    </row>
    <row r="396" spans="1:11" x14ac:dyDescent="0.35">
      <c r="A396" s="1" t="s">
        <v>135</v>
      </c>
    </row>
    <row r="397" spans="1:11" x14ac:dyDescent="0.35">
      <c r="A397" s="2" t="s">
        <v>8</v>
      </c>
      <c r="B397" s="2" t="s">
        <v>9</v>
      </c>
      <c r="C397" s="2" t="s">
        <v>136</v>
      </c>
      <c r="D397" s="2" t="s">
        <v>10</v>
      </c>
      <c r="E397" s="32"/>
      <c r="F397" s="2" t="s">
        <v>8</v>
      </c>
      <c r="G397" s="2" t="s">
        <v>136</v>
      </c>
      <c r="H397" s="2" t="s">
        <v>6</v>
      </c>
    </row>
    <row r="398" spans="1:11" x14ac:dyDescent="0.35">
      <c r="A398" s="6">
        <v>2</v>
      </c>
      <c r="B398" s="6" t="s">
        <v>12</v>
      </c>
      <c r="C398" s="6" t="s">
        <v>137</v>
      </c>
      <c r="D398" s="6">
        <v>1955</v>
      </c>
      <c r="F398" s="6">
        <v>1</v>
      </c>
      <c r="G398" s="6" t="s">
        <v>138</v>
      </c>
      <c r="H398" s="9">
        <f>SUMIFS($D$398:$D$407,$A$398:$A$407,F398,$C$398:$C$407,G398)</f>
        <v>10988</v>
      </c>
      <c r="J398">
        <f>SUMIFS($D$398:$D$407,$A$398:$A$407,F398,$C$398:$C$407,G398)</f>
        <v>10988</v>
      </c>
      <c r="K398">
        <f>SUMIFS($D$398:$D$407,$A$398:$A$407,F398,$C$398:$C$407,G398)</f>
        <v>10988</v>
      </c>
    </row>
    <row r="399" spans="1:11" x14ac:dyDescent="0.35">
      <c r="A399" s="6">
        <v>1</v>
      </c>
      <c r="B399" s="6" t="s">
        <v>13</v>
      </c>
      <c r="C399" s="6" t="s">
        <v>138</v>
      </c>
      <c r="D399" s="6">
        <v>7769</v>
      </c>
      <c r="F399" s="6">
        <v>1</v>
      </c>
      <c r="G399" s="6" t="s">
        <v>137</v>
      </c>
      <c r="H399" s="6">
        <f t="shared" ref="H399:H403" si="54">SUMIFS($D$398:$D$407,$A$398:$A$407,F399,$C$398:$C$407,G399)</f>
        <v>8405</v>
      </c>
      <c r="J399">
        <f t="shared" ref="J399:J403" si="55">SUMIFS($D$398:$D$407,$A$398:$A$407,F399,$C$398:$C$407,G399)</f>
        <v>8405</v>
      </c>
      <c r="K399">
        <f t="shared" ref="K399:K403" si="56">SUMIFS($D$398:$D$407,$A$398:$A$407,F399,$C$398:$C$407,G399)</f>
        <v>8405</v>
      </c>
    </row>
    <row r="400" spans="1:11" x14ac:dyDescent="0.35">
      <c r="A400" s="6">
        <v>2</v>
      </c>
      <c r="B400" s="6" t="s">
        <v>14</v>
      </c>
      <c r="C400" s="6" t="s">
        <v>137</v>
      </c>
      <c r="D400" s="6">
        <v>6514</v>
      </c>
      <c r="F400" s="6">
        <v>2</v>
      </c>
      <c r="G400" s="6" t="s">
        <v>138</v>
      </c>
      <c r="H400" s="6">
        <f t="shared" si="54"/>
        <v>15408</v>
      </c>
      <c r="J400">
        <f t="shared" si="55"/>
        <v>15408</v>
      </c>
      <c r="K400">
        <f t="shared" si="56"/>
        <v>15408</v>
      </c>
    </row>
    <row r="401" spans="1:11" x14ac:dyDescent="0.35">
      <c r="A401" s="6">
        <v>3</v>
      </c>
      <c r="B401" s="6" t="s">
        <v>139</v>
      </c>
      <c r="C401" s="6" t="s">
        <v>138</v>
      </c>
      <c r="D401" s="6">
        <v>1698</v>
      </c>
      <c r="F401" s="6">
        <v>2</v>
      </c>
      <c r="G401" s="6" t="s">
        <v>137</v>
      </c>
      <c r="H401" s="6">
        <f t="shared" si="54"/>
        <v>8469</v>
      </c>
      <c r="J401">
        <f t="shared" si="55"/>
        <v>8469</v>
      </c>
      <c r="K401">
        <f t="shared" si="56"/>
        <v>8469</v>
      </c>
    </row>
    <row r="402" spans="1:11" x14ac:dyDescent="0.35">
      <c r="A402" s="6">
        <v>3</v>
      </c>
      <c r="B402" s="6" t="s">
        <v>16</v>
      </c>
      <c r="C402" s="6" t="s">
        <v>137</v>
      </c>
      <c r="D402" s="6">
        <v>4750</v>
      </c>
      <c r="F402" s="6">
        <v>3</v>
      </c>
      <c r="G402" s="6" t="s">
        <v>138</v>
      </c>
      <c r="H402" s="6">
        <f t="shared" si="54"/>
        <v>1698</v>
      </c>
      <c r="J402">
        <f t="shared" si="55"/>
        <v>1698</v>
      </c>
      <c r="K402">
        <f t="shared" si="56"/>
        <v>1698</v>
      </c>
    </row>
    <row r="403" spans="1:11" x14ac:dyDescent="0.35">
      <c r="A403" s="6">
        <v>1</v>
      </c>
      <c r="B403" s="6" t="s">
        <v>17</v>
      </c>
      <c r="C403" s="6" t="s">
        <v>138</v>
      </c>
      <c r="D403" s="6">
        <v>2890</v>
      </c>
      <c r="F403" s="6">
        <v>3</v>
      </c>
      <c r="G403" s="6" t="s">
        <v>137</v>
      </c>
      <c r="H403" s="6">
        <f t="shared" si="54"/>
        <v>4750</v>
      </c>
      <c r="J403">
        <f t="shared" si="55"/>
        <v>4750</v>
      </c>
      <c r="K403">
        <f t="shared" si="56"/>
        <v>4750</v>
      </c>
    </row>
    <row r="404" spans="1:11" x14ac:dyDescent="0.35">
      <c r="A404" s="6">
        <v>1</v>
      </c>
      <c r="B404" s="6" t="s">
        <v>18</v>
      </c>
      <c r="C404" s="6" t="s">
        <v>137</v>
      </c>
      <c r="D404" s="6">
        <v>8405</v>
      </c>
    </row>
    <row r="405" spans="1:11" x14ac:dyDescent="0.35">
      <c r="A405" s="6">
        <v>2</v>
      </c>
      <c r="B405" s="6" t="s">
        <v>140</v>
      </c>
      <c r="C405" s="6" t="s">
        <v>138</v>
      </c>
      <c r="D405" s="6">
        <v>7704</v>
      </c>
    </row>
    <row r="406" spans="1:11" x14ac:dyDescent="0.35">
      <c r="A406" s="6">
        <v>1</v>
      </c>
      <c r="B406" s="6" t="s">
        <v>20</v>
      </c>
      <c r="C406" s="6" t="s">
        <v>138</v>
      </c>
      <c r="D406" s="6">
        <v>329</v>
      </c>
    </row>
    <row r="407" spans="1:11" x14ac:dyDescent="0.35">
      <c r="A407" s="6">
        <v>2</v>
      </c>
      <c r="B407" s="6" t="s">
        <v>140</v>
      </c>
      <c r="C407" s="6" t="s">
        <v>138</v>
      </c>
      <c r="D407" s="6">
        <v>7704</v>
      </c>
    </row>
    <row r="409" spans="1:11" x14ac:dyDescent="0.35">
      <c r="A409" s="1" t="s">
        <v>141</v>
      </c>
      <c r="E409" s="32" t="s">
        <v>142</v>
      </c>
      <c r="F409" s="32" t="s">
        <v>143</v>
      </c>
      <c r="G409" s="32"/>
    </row>
    <row r="410" spans="1:11" x14ac:dyDescent="0.35">
      <c r="A410" s="6" t="s">
        <v>144</v>
      </c>
      <c r="B410" s="6">
        <v>1</v>
      </c>
      <c r="C410" s="6">
        <v>1</v>
      </c>
      <c r="E410" s="6">
        <v>5</v>
      </c>
      <c r="F410" s="6">
        <v>2</v>
      </c>
      <c r="G410" s="6"/>
    </row>
    <row r="411" spans="1:11" x14ac:dyDescent="0.35">
      <c r="A411" s="6" t="s">
        <v>145</v>
      </c>
      <c r="B411" s="6">
        <v>2</v>
      </c>
      <c r="C411" s="6">
        <v>2</v>
      </c>
      <c r="E411" s="33">
        <f>COUNTIFS(B410:B419,"&gt;" &amp; E410,C410:C419,"&lt;=" &amp; F410)</f>
        <v>4</v>
      </c>
      <c r="F411" s="6"/>
      <c r="G411" s="6"/>
    </row>
    <row r="412" spans="1:11" x14ac:dyDescent="0.35">
      <c r="A412" s="6" t="s">
        <v>146</v>
      </c>
      <c r="B412" s="6">
        <v>2</v>
      </c>
      <c r="C412" s="6">
        <v>1</v>
      </c>
    </row>
    <row r="413" spans="1:11" x14ac:dyDescent="0.35">
      <c r="A413" s="6" t="s">
        <v>147</v>
      </c>
      <c r="B413" s="6">
        <v>3</v>
      </c>
      <c r="C413" s="6">
        <v>3</v>
      </c>
    </row>
    <row r="414" spans="1:11" x14ac:dyDescent="0.35">
      <c r="A414" s="6" t="s">
        <v>148</v>
      </c>
      <c r="B414" s="6">
        <v>5</v>
      </c>
      <c r="C414" s="6">
        <v>4</v>
      </c>
    </row>
    <row r="415" spans="1:11" x14ac:dyDescent="0.35">
      <c r="A415" s="6" t="s">
        <v>149</v>
      </c>
      <c r="B415" s="6">
        <v>6</v>
      </c>
      <c r="C415" s="6">
        <v>1</v>
      </c>
    </row>
    <row r="416" spans="1:11" x14ac:dyDescent="0.35">
      <c r="A416" s="6" t="s">
        <v>150</v>
      </c>
      <c r="B416" s="6">
        <v>4</v>
      </c>
      <c r="C416" s="6">
        <v>2</v>
      </c>
    </row>
    <row r="417" spans="1:3" x14ac:dyDescent="0.35">
      <c r="A417" s="6" t="s">
        <v>151</v>
      </c>
      <c r="B417" s="6">
        <v>6</v>
      </c>
      <c r="C417" s="6">
        <v>1</v>
      </c>
    </row>
    <row r="418" spans="1:3" x14ac:dyDescent="0.35">
      <c r="A418" s="6" t="s">
        <v>152</v>
      </c>
      <c r="B418" s="6">
        <v>7</v>
      </c>
      <c r="C418" s="6">
        <v>1</v>
      </c>
    </row>
    <row r="419" spans="1:3" x14ac:dyDescent="0.35">
      <c r="A419" s="6" t="s">
        <v>153</v>
      </c>
      <c r="B419" s="6">
        <v>8</v>
      </c>
      <c r="C419" s="6">
        <v>2</v>
      </c>
    </row>
  </sheetData>
  <autoFilter ref="A293:B302" xr:uid="{00000000-0009-0000-0000-00000E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694F71E56C541A43BF970E250677C" ma:contentTypeVersion="10" ma:contentTypeDescription="Create a new document." ma:contentTypeScope="" ma:versionID="9741c197d2a92ac6e116fb06f9bb8a1d">
  <xsd:schema xmlns:xsd="http://www.w3.org/2001/XMLSchema" xmlns:xs="http://www.w3.org/2001/XMLSchema" xmlns:p="http://schemas.microsoft.com/office/2006/metadata/properties" xmlns:ns3="4ad74db8-512b-4599-9bc9-0db39c14cce2" xmlns:ns4="2feea96b-efa7-460c-88ad-1e6981c932c0" targetNamespace="http://schemas.microsoft.com/office/2006/metadata/properties" ma:root="true" ma:fieldsID="4a53179af4e0c83867c8356b3138f2b5" ns3:_="" ns4:_="">
    <xsd:import namespace="4ad74db8-512b-4599-9bc9-0db39c14cce2"/>
    <xsd:import namespace="2feea96b-efa7-460c-88ad-1e6981c932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74db8-512b-4599-9bc9-0db39c14c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ea96b-efa7-460c-88ad-1e6981c932c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d74db8-512b-4599-9bc9-0db39c14cce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79CAE5-F148-44D7-AC02-7C1E87DE8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74db8-512b-4599-9bc9-0db39c14cce2"/>
    <ds:schemaRef ds:uri="2feea96b-efa7-460c-88ad-1e6981c932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8FAC77-09F9-4019-9B7C-89B09E6D2C08}">
  <ds:schemaRefs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feea96b-efa7-460c-88ad-1e6981c932c0"/>
    <ds:schemaRef ds:uri="4ad74db8-512b-4599-9bc9-0db39c14cce2"/>
  </ds:schemaRefs>
</ds:datastoreItem>
</file>

<file path=customXml/itemProps3.xml><?xml version="1.0" encoding="utf-8"?>
<ds:datastoreItem xmlns:ds="http://schemas.openxmlformats.org/officeDocument/2006/customXml" ds:itemID="{C3346956-3478-4D7A-9D70-4F6BA421EEB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B0ACF3-BCF3-40D9-9692-77AC2A507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full outer join</vt:lpstr>
      <vt:lpstr>two</vt:lpstr>
      <vt:lpstr>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Krishna [UNext]</dc:creator>
  <cp:lastModifiedBy>Vinod Krishna [UNext]</cp:lastModifiedBy>
  <dcterms:created xsi:type="dcterms:W3CDTF">2023-03-23T23:07:50Z</dcterms:created>
  <dcterms:modified xsi:type="dcterms:W3CDTF">2024-02-12T07:00:50Z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0x0101002A7694F71E56C541A43BF970E250677C</vt:lpwstr>
  </property>
</Properties>
</file>