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C:\Users\Shubhadip\OneDrive\Pictures\Documents\"/>
    </mc:Choice>
  </mc:AlternateContent>
  <xr:revisionPtr revIDLastSave="0" documentId="8_{738DEF6D-D541-4356-BCA3-75EA3A939330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fileRecoveryPr repairLoad="1"/>
</workbook>
</file>

<file path=xl/calcChain.xml><?xml version="1.0" encoding="utf-8"?>
<calcChain xmlns="http://schemas.openxmlformats.org/spreadsheetml/2006/main">
  <c r="C149" i="3" l="1"/>
  <c r="D5" i="3"/>
  <c r="D6" i="3"/>
  <c r="D7" i="3"/>
  <c r="D8" i="3"/>
  <c r="D9" i="3"/>
  <c r="D10" i="3"/>
  <c r="D11" i="3"/>
  <c r="D4" i="3"/>
  <c r="I186" i="2"/>
  <c r="I187" i="2"/>
  <c r="I188" i="2"/>
  <c r="I189" i="2"/>
  <c r="I190" i="2"/>
  <c r="I185" i="2"/>
  <c r="C151" i="2"/>
  <c r="C152" i="2"/>
  <c r="C153" i="2"/>
  <c r="C154" i="2"/>
  <c r="C155" i="2"/>
  <c r="C156" i="2"/>
  <c r="C157" i="2"/>
  <c r="C158" i="2"/>
  <c r="C159" i="2"/>
  <c r="C160" i="2"/>
  <c r="C150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68" i="2"/>
  <c r="E130" i="2"/>
  <c r="E131" i="2"/>
  <c r="E132" i="2"/>
  <c r="E133" i="2"/>
  <c r="E134" i="2"/>
  <c r="E135" i="2"/>
  <c r="E136" i="2"/>
  <c r="E129" i="2"/>
  <c r="H117" i="2"/>
  <c r="H118" i="2"/>
  <c r="H119" i="2"/>
  <c r="H120" i="2"/>
  <c r="H121" i="2"/>
  <c r="H122" i="2"/>
  <c r="H123" i="2"/>
  <c r="H124" i="2"/>
  <c r="H125" i="2"/>
  <c r="H126" i="2"/>
  <c r="H116" i="2"/>
  <c r="F126" i="2"/>
  <c r="F124" i="2"/>
  <c r="F125" i="2"/>
  <c r="F122" i="2"/>
  <c r="F123" i="2"/>
  <c r="F117" i="2"/>
  <c r="F118" i="2"/>
  <c r="F119" i="2"/>
  <c r="F120" i="2"/>
  <c r="F121" i="2"/>
  <c r="F116" i="2"/>
  <c r="E104" i="2"/>
  <c r="E105" i="2"/>
  <c r="E106" i="2"/>
  <c r="E107" i="2"/>
  <c r="E108" i="2"/>
  <c r="E109" i="2"/>
  <c r="E110" i="2"/>
  <c r="E111" i="2"/>
  <c r="E112" i="2"/>
  <c r="E103" i="2"/>
  <c r="D72" i="2"/>
  <c r="D73" i="2"/>
  <c r="D74" i="2"/>
  <c r="D75" i="2"/>
  <c r="D76" i="2"/>
  <c r="D77" i="2"/>
  <c r="D78" i="2"/>
  <c r="D71" i="2"/>
  <c r="Q55" i="2"/>
  <c r="Q56" i="2"/>
  <c r="Q57" i="2"/>
  <c r="Q58" i="2"/>
  <c r="Q59" i="2"/>
  <c r="Q54" i="2"/>
  <c r="J60" i="2"/>
  <c r="D61" i="2"/>
  <c r="D62" i="2"/>
  <c r="D63" i="2"/>
  <c r="D64" i="2"/>
  <c r="D65" i="2"/>
  <c r="D66" i="2"/>
  <c r="D67" i="2"/>
  <c r="D60" i="2"/>
  <c r="B170" i="3"/>
  <c r="B171" i="3"/>
  <c r="B169" i="3"/>
  <c r="B157" i="3"/>
  <c r="C157" i="3" s="1"/>
  <c r="B158" i="3"/>
  <c r="C158" i="3" s="1"/>
  <c r="B159" i="3"/>
  <c r="C159" i="3" s="1"/>
  <c r="B160" i="3"/>
  <c r="C160" i="3" s="1"/>
  <c r="B161" i="3"/>
  <c r="C161" i="3" s="1"/>
  <c r="B162" i="3"/>
  <c r="C162" i="3" s="1"/>
  <c r="B163" i="3"/>
  <c r="C163" i="3" s="1"/>
  <c r="B164" i="3"/>
  <c r="C164" i="3" s="1"/>
  <c r="B165" i="3"/>
  <c r="C165" i="3" s="1"/>
  <c r="B150" i="3"/>
  <c r="B151" i="3"/>
  <c r="B152" i="3"/>
  <c r="B153" i="3"/>
  <c r="B149" i="3"/>
  <c r="B140" i="3"/>
  <c r="B141" i="3"/>
  <c r="B142" i="3"/>
  <c r="B143" i="3"/>
  <c r="B144" i="3"/>
  <c r="B145" i="3"/>
  <c r="B139" i="3"/>
  <c r="B130" i="3"/>
  <c r="B131" i="3"/>
  <c r="B132" i="3"/>
  <c r="B133" i="3"/>
  <c r="B134" i="3"/>
  <c r="B135" i="3"/>
  <c r="B129" i="3"/>
  <c r="C122" i="3"/>
  <c r="C123" i="3"/>
  <c r="C124" i="3"/>
  <c r="C125" i="3"/>
  <c r="C121" i="3"/>
  <c r="D110" i="3"/>
  <c r="D111" i="3"/>
  <c r="D112" i="3"/>
  <c r="D113" i="3"/>
  <c r="D114" i="3"/>
  <c r="D115" i="3"/>
  <c r="D116" i="3"/>
  <c r="D117" i="3"/>
  <c r="D109" i="3"/>
  <c r="E100" i="3"/>
  <c r="E101" i="3"/>
  <c r="E102" i="3"/>
  <c r="E103" i="3"/>
  <c r="E104" i="3"/>
  <c r="E105" i="3"/>
  <c r="E106" i="3"/>
  <c r="E99" i="3"/>
  <c r="B83" i="3"/>
  <c r="G5" i="3"/>
  <c r="G6" i="3"/>
  <c r="G7" i="3"/>
  <c r="G8" i="3"/>
  <c r="G9" i="3"/>
  <c r="G10" i="3"/>
  <c r="G4" i="3"/>
  <c r="F5" i="3"/>
  <c r="F6" i="3"/>
  <c r="F7" i="3"/>
  <c r="F8" i="3"/>
  <c r="F9" i="3"/>
  <c r="F10" i="3"/>
  <c r="F4" i="3"/>
  <c r="B95" i="3"/>
  <c r="B94" i="3"/>
  <c r="B84" i="3"/>
  <c r="B85" i="3"/>
  <c r="B86" i="3"/>
  <c r="B87" i="3"/>
  <c r="B88" i="3"/>
  <c r="B89" i="3"/>
  <c r="B90" i="3"/>
  <c r="C72" i="3"/>
  <c r="C73" i="3"/>
  <c r="C74" i="3"/>
  <c r="C75" i="3"/>
  <c r="C76" i="3"/>
  <c r="C77" i="3"/>
  <c r="C78" i="3"/>
  <c r="C79" i="3"/>
  <c r="B73" i="3"/>
  <c r="B74" i="3"/>
  <c r="B75" i="3"/>
  <c r="B76" i="3"/>
  <c r="B77" i="3"/>
  <c r="B78" i="3"/>
  <c r="B79" i="3"/>
  <c r="B72" i="3"/>
  <c r="B58" i="3"/>
  <c r="B59" i="3"/>
  <c r="B60" i="3"/>
  <c r="B61" i="3"/>
  <c r="B62" i="3"/>
  <c r="B63" i="3"/>
  <c r="B64" i="3"/>
  <c r="B65" i="3"/>
  <c r="B66" i="3"/>
  <c r="B67" i="3"/>
  <c r="B68" i="3"/>
  <c r="D49" i="3"/>
  <c r="D50" i="3"/>
  <c r="D51" i="3"/>
  <c r="D52" i="3"/>
  <c r="D53" i="3"/>
  <c r="D54" i="3"/>
  <c r="D48" i="3"/>
  <c r="C49" i="3"/>
  <c r="C50" i="3"/>
  <c r="C51" i="3"/>
  <c r="C52" i="3"/>
  <c r="C53" i="3"/>
  <c r="C54" i="3"/>
  <c r="C48" i="3"/>
  <c r="B37" i="3"/>
  <c r="B38" i="3"/>
  <c r="B39" i="3"/>
  <c r="B40" i="3"/>
  <c r="B41" i="3"/>
  <c r="B42" i="3"/>
  <c r="B43" i="3"/>
  <c r="B44" i="3"/>
  <c r="B36" i="3"/>
  <c r="B28" i="3"/>
  <c r="B29" i="3"/>
  <c r="B30" i="3"/>
  <c r="B31" i="3"/>
  <c r="B32" i="3"/>
  <c r="C28" i="3"/>
  <c r="C29" i="3"/>
  <c r="C30" i="3"/>
  <c r="C31" i="3"/>
  <c r="C32" i="3"/>
  <c r="C27" i="3"/>
  <c r="B27" i="3"/>
  <c r="E16" i="3"/>
  <c r="E17" i="3"/>
  <c r="E18" i="3"/>
  <c r="E19" i="3"/>
  <c r="E20" i="3"/>
  <c r="E21" i="3"/>
  <c r="E22" i="3"/>
  <c r="E23" i="3"/>
  <c r="E15" i="3"/>
  <c r="B16" i="3"/>
  <c r="B17" i="3"/>
  <c r="B18" i="3"/>
  <c r="B19" i="3"/>
  <c r="B20" i="3"/>
  <c r="B21" i="3"/>
  <c r="B22" i="3"/>
  <c r="B23" i="3"/>
  <c r="B15" i="3"/>
  <c r="C15" i="3"/>
  <c r="D16" i="3"/>
  <c r="D17" i="3"/>
  <c r="D18" i="3"/>
  <c r="D19" i="3"/>
  <c r="D20" i="3"/>
  <c r="D21" i="3"/>
  <c r="D22" i="3"/>
  <c r="D23" i="3"/>
  <c r="D15" i="3"/>
  <c r="C16" i="3"/>
  <c r="C17" i="3"/>
  <c r="C18" i="3"/>
  <c r="C19" i="3"/>
  <c r="C20" i="3"/>
  <c r="C21" i="3"/>
  <c r="C22" i="3"/>
  <c r="C23" i="3"/>
  <c r="C6" i="3"/>
  <c r="C7" i="3"/>
  <c r="C8" i="3"/>
  <c r="C9" i="3"/>
  <c r="C10" i="3"/>
  <c r="C11" i="3"/>
  <c r="C5" i="3"/>
  <c r="B6" i="3"/>
  <c r="B7" i="3"/>
  <c r="B8" i="3"/>
  <c r="B9" i="3"/>
  <c r="B10" i="3"/>
  <c r="B11" i="3"/>
  <c r="B5" i="3"/>
  <c r="F187" i="2"/>
  <c r="F188" i="2"/>
  <c r="F189" i="2"/>
  <c r="F190" i="2"/>
  <c r="F186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68" i="2"/>
  <c r="B164" i="2"/>
  <c r="B151" i="2"/>
  <c r="B152" i="2"/>
  <c r="B153" i="2"/>
  <c r="B154" i="2"/>
  <c r="B155" i="2"/>
  <c r="B156" i="2"/>
  <c r="B157" i="2"/>
  <c r="B158" i="2"/>
  <c r="B159" i="2"/>
  <c r="B160" i="2"/>
  <c r="B150" i="2"/>
  <c r="C141" i="2"/>
  <c r="C142" i="2"/>
  <c r="C143" i="2"/>
  <c r="C144" i="2"/>
  <c r="C145" i="2"/>
  <c r="C146" i="2"/>
  <c r="C140" i="2"/>
  <c r="B141" i="2"/>
  <c r="B142" i="2"/>
  <c r="B143" i="2"/>
  <c r="B144" i="2"/>
  <c r="B145" i="2"/>
  <c r="B146" i="2"/>
  <c r="B140" i="2"/>
  <c r="C130" i="2"/>
  <c r="C131" i="2"/>
  <c r="C132" i="2"/>
  <c r="C133" i="2"/>
  <c r="C134" i="2"/>
  <c r="C135" i="2"/>
  <c r="C136" i="2"/>
  <c r="C117" i="2"/>
  <c r="C118" i="2"/>
  <c r="C119" i="2"/>
  <c r="C120" i="2"/>
  <c r="C121" i="2"/>
  <c r="C122" i="2"/>
  <c r="C123" i="2"/>
  <c r="C124" i="2"/>
  <c r="C125" i="2"/>
  <c r="C126" i="2"/>
  <c r="C116" i="2"/>
  <c r="B117" i="2"/>
  <c r="B118" i="2"/>
  <c r="B119" i="2"/>
  <c r="B120" i="2"/>
  <c r="B121" i="2"/>
  <c r="B122" i="2"/>
  <c r="B123" i="2"/>
  <c r="B124" i="2"/>
  <c r="B125" i="2"/>
  <c r="B126" i="2"/>
  <c r="B116" i="2"/>
  <c r="D107" i="2"/>
  <c r="D111" i="2"/>
  <c r="C104" i="2"/>
  <c r="D104" i="2" s="1"/>
  <c r="C105" i="2"/>
  <c r="D105" i="2" s="1"/>
  <c r="C106" i="2"/>
  <c r="D106" i="2" s="1"/>
  <c r="C107" i="2"/>
  <c r="C108" i="2"/>
  <c r="D108" i="2" s="1"/>
  <c r="C109" i="2"/>
  <c r="D109" i="2" s="1"/>
  <c r="C110" i="2"/>
  <c r="D110" i="2" s="1"/>
  <c r="C111" i="2"/>
  <c r="C112" i="2"/>
  <c r="D112" i="2" s="1"/>
  <c r="C103" i="2"/>
  <c r="D103" i="2" s="1"/>
  <c r="B88" i="2"/>
  <c r="B89" i="2"/>
  <c r="B90" i="2"/>
  <c r="B91" i="2"/>
  <c r="B92" i="2"/>
  <c r="B93" i="2"/>
  <c r="B94" i="2"/>
  <c r="B95" i="2"/>
  <c r="B96" i="2"/>
  <c r="B97" i="2"/>
  <c r="B98" i="2"/>
  <c r="B99" i="2"/>
  <c r="B84" i="2"/>
  <c r="B83" i="2"/>
  <c r="B82" i="2"/>
  <c r="B81" i="2"/>
  <c r="E45" i="2"/>
  <c r="E36" i="2"/>
  <c r="E37" i="2"/>
  <c r="E38" i="2"/>
  <c r="E39" i="2"/>
  <c r="E40" i="2"/>
  <c r="E41" i="2"/>
  <c r="E42" i="2"/>
  <c r="E43" i="2"/>
  <c r="E44" i="2"/>
  <c r="E35" i="2"/>
  <c r="C72" i="2"/>
  <c r="C73" i="2"/>
  <c r="C74" i="2"/>
  <c r="C75" i="2"/>
  <c r="C76" i="2"/>
  <c r="C77" i="2"/>
  <c r="C78" i="2"/>
  <c r="C71" i="2"/>
  <c r="C61" i="2"/>
  <c r="C62" i="2"/>
  <c r="C63" i="2"/>
  <c r="C64" i="2"/>
  <c r="C65" i="2"/>
  <c r="C66" i="2"/>
  <c r="C67" i="2"/>
  <c r="C60" i="2"/>
  <c r="B36" i="2"/>
  <c r="B37" i="2"/>
  <c r="B38" i="2"/>
  <c r="B39" i="2"/>
  <c r="B40" i="2"/>
  <c r="B41" i="2"/>
  <c r="B42" i="2"/>
  <c r="B43" i="2"/>
  <c r="B44" i="2"/>
  <c r="B35" i="2"/>
  <c r="C21" i="2"/>
  <c r="C22" i="2"/>
  <c r="C23" i="2"/>
  <c r="C24" i="2"/>
  <c r="C25" i="2"/>
  <c r="C26" i="2"/>
  <c r="C27" i="2"/>
  <c r="C28" i="2"/>
  <c r="C29" i="2"/>
  <c r="C30" i="2"/>
  <c r="C31" i="2"/>
  <c r="C20" i="2"/>
  <c r="C6" i="2"/>
  <c r="C7" i="2"/>
  <c r="C8" i="2"/>
  <c r="C9" i="2"/>
  <c r="C10" i="2"/>
  <c r="C11" i="2"/>
  <c r="C12" i="2"/>
  <c r="C13" i="2"/>
  <c r="C5" i="2"/>
  <c r="C328" i="1"/>
  <c r="C315" i="1"/>
  <c r="C316" i="1"/>
  <c r="C317" i="1"/>
  <c r="C318" i="1"/>
  <c r="C319" i="1"/>
  <c r="C320" i="1"/>
  <c r="C321" i="1"/>
  <c r="C322" i="1"/>
  <c r="C323" i="1"/>
  <c r="B311" i="1"/>
  <c r="B310" i="1"/>
  <c r="B304" i="1"/>
  <c r="B305" i="1" s="1"/>
  <c r="C294" i="1"/>
  <c r="C295" i="1"/>
  <c r="C296" i="1"/>
  <c r="C297" i="1"/>
  <c r="C298" i="1"/>
  <c r="C299" i="1"/>
  <c r="C284" i="1"/>
  <c r="D284" i="1" s="1"/>
  <c r="C285" i="1"/>
  <c r="D285" i="1" s="1"/>
  <c r="C286" i="1"/>
  <c r="D286" i="1" s="1"/>
  <c r="C287" i="1"/>
  <c r="D287" i="1" s="1"/>
  <c r="C288" i="1"/>
  <c r="D288" i="1" s="1"/>
  <c r="C283" i="1"/>
  <c r="D283" i="1" s="1"/>
  <c r="D281" i="1"/>
  <c r="C275" i="1"/>
  <c r="C277" i="1"/>
  <c r="B274" i="1"/>
  <c r="C274" i="1" s="1"/>
  <c r="B275" i="1"/>
  <c r="B276" i="1"/>
  <c r="C276" i="1" s="1"/>
  <c r="B277" i="1"/>
  <c r="B273" i="1"/>
  <c r="C273" i="1" s="1"/>
  <c r="C271" i="1"/>
  <c r="D262" i="1"/>
  <c r="D263" i="1"/>
  <c r="D264" i="1"/>
  <c r="D265" i="1"/>
  <c r="D266" i="1"/>
  <c r="D267" i="1"/>
  <c r="D261" i="1"/>
  <c r="C256" i="1"/>
  <c r="C246" i="1"/>
  <c r="C247" i="1"/>
  <c r="C248" i="1"/>
  <c r="C249" i="1"/>
  <c r="C250" i="1"/>
  <c r="C251" i="1"/>
  <c r="C252" i="1"/>
  <c r="C245" i="1"/>
  <c r="B240" i="1"/>
  <c r="B224" i="1"/>
  <c r="B225" i="1"/>
  <c r="B226" i="1"/>
  <c r="B227" i="1"/>
  <c r="B228" i="1"/>
  <c r="B229" i="1"/>
  <c r="B230" i="1"/>
  <c r="B231" i="1"/>
  <c r="B232" i="1"/>
  <c r="B233" i="1"/>
  <c r="B234" i="1"/>
  <c r="B223" i="1"/>
  <c r="B209" i="1"/>
  <c r="B210" i="1"/>
  <c r="B211" i="1"/>
  <c r="B212" i="1"/>
  <c r="B213" i="1"/>
  <c r="B214" i="1"/>
  <c r="B215" i="1"/>
  <c r="B216" i="1"/>
  <c r="B217" i="1"/>
  <c r="B218" i="1"/>
  <c r="B219" i="1"/>
  <c r="B208" i="1"/>
  <c r="C204" i="1"/>
  <c r="C203" i="1"/>
  <c r="C202" i="1"/>
  <c r="C201" i="1"/>
  <c r="B189" i="1"/>
  <c r="B190" i="1"/>
  <c r="B191" i="1"/>
  <c r="B192" i="1"/>
  <c r="B193" i="1"/>
  <c r="B194" i="1"/>
  <c r="B195" i="1"/>
  <c r="B196" i="1"/>
  <c r="B197" i="1"/>
  <c r="B179" i="1"/>
  <c r="B180" i="1"/>
  <c r="B181" i="1"/>
  <c r="B182" i="1"/>
  <c r="B183" i="1"/>
  <c r="B184" i="1"/>
  <c r="B185" i="1"/>
  <c r="D170" i="1"/>
  <c r="D174" i="1" s="1"/>
  <c r="D175" i="1" s="1"/>
  <c r="D162" i="1"/>
  <c r="D163" i="1"/>
  <c r="D164" i="1"/>
  <c r="D165" i="1"/>
  <c r="D166" i="1"/>
  <c r="B158" i="1"/>
  <c r="C157" i="1"/>
  <c r="B152" i="1"/>
  <c r="B137" i="1"/>
  <c r="B138" i="1" s="1"/>
  <c r="B139" i="1" s="1"/>
  <c r="B140" i="1" s="1"/>
  <c r="B141" i="1" s="1"/>
  <c r="B142" i="1" s="1"/>
  <c r="B143" i="1" s="1"/>
  <c r="B144" i="1" s="1"/>
  <c r="B145" i="1" s="1"/>
  <c r="B146" i="1" s="1"/>
  <c r="A132" i="1"/>
  <c r="B127" i="1"/>
  <c r="A128" i="1" s="1"/>
  <c r="C124" i="1"/>
  <c r="D114" i="1"/>
  <c r="D115" i="1"/>
  <c r="D116" i="1"/>
  <c r="D117" i="1"/>
  <c r="D118" i="1"/>
  <c r="D119" i="1"/>
  <c r="C109" i="1"/>
  <c r="C106" i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C63" i="1"/>
  <c r="C64" i="1" s="1"/>
  <c r="C65" i="1" s="1"/>
  <c r="C66" i="1" s="1"/>
  <c r="C67" i="1" s="1"/>
  <c r="C68" i="1" s="1"/>
  <c r="C69" i="1" s="1"/>
  <c r="C70" i="1" s="1"/>
  <c r="C71" i="1" s="1"/>
  <c r="B61" i="1"/>
  <c r="A63" i="1"/>
  <c r="A64" i="1" s="1"/>
  <c r="A65" i="1" s="1"/>
  <c r="A66" i="1" s="1"/>
  <c r="A67" i="1" s="1"/>
  <c r="A68" i="1" s="1"/>
  <c r="A69" i="1" s="1"/>
  <c r="A70" i="1" s="1"/>
  <c r="A71" i="1" s="1"/>
  <c r="A55" i="1"/>
  <c r="B55" i="1" s="1"/>
  <c r="C55" i="1" s="1"/>
  <c r="D55" i="1" s="1"/>
  <c r="E55" i="1" s="1"/>
  <c r="F55" i="1" s="1"/>
  <c r="G55" i="1" s="1"/>
  <c r="G56" i="1" s="1"/>
  <c r="B52" i="1"/>
  <c r="D52" i="1" s="1"/>
  <c r="B51" i="1"/>
  <c r="C51" i="1" s="1"/>
  <c r="D41" i="1"/>
  <c r="D42" i="1"/>
  <c r="D43" i="1"/>
  <c r="D44" i="1"/>
  <c r="D45" i="1"/>
  <c r="D46" i="1"/>
  <c r="C35" i="1"/>
  <c r="C36" i="1"/>
  <c r="C37" i="1"/>
  <c r="C34" i="1"/>
  <c r="C33" i="1"/>
  <c r="C25" i="1"/>
  <c r="C26" i="1"/>
  <c r="C27" i="1"/>
  <c r="C28" i="1"/>
  <c r="C29" i="1"/>
  <c r="C16" i="1"/>
  <c r="C17" i="1"/>
  <c r="C18" i="1"/>
  <c r="C19" i="1"/>
  <c r="C20" i="1"/>
  <c r="B3" i="1"/>
  <c r="C6" i="1" s="1"/>
  <c r="C50" i="2"/>
  <c r="C49" i="2"/>
  <c r="C55" i="2"/>
  <c r="C56" i="2"/>
  <c r="C53" i="2"/>
  <c r="C54" i="2"/>
  <c r="C51" i="2"/>
  <c r="C52" i="2"/>
  <c r="C158" i="1" l="1"/>
  <c r="D173" i="1"/>
  <c r="F56" i="1"/>
  <c r="D56" i="1"/>
  <c r="B56" i="1"/>
  <c r="E56" i="1"/>
  <c r="C56" i="1"/>
  <c r="A56" i="1"/>
  <c r="D51" i="1"/>
  <c r="C52" i="1"/>
  <c r="C11" i="1"/>
  <c r="C9" i="1"/>
  <c r="C7" i="1"/>
  <c r="C10" i="1"/>
  <c r="C8" i="1"/>
</calcChain>
</file>

<file path=xl/sharedStrings.xml><?xml version="1.0" encoding="utf-8"?>
<sst xmlns="http://schemas.openxmlformats.org/spreadsheetml/2006/main" count="524" uniqueCount="444">
  <si>
    <t>Today:</t>
  </si>
  <si>
    <t>Name</t>
  </si>
  <si>
    <t>Date of Birth</t>
  </si>
  <si>
    <t>Ganesh</t>
  </si>
  <si>
    <t>Suma</t>
  </si>
  <si>
    <t>Kiran</t>
  </si>
  <si>
    <t>Surya</t>
  </si>
  <si>
    <t>Krishna</t>
  </si>
  <si>
    <t>Days as of Today</t>
  </si>
  <si>
    <t xml:space="preserve">Formulas in Excel </t>
  </si>
  <si>
    <t>Rama</t>
  </si>
  <si>
    <t>Clothing</t>
  </si>
  <si>
    <t>Food</t>
  </si>
  <si>
    <t>Housing</t>
  </si>
  <si>
    <t>Education</t>
  </si>
  <si>
    <t>Miscellaneous</t>
  </si>
  <si>
    <t>Price reduction:</t>
  </si>
  <si>
    <t>Product</t>
  </si>
  <si>
    <t>Price</t>
  </si>
  <si>
    <t>New Price</t>
  </si>
  <si>
    <t>1usd=0.747euros</t>
  </si>
  <si>
    <t xml:space="preserve">Price </t>
  </si>
  <si>
    <t xml:space="preserve">Price Euros </t>
  </si>
  <si>
    <t>Days as of today</t>
  </si>
  <si>
    <t>Currency conversion</t>
  </si>
  <si>
    <t>Activities</t>
  </si>
  <si>
    <t>time in hours</t>
  </si>
  <si>
    <t>time in minutes</t>
  </si>
  <si>
    <t>Reading</t>
  </si>
  <si>
    <t>Programming</t>
  </si>
  <si>
    <t>Exercises</t>
  </si>
  <si>
    <t>Relaxing</t>
  </si>
  <si>
    <t>Others</t>
  </si>
  <si>
    <t>Convert hours to minutes</t>
  </si>
  <si>
    <t>Fuel Consumption</t>
  </si>
  <si>
    <t xml:space="preserve">Date </t>
  </si>
  <si>
    <t>Miles</t>
  </si>
  <si>
    <t>Gallons</t>
  </si>
  <si>
    <t>Miles per Gallon</t>
  </si>
  <si>
    <t>Height</t>
  </si>
  <si>
    <t>Weight</t>
  </si>
  <si>
    <t>Recommended weight</t>
  </si>
  <si>
    <t>Ideal Weight(BMI)</t>
  </si>
  <si>
    <t>Difference in kg</t>
  </si>
  <si>
    <t>Calculate BMI (Enter height and weight)</t>
  </si>
  <si>
    <t>Calendar</t>
  </si>
  <si>
    <t>Note : for the above in a56 type =a55 drag till g56 then format cells custom category type ddd</t>
  </si>
  <si>
    <t>Routine schedule</t>
  </si>
  <si>
    <t>Work @ each hour</t>
  </si>
  <si>
    <t>check a63 &amp; c63</t>
  </si>
  <si>
    <t>Increment</t>
  </si>
  <si>
    <t>Give the formula then select the cell + shift select few more cells tool bar editing downward arrow</t>
  </si>
  <si>
    <t>Increase by 10</t>
  </si>
  <si>
    <t>change the value here and check</t>
  </si>
  <si>
    <t>Convert Negative values to positive</t>
  </si>
  <si>
    <t>half an hour increment</t>
  </si>
  <si>
    <t>slno</t>
  </si>
  <si>
    <t>negative nos</t>
  </si>
  <si>
    <t>have -1 below copy below cell select all negative now home paste paste special select multiply ok</t>
  </si>
  <si>
    <t>Amount</t>
  </si>
  <si>
    <t>Total amount</t>
  </si>
  <si>
    <t>Tax amount</t>
  </si>
  <si>
    <t>Price with Tax</t>
  </si>
  <si>
    <t>tax percent</t>
  </si>
  <si>
    <t>Original value</t>
  </si>
  <si>
    <t>To get original amount</t>
  </si>
  <si>
    <t>Production per hour</t>
  </si>
  <si>
    <t>Employee Name</t>
  </si>
  <si>
    <t>Time in hours</t>
  </si>
  <si>
    <t>Work done</t>
  </si>
  <si>
    <t>time taken/ job</t>
  </si>
  <si>
    <t>Vinay</t>
  </si>
  <si>
    <t>Suman</t>
  </si>
  <si>
    <t>Vikas</t>
  </si>
  <si>
    <t>Ganesha</t>
  </si>
  <si>
    <t>format number 2 decimal places if required</t>
  </si>
  <si>
    <t>Combine text and numbers</t>
  </si>
  <si>
    <t>Orders</t>
  </si>
  <si>
    <t>printers</t>
  </si>
  <si>
    <t>Numbers</t>
  </si>
  <si>
    <t>Note use only double quotes in formula bar</t>
  </si>
  <si>
    <t>Combine text and dates</t>
  </si>
  <si>
    <t>Today's Event</t>
  </si>
  <si>
    <t>using text function</t>
  </si>
  <si>
    <t>closing time for today</t>
  </si>
  <si>
    <t>Combine text and time</t>
  </si>
  <si>
    <t>Value</t>
  </si>
  <si>
    <t>Rank</t>
  </si>
  <si>
    <t>Assigning ranks</t>
  </si>
  <si>
    <t>Determine average output</t>
  </si>
  <si>
    <t>End date:</t>
  </si>
  <si>
    <t>Start date:</t>
  </si>
  <si>
    <t>Output</t>
  </si>
  <si>
    <t>Average output per day</t>
  </si>
  <si>
    <t>Determine stock gain and stock losses</t>
  </si>
  <si>
    <t>Day1</t>
  </si>
  <si>
    <t>Day2</t>
  </si>
  <si>
    <t>Calculating profitability</t>
  </si>
  <si>
    <t>Cost Price</t>
  </si>
  <si>
    <t>Sales Price</t>
  </si>
  <si>
    <t>Computer</t>
  </si>
  <si>
    <t>Printer</t>
  </si>
  <si>
    <t>Smartphone</t>
  </si>
  <si>
    <t>Television</t>
  </si>
  <si>
    <t>Headphones</t>
  </si>
  <si>
    <t>Margin format to %</t>
  </si>
  <si>
    <t>Note: Home conditional formatting new rule top bottom ranked values top 1 format fill color ok</t>
  </si>
  <si>
    <t>Percentage of completion</t>
  </si>
  <si>
    <t>Date</t>
  </si>
  <si>
    <t>Produced</t>
  </si>
  <si>
    <t>to date</t>
  </si>
  <si>
    <t>target</t>
  </si>
  <si>
    <t>pending</t>
  </si>
  <si>
    <t>pending (%)</t>
  </si>
  <si>
    <t>Produced percentage</t>
  </si>
  <si>
    <t>format cell</t>
  </si>
  <si>
    <t>Convert miles to kms per hour</t>
  </si>
  <si>
    <t>1 mile=0.621371</t>
  </si>
  <si>
    <t>Miles per hour</t>
  </si>
  <si>
    <t>Kms per hour</t>
  </si>
  <si>
    <t>Convert feet per minute to meter per second</t>
  </si>
  <si>
    <t>ft/minute</t>
  </si>
  <si>
    <t>metre per second</t>
  </si>
  <si>
    <t>Convert litres to barrels, gallons, quarts and pints</t>
  </si>
  <si>
    <t>barrel</t>
  </si>
  <si>
    <t>gallon</t>
  </si>
  <si>
    <t>quart</t>
  </si>
  <si>
    <t>pint</t>
  </si>
  <si>
    <t>litres</t>
  </si>
  <si>
    <t>Converted</t>
  </si>
  <si>
    <t>Convert Farenheit to celsius</t>
  </si>
  <si>
    <t>format</t>
  </si>
  <si>
    <t>Farenheit</t>
  </si>
  <si>
    <t>Celsius</t>
  </si>
  <si>
    <t>Convert from Celsius to Farenheit</t>
  </si>
  <si>
    <t>Calculate total with percentage</t>
  </si>
  <si>
    <t>Car price</t>
  </si>
  <si>
    <t>Tax</t>
  </si>
  <si>
    <t>Sales discount</t>
  </si>
  <si>
    <t>Total price</t>
  </si>
  <si>
    <t>Monitor daily production plan</t>
  </si>
  <si>
    <t>Daily plan</t>
  </si>
  <si>
    <t>Percent</t>
  </si>
  <si>
    <t>Work</t>
  </si>
  <si>
    <t>format to percentage</t>
  </si>
  <si>
    <t>Calculate number of hours between two dates</t>
  </si>
  <si>
    <t>Start</t>
  </si>
  <si>
    <t>End</t>
  </si>
  <si>
    <t>hours</t>
  </si>
  <si>
    <t>apply format for above all three dates m/d/yyyy h:mm</t>
  </si>
  <si>
    <t>home number expansion icon format custom type [hh]:mm</t>
  </si>
  <si>
    <t>Determine price per pound</t>
  </si>
  <si>
    <t xml:space="preserve">Fruits </t>
  </si>
  <si>
    <t>Apple</t>
  </si>
  <si>
    <t>Grapes</t>
  </si>
  <si>
    <t>Orages</t>
  </si>
  <si>
    <t>Chikoo</t>
  </si>
  <si>
    <t>Banana</t>
  </si>
  <si>
    <t>Pomagranate</t>
  </si>
  <si>
    <t>Gauva</t>
  </si>
  <si>
    <t>Weight in pounds(lb)</t>
  </si>
  <si>
    <t>Price per pound</t>
  </si>
  <si>
    <t>Determine pieces in a box</t>
  </si>
  <si>
    <t>Boxes</t>
  </si>
  <si>
    <t>Pieces in a box</t>
  </si>
  <si>
    <t>Control</t>
  </si>
  <si>
    <t>Resource required for project</t>
  </si>
  <si>
    <t>Day</t>
  </si>
  <si>
    <t>Hours a day</t>
  </si>
  <si>
    <t>Employees</t>
  </si>
  <si>
    <t>Distribute Sales</t>
  </si>
  <si>
    <t>Total Sales</t>
  </si>
  <si>
    <t>Pieces</t>
  </si>
  <si>
    <t>Alex</t>
  </si>
  <si>
    <t>Clarke</t>
  </si>
  <si>
    <t>Cliffe</t>
  </si>
  <si>
    <t>Ram</t>
  </si>
  <si>
    <t>Philip</t>
  </si>
  <si>
    <t>John</t>
  </si>
  <si>
    <t>format decimal zero</t>
  </si>
  <si>
    <t>Share</t>
  </si>
  <si>
    <t>check autosum in status bar below</t>
  </si>
  <si>
    <t>Calculate Net Income</t>
  </si>
  <si>
    <t>Tax:</t>
  </si>
  <si>
    <t>Income:</t>
  </si>
  <si>
    <t>Tax amount:</t>
  </si>
  <si>
    <t>Net Income:</t>
  </si>
  <si>
    <t>Percentage of Price reduction</t>
  </si>
  <si>
    <t>Old Price</t>
  </si>
  <si>
    <t>Difference</t>
  </si>
  <si>
    <t>Difference %</t>
  </si>
  <si>
    <t>All x hours</t>
  </si>
  <si>
    <t>format to numbers</t>
  </si>
  <si>
    <t xml:space="preserve">Divide and Double every 3 hours bacteria divides and grow doubles every 3 hours, to get no of bacteria @ 24 hours </t>
  </si>
  <si>
    <t>Calculate Average Speed</t>
  </si>
  <si>
    <t>Bangalore</t>
  </si>
  <si>
    <t>Delhi</t>
  </si>
  <si>
    <t>Miles/hour</t>
  </si>
  <si>
    <t>Total Speed:</t>
  </si>
  <si>
    <t>Logical Functions</t>
  </si>
  <si>
    <t>Two compare two columns using AND function</t>
  </si>
  <si>
    <t>Score1</t>
  </si>
  <si>
    <t>Score2</t>
  </si>
  <si>
    <t>And function</t>
  </si>
  <si>
    <t>Use AND function to show sales for a specific period of time</t>
  </si>
  <si>
    <t>Date1</t>
  </si>
  <si>
    <t>Date2</t>
  </si>
  <si>
    <t>Sales</t>
  </si>
  <si>
    <t>OR function to check two or more conditions</t>
  </si>
  <si>
    <t>new</t>
  </si>
  <si>
    <t>actual</t>
  </si>
  <si>
    <t>old</t>
  </si>
  <si>
    <t>lost</t>
  </si>
  <si>
    <t>Text</t>
  </si>
  <si>
    <t>Valid</t>
  </si>
  <si>
    <t>Xor fuction to check one column has the given value (900) but not both</t>
  </si>
  <si>
    <t>Value1</t>
  </si>
  <si>
    <t>Value2</t>
  </si>
  <si>
    <t>fucntion not found in this version of excel</t>
  </si>
  <si>
    <t>Remark</t>
  </si>
  <si>
    <t>IF function to compare two columns</t>
  </si>
  <si>
    <t>Result</t>
  </si>
  <si>
    <t>IF function to compare larger equl or smaller values</t>
  </si>
  <si>
    <t>OR function to check for numbers that satisfy mentioned conditions</t>
  </si>
  <si>
    <t>Conditions</t>
  </si>
  <si>
    <t>If and And functions</t>
  </si>
  <si>
    <t>&lt;=100</t>
  </si>
  <si>
    <t>&gt;100 and &lt;=150</t>
  </si>
  <si>
    <t>&gt;150 and &lt;=200</t>
  </si>
  <si>
    <t>&gt;200</t>
  </si>
  <si>
    <t>Current Sales</t>
  </si>
  <si>
    <t>Use If function to determine quarter of the year</t>
  </si>
  <si>
    <t>Month</t>
  </si>
  <si>
    <t>Quarter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</si>
  <si>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</si>
  <si>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</si>
  <si>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</si>
  <si>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</si>
  <si>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</si>
  <si>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</si>
  <si>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</si>
  <si>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</si>
  <si>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</si>
  <si>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</si>
  <si>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</si>
  <si>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</si>
  <si>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Use If function to calculate different tax rates</t>
  </si>
  <si>
    <t>Tax percentage</t>
  </si>
  <si>
    <t>Total</t>
  </si>
  <si>
    <t>If function to calculate commission for individual sales</t>
  </si>
  <si>
    <t>&lt;100--&gt;3%</t>
  </si>
  <si>
    <t>&gt;=100 and&lt;500--&gt;5%</t>
  </si>
  <si>
    <t>&gt;=500--&gt;8</t>
  </si>
  <si>
    <t>Sale</t>
  </si>
  <si>
    <t>Commission</t>
  </si>
  <si>
    <t>If function to compare two cells</t>
  </si>
  <si>
    <t>Using INT function with If function</t>
  </si>
  <si>
    <t xml:space="preserve"> </t>
  </si>
  <si>
    <t xml:space="preserve">            </t>
  </si>
  <si>
    <t>First Method</t>
  </si>
  <si>
    <t>Second Method</t>
  </si>
  <si>
    <t>Using Type function to check invalid data (apart from numeric)</t>
  </si>
  <si>
    <t>excel</t>
  </si>
  <si>
    <t>2,45</t>
  </si>
  <si>
    <t>Check</t>
  </si>
  <si>
    <t>If function nested more than 7 times</t>
  </si>
  <si>
    <t>value</t>
  </si>
  <si>
    <t>Nesting more than 7 times</t>
  </si>
  <si>
    <t>Using If function to check whether a date is in past or future</t>
  </si>
  <si>
    <t>Type</t>
  </si>
  <si>
    <t>Using If function to create time sheet</t>
  </si>
  <si>
    <t>Mon</t>
  </si>
  <si>
    <t>Tue</t>
  </si>
  <si>
    <t>Wed</t>
  </si>
  <si>
    <t>Thu</t>
  </si>
  <si>
    <t>Fri</t>
  </si>
  <si>
    <t>HO</t>
  </si>
  <si>
    <t>IL</t>
  </si>
  <si>
    <t>TR</t>
  </si>
  <si>
    <t>format cells to time</t>
  </si>
  <si>
    <t>Target</t>
  </si>
  <si>
    <t>Actual</t>
  </si>
  <si>
    <t>Separate string of numbers</t>
  </si>
  <si>
    <t>Text Functions</t>
  </si>
  <si>
    <t>K458745489</t>
  </si>
  <si>
    <t>K258745455</t>
  </si>
  <si>
    <t>K258794521</t>
  </si>
  <si>
    <t>K214578964</t>
  </si>
  <si>
    <t>K145789621</t>
  </si>
  <si>
    <t>K123654754</t>
  </si>
  <si>
    <t>K259632542</t>
  </si>
  <si>
    <t>Number</t>
  </si>
  <si>
    <t>First part</t>
  </si>
  <si>
    <t>Second part</t>
  </si>
  <si>
    <t xml:space="preserve">Left function to convert invalid numbers to valid numbers </t>
  </si>
  <si>
    <t>Invalid number</t>
  </si>
  <si>
    <t>Valid number</t>
  </si>
  <si>
    <t>154-</t>
  </si>
  <si>
    <t>12-</t>
  </si>
  <si>
    <t>179-</t>
  </si>
  <si>
    <t>88920-</t>
  </si>
  <si>
    <t>8418.99-</t>
  </si>
  <si>
    <t>513-</t>
  </si>
  <si>
    <t>6-</t>
  </si>
  <si>
    <t>78-</t>
  </si>
  <si>
    <t>1476.87-</t>
  </si>
  <si>
    <t>Removing -</t>
  </si>
  <si>
    <t>length</t>
  </si>
  <si>
    <t>length - 1</t>
  </si>
  <si>
    <t>First Name</t>
  </si>
  <si>
    <t>Last Name</t>
  </si>
  <si>
    <t>Alex Steve</t>
  </si>
  <si>
    <t>Mac Gill</t>
  </si>
  <si>
    <t>Steve Anderson</t>
  </si>
  <si>
    <t>Rob Williams</t>
  </si>
  <si>
    <t>Jim Carey</t>
  </si>
  <si>
    <t>Braun White</t>
  </si>
  <si>
    <t>MID(text, start_num, num_chars)</t>
  </si>
  <si>
    <t xml:space="preserve">Search function to separate firstname and lastname </t>
  </si>
  <si>
    <t>SEARCH(find_text, within_text, start_num)</t>
  </si>
  <si>
    <t>Mid function to sum digits of a number</t>
  </si>
  <si>
    <t>Cross Sum</t>
  </si>
  <si>
    <t>Digits</t>
  </si>
  <si>
    <t>Exact function EXACT(text1, text2)</t>
  </si>
  <si>
    <t>Text A</t>
  </si>
  <si>
    <t>Text B</t>
  </si>
  <si>
    <t>Hello</t>
  </si>
  <si>
    <t>hello</t>
  </si>
  <si>
    <t>this is an example</t>
  </si>
  <si>
    <t>This is an example</t>
  </si>
  <si>
    <t>Bernd</t>
  </si>
  <si>
    <t>bernd</t>
  </si>
  <si>
    <t>Sunday, June 03,2012</t>
  </si>
  <si>
    <t>hi you</t>
  </si>
  <si>
    <t>Exact including case match</t>
  </si>
  <si>
    <t>Match without case using If</t>
  </si>
  <si>
    <t>Substitute function to substitute characters SUBSTITUTE(text, old_text, new_text, instance_num)</t>
  </si>
  <si>
    <t>Stored as text values</t>
  </si>
  <si>
    <t>New values as Numbers</t>
  </si>
  <si>
    <t>Substitute function to substitute parts of a cell</t>
  </si>
  <si>
    <t>CW-345-XY</t>
  </si>
  <si>
    <t>AW-111-842</t>
  </si>
  <si>
    <t>AW-111-89</t>
  </si>
  <si>
    <t>AW-111-856</t>
  </si>
  <si>
    <t>AW-111-88</t>
  </si>
  <si>
    <t>WE-908-C1</t>
  </si>
  <si>
    <t>WIE-908-C2</t>
  </si>
  <si>
    <t>WXY-908-C3</t>
  </si>
  <si>
    <t>First - deleted</t>
  </si>
  <si>
    <t>Second - deleted</t>
  </si>
  <si>
    <t>Substitute function to convert numbers to words</t>
  </si>
  <si>
    <t>Nested</t>
  </si>
  <si>
    <t>Substitute function to remove word wrapping in cells</t>
  </si>
  <si>
    <t>How excel has wrapping text option</t>
  </si>
  <si>
    <t>Just removing wrapped text option from all the cells</t>
  </si>
  <si>
    <t>Unwrap</t>
  </si>
  <si>
    <t>Wrap</t>
  </si>
  <si>
    <t>Substitute function to combine separate columns</t>
  </si>
  <si>
    <t>Part1</t>
  </si>
  <si>
    <t>Part2</t>
  </si>
  <si>
    <t>Part3</t>
  </si>
  <si>
    <t>combined</t>
  </si>
  <si>
    <t>KK</t>
  </si>
  <si>
    <t>BH</t>
  </si>
  <si>
    <t>DR</t>
  </si>
  <si>
    <t>CD</t>
  </si>
  <si>
    <t>WI</t>
  </si>
  <si>
    <t>NJ</t>
  </si>
  <si>
    <t>SC</t>
  </si>
  <si>
    <t>Part4</t>
  </si>
  <si>
    <t>Hl1</t>
  </si>
  <si>
    <t>Hl2</t>
  </si>
  <si>
    <t>Hl3</t>
  </si>
  <si>
    <t>Hl4</t>
  </si>
  <si>
    <t>Hl5</t>
  </si>
  <si>
    <t>Hl6</t>
  </si>
  <si>
    <t>Hl7</t>
  </si>
  <si>
    <t>Hl8</t>
  </si>
  <si>
    <t>7.0</t>
  </si>
  <si>
    <t>7.5</t>
  </si>
  <si>
    <t>6.5</t>
  </si>
  <si>
    <t>10.21</t>
  </si>
  <si>
    <t>8.09</t>
  </si>
  <si>
    <t>7.57</t>
  </si>
  <si>
    <t>10.44</t>
  </si>
  <si>
    <t>9.0</t>
  </si>
  <si>
    <t>7.01</t>
  </si>
  <si>
    <t>16.0</t>
  </si>
  <si>
    <t>13.51</t>
  </si>
  <si>
    <t>8.3</t>
  </si>
  <si>
    <t>14.33</t>
  </si>
  <si>
    <t>15.11</t>
  </si>
  <si>
    <t>17.55</t>
  </si>
  <si>
    <t>13.12</t>
  </si>
  <si>
    <t>18.55</t>
  </si>
  <si>
    <t>Time entered as text</t>
  </si>
  <si>
    <t>Time</t>
  </si>
  <si>
    <t>Task</t>
  </si>
  <si>
    <t>conatact xyz</t>
  </si>
  <si>
    <t>meeting xyz at Food World</t>
  </si>
  <si>
    <t>shopping xyz with Smith</t>
  </si>
  <si>
    <t>dinner with friends on xyz</t>
  </si>
  <si>
    <t>telephone call xyz with Mr. Sunny</t>
  </si>
  <si>
    <t>Find and replace</t>
  </si>
  <si>
    <t>Find and Replace</t>
  </si>
  <si>
    <t>Uppercase</t>
  </si>
  <si>
    <t>Excel for experts</t>
  </si>
  <si>
    <t>great stuff</t>
  </si>
  <si>
    <t>get most from excel</t>
  </si>
  <si>
    <t>today is Friday</t>
  </si>
  <si>
    <t>now and forever</t>
  </si>
  <si>
    <t>what is dharma</t>
  </si>
  <si>
    <t>old text</t>
  </si>
  <si>
    <t>new text</t>
  </si>
  <si>
    <t>Lowercase</t>
  </si>
  <si>
    <t>EXCEL FOR EXPERTS</t>
  </si>
  <si>
    <t>GREAT STUFF</t>
  </si>
  <si>
    <t>GET MOST FROM EXCEL</t>
  </si>
  <si>
    <t>123</t>
  </si>
  <si>
    <t>TODAY IS FRIDAY</t>
  </si>
  <si>
    <t>NOW AND FOREVER</t>
  </si>
  <si>
    <t>WHAT IS DHARMA?</t>
  </si>
  <si>
    <t>Propercase</t>
  </si>
  <si>
    <t>todAy is Holiday</t>
  </si>
  <si>
    <t>great Idea</t>
  </si>
  <si>
    <t>Nice thought</t>
  </si>
  <si>
    <t>first time</t>
  </si>
  <si>
    <t>second time</t>
  </si>
  <si>
    <t>Fixed function</t>
  </si>
  <si>
    <t>new1</t>
  </si>
  <si>
    <t>new2</t>
  </si>
  <si>
    <t>Fixed function for rounding</t>
  </si>
  <si>
    <t>Trim function to remove space</t>
  </si>
  <si>
    <t>in   this text   there are   many  spaces</t>
  </si>
  <si>
    <t>hello    world</t>
  </si>
  <si>
    <t xml:space="preserve">     Good    thought.</t>
  </si>
  <si>
    <t>R</t>
  </si>
  <si>
    <t>G</t>
  </si>
  <si>
    <t>B</t>
  </si>
  <si>
    <t>Y</t>
  </si>
  <si>
    <t>RED</t>
  </si>
  <si>
    <t>GREEN</t>
  </si>
  <si>
    <t>BLUE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</si>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</sst>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&quot;$&quot;#,##0.00"/>
    <numFmt numFmtId="166" formatCode="h:mm;@"/>
    <numFmt numFmtId="167" formatCode="ddd"/>
    <numFmt numFmtId="168" formatCode="[$-F400]h:mm:ss\ AM/PM"/>
    <numFmt numFmtId="169" formatCode="[hh]:mm"/>
    <numFmt numFmtId="170" formatCode="&quot;$&quot;#,##0"/>
    <numFmt numFmtId="171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5">
    <xf numFmtId="0" fontId="0" fillId="0" borderId="0" xfId="0"/>
    <xf numFmtId="9" fontId="0" fillId="0" borderId="0" xfId="0" applyNumberFormat="1"/>
    <xf numFmtId="0" fontId="2" fillId="0" borderId="0" xfId="0" applyFon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65" fontId="0" fillId="0" borderId="1" xfId="0" applyNumberFormat="1" applyBorder="1"/>
    <xf numFmtId="9" fontId="0" fillId="2" borderId="1" xfId="0" applyNumberFormat="1" applyFill="1" applyBorder="1"/>
    <xf numFmtId="0" fontId="3" fillId="0" borderId="1" xfId="0" applyFont="1" applyBorder="1"/>
    <xf numFmtId="0" fontId="3" fillId="2" borderId="1" xfId="0" applyFont="1" applyFill="1" applyBorder="1"/>
    <xf numFmtId="166" fontId="0" fillId="0" borderId="1" xfId="1" applyNumberFormat="1" applyFont="1" applyBorder="1"/>
    <xf numFmtId="10" fontId="0" fillId="0" borderId="1" xfId="0" applyNumberFormat="1" applyBorder="1"/>
    <xf numFmtId="0" fontId="0" fillId="2" borderId="0" xfId="0" applyFill="1"/>
    <xf numFmtId="167" fontId="0" fillId="0" borderId="1" xfId="0" applyNumberFormat="1" applyBorder="1"/>
    <xf numFmtId="168" fontId="0" fillId="0" borderId="1" xfId="0" applyNumberFormat="1" applyBorder="1"/>
    <xf numFmtId="168" fontId="4" fillId="0" borderId="1" xfId="0" applyNumberFormat="1" applyFont="1" applyBorder="1"/>
    <xf numFmtId="14" fontId="0" fillId="2" borderId="1" xfId="0" applyNumberFormat="1" applyFill="1" applyBorder="1"/>
    <xf numFmtId="0" fontId="2" fillId="0" borderId="1" xfId="0" applyFont="1" applyBorder="1"/>
    <xf numFmtId="0" fontId="2" fillId="2" borderId="1" xfId="0" applyFont="1" applyFill="1" applyBorder="1"/>
    <xf numFmtId="0" fontId="0" fillId="2" borderId="1" xfId="0" applyFill="1" applyBorder="1" applyAlignment="1">
      <alignment wrapText="1"/>
    </xf>
    <xf numFmtId="9" fontId="0" fillId="0" borderId="1" xfId="0" applyNumberFormat="1" applyBorder="1"/>
    <xf numFmtId="0" fontId="4" fillId="0" borderId="0" xfId="0" applyFont="1"/>
    <xf numFmtId="166" fontId="0" fillId="0" borderId="1" xfId="0" applyNumberFormat="1" applyBorder="1"/>
    <xf numFmtId="2" fontId="0" fillId="0" borderId="1" xfId="0" applyNumberFormat="1" applyBorder="1"/>
    <xf numFmtId="2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20" fontId="0" fillId="2" borderId="1" xfId="0" applyNumberFormat="1" applyFill="1" applyBorder="1"/>
    <xf numFmtId="0" fontId="4" fillId="0" borderId="1" xfId="0" applyFont="1" applyBorder="1" applyAlignment="1">
      <alignment horizontal="center"/>
    </xf>
    <xf numFmtId="3" fontId="0" fillId="0" borderId="1" xfId="0" applyNumberFormat="1" applyBorder="1"/>
    <xf numFmtId="0" fontId="2" fillId="2" borderId="0" xfId="0" applyFont="1" applyFill="1"/>
    <xf numFmtId="165" fontId="4" fillId="0" borderId="1" xfId="0" applyNumberFormat="1" applyFont="1" applyBorder="1"/>
    <xf numFmtId="10" fontId="4" fillId="0" borderId="1" xfId="0" applyNumberFormat="1" applyFont="1" applyBorder="1"/>
    <xf numFmtId="0" fontId="4" fillId="0" borderId="1" xfId="0" applyFont="1" applyBorder="1"/>
    <xf numFmtId="9" fontId="4" fillId="0" borderId="1" xfId="0" applyNumberFormat="1" applyFont="1" applyBorder="1"/>
    <xf numFmtId="2" fontId="4" fillId="0" borderId="1" xfId="0" applyNumberFormat="1" applyFont="1" applyBorder="1"/>
    <xf numFmtId="1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1" fontId="4" fillId="0" borderId="1" xfId="0" applyNumberFormat="1" applyFont="1" applyBorder="1"/>
    <xf numFmtId="14" fontId="4" fillId="0" borderId="1" xfId="0" applyNumberFormat="1" applyFont="1" applyBorder="1"/>
    <xf numFmtId="167" fontId="4" fillId="0" borderId="1" xfId="0" applyNumberFormat="1" applyFont="1" applyBorder="1"/>
    <xf numFmtId="0" fontId="2" fillId="4" borderId="0" xfId="0" applyFont="1" applyFill="1"/>
    <xf numFmtId="22" fontId="0" fillId="0" borderId="1" xfId="0" applyNumberFormat="1" applyBorder="1" applyAlignment="1">
      <alignment horizontal="left"/>
    </xf>
    <xf numFmtId="22" fontId="0" fillId="0" borderId="1" xfId="0" applyNumberFormat="1" applyBorder="1"/>
    <xf numFmtId="169" fontId="4" fillId="0" borderId="1" xfId="0" applyNumberFormat="1" applyFont="1" applyBorder="1"/>
    <xf numFmtId="170" fontId="0" fillId="0" borderId="1" xfId="0" applyNumberFormat="1" applyBorder="1"/>
    <xf numFmtId="170" fontId="4" fillId="0" borderId="1" xfId="0" applyNumberFormat="1" applyFont="1" applyBorder="1"/>
    <xf numFmtId="0" fontId="5" fillId="2" borderId="1" xfId="0" applyFont="1" applyFill="1" applyBorder="1"/>
    <xf numFmtId="14" fontId="4" fillId="0" borderId="0" xfId="0" applyNumberFormat="1" applyFont="1"/>
    <xf numFmtId="0" fontId="6" fillId="0" borderId="1" xfId="0" applyFont="1" applyBorder="1"/>
    <xf numFmtId="0" fontId="5" fillId="0" borderId="0" xfId="0" applyFont="1"/>
    <xf numFmtId="0" fontId="5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164" fontId="4" fillId="0" borderId="1" xfId="0" applyNumberFormat="1" applyFont="1" applyBorder="1"/>
    <xf numFmtId="20" fontId="0" fillId="0" borderId="1" xfId="0" applyNumberFormat="1" applyBorder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/>
    <xf numFmtId="0" fontId="0" fillId="2" borderId="1" xfId="0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14" fontId="0" fillId="0" borderId="0" xfId="0" applyNumberFormat="1"/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/>
    <xf numFmtId="49" fontId="0" fillId="0" borderId="1" xfId="0" applyNumberForma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1" fontId="0" fillId="0" borderId="0" xfId="2" applyNumberFormat="1" applyFont="1"/>
    <xf numFmtId="168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2">
    <dxf>
      <fill>
        <patternFill>
          <bgColor theme="9"/>
        </patternFill>
      </fill>
    </dxf>
    <dxf>
      <font>
        <b/>
        <i val="0"/>
      </font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8"/>
  <sheetViews>
    <sheetView workbookViewId="0">
      <selection activeCell="C63" sqref="C63"/>
    </sheetView>
  </sheetViews>
  <sheetFormatPr defaultRowHeight="14.4" x14ac:dyDescent="0.3"/>
  <cols>
    <col min="1" max="1" width="27.88671875" customWidth="1"/>
    <col min="2" max="2" width="21.5546875" customWidth="1"/>
    <col min="3" max="3" width="21.44140625" customWidth="1"/>
    <col min="4" max="4" width="20.44140625" customWidth="1"/>
    <col min="5" max="5" width="11.88671875" customWidth="1"/>
    <col min="6" max="6" width="11.109375" customWidth="1"/>
    <col min="7" max="7" width="13.33203125" customWidth="1"/>
  </cols>
  <sheetData>
    <row r="1" spans="1:3" ht="24" customHeight="1" x14ac:dyDescent="0.3">
      <c r="A1" s="71" t="s">
        <v>9</v>
      </c>
      <c r="B1" s="71"/>
      <c r="C1" s="71"/>
    </row>
    <row r="2" spans="1:3" x14ac:dyDescent="0.3">
      <c r="A2" s="2" t="s">
        <v>23</v>
      </c>
    </row>
    <row r="3" spans="1:3" x14ac:dyDescent="0.3">
      <c r="A3" t="s">
        <v>0</v>
      </c>
      <c r="B3" s="48">
        <f ca="1">TODAY()</f>
        <v>45560</v>
      </c>
    </row>
    <row r="5" spans="1:3" x14ac:dyDescent="0.3">
      <c r="A5" s="5" t="s">
        <v>1</v>
      </c>
      <c r="B5" s="5" t="s">
        <v>2</v>
      </c>
      <c r="C5" s="5" t="s">
        <v>8</v>
      </c>
    </row>
    <row r="6" spans="1:3" x14ac:dyDescent="0.3">
      <c r="A6" s="3" t="s">
        <v>3</v>
      </c>
      <c r="B6" s="4">
        <v>18549</v>
      </c>
      <c r="C6" s="33">
        <f t="shared" ref="C6:C11" ca="1" si="0">$B$3-B6</f>
        <v>27011</v>
      </c>
    </row>
    <row r="7" spans="1:3" x14ac:dyDescent="0.3">
      <c r="A7" s="3" t="s">
        <v>4</v>
      </c>
      <c r="B7" s="4">
        <v>41922</v>
      </c>
      <c r="C7" s="3">
        <f t="shared" ca="1" si="0"/>
        <v>3638</v>
      </c>
    </row>
    <row r="8" spans="1:3" x14ac:dyDescent="0.3">
      <c r="A8" s="3" t="s">
        <v>5</v>
      </c>
      <c r="B8" s="4">
        <v>36661</v>
      </c>
      <c r="C8" s="3">
        <f t="shared" ca="1" si="0"/>
        <v>8899</v>
      </c>
    </row>
    <row r="9" spans="1:3" x14ac:dyDescent="0.3">
      <c r="A9" s="3" t="s">
        <v>6</v>
      </c>
      <c r="B9" s="4">
        <v>35045</v>
      </c>
      <c r="C9" s="3">
        <f t="shared" ca="1" si="0"/>
        <v>10515</v>
      </c>
    </row>
    <row r="10" spans="1:3" x14ac:dyDescent="0.3">
      <c r="A10" s="3" t="s">
        <v>7</v>
      </c>
      <c r="B10" s="4">
        <v>36439</v>
      </c>
      <c r="C10" s="3">
        <f t="shared" ca="1" si="0"/>
        <v>9121</v>
      </c>
    </row>
    <row r="11" spans="1:3" x14ac:dyDescent="0.3">
      <c r="A11" s="3" t="s">
        <v>10</v>
      </c>
      <c r="B11" s="4">
        <v>44189</v>
      </c>
      <c r="C11" s="3">
        <f t="shared" ca="1" si="0"/>
        <v>1371</v>
      </c>
    </row>
    <row r="13" spans="1:3" x14ac:dyDescent="0.3">
      <c r="A13" s="2" t="s">
        <v>19</v>
      </c>
    </row>
    <row r="14" spans="1:3" x14ac:dyDescent="0.3">
      <c r="A14" t="s">
        <v>16</v>
      </c>
      <c r="B14" s="1">
        <v>-0.15</v>
      </c>
    </row>
    <row r="15" spans="1:3" x14ac:dyDescent="0.3">
      <c r="A15" s="5" t="s">
        <v>17</v>
      </c>
      <c r="B15" s="7" t="s">
        <v>18</v>
      </c>
      <c r="C15" s="5" t="s">
        <v>19</v>
      </c>
    </row>
    <row r="16" spans="1:3" x14ac:dyDescent="0.3">
      <c r="A16" s="3" t="s">
        <v>11</v>
      </c>
      <c r="B16" s="6">
        <v>11.45</v>
      </c>
      <c r="C16" s="31">
        <f t="shared" ref="C16:C20" si="1">B16+(B16*$B$14)</f>
        <v>9.7324999999999999</v>
      </c>
    </row>
    <row r="17" spans="1:3" x14ac:dyDescent="0.3">
      <c r="A17" s="3" t="s">
        <v>12</v>
      </c>
      <c r="B17" s="6">
        <v>14</v>
      </c>
      <c r="C17" s="6">
        <f t="shared" si="1"/>
        <v>11.9</v>
      </c>
    </row>
    <row r="18" spans="1:3" x14ac:dyDescent="0.3">
      <c r="A18" s="3" t="s">
        <v>13</v>
      </c>
      <c r="B18" s="6">
        <v>18.899999999999999</v>
      </c>
      <c r="C18" s="6">
        <f t="shared" si="1"/>
        <v>16.064999999999998</v>
      </c>
    </row>
    <row r="19" spans="1:3" x14ac:dyDescent="0.3">
      <c r="A19" s="3" t="s">
        <v>14</v>
      </c>
      <c r="B19" s="6">
        <v>34.67</v>
      </c>
      <c r="C19" s="6">
        <f t="shared" si="1"/>
        <v>29.469500000000004</v>
      </c>
    </row>
    <row r="20" spans="1:3" x14ac:dyDescent="0.3">
      <c r="A20" s="3" t="s">
        <v>15</v>
      </c>
      <c r="B20" s="6">
        <v>131.99</v>
      </c>
      <c r="C20" s="6">
        <f t="shared" si="1"/>
        <v>112.1915</v>
      </c>
    </row>
    <row r="22" spans="1:3" x14ac:dyDescent="0.3">
      <c r="A22" s="2" t="s">
        <v>24</v>
      </c>
    </row>
    <row r="23" spans="1:3" x14ac:dyDescent="0.3">
      <c r="A23" t="s">
        <v>20</v>
      </c>
      <c r="B23">
        <v>0.747</v>
      </c>
    </row>
    <row r="24" spans="1:3" x14ac:dyDescent="0.3">
      <c r="A24" s="5" t="s">
        <v>17</v>
      </c>
      <c r="B24" s="5" t="s">
        <v>21</v>
      </c>
      <c r="C24" s="9" t="s">
        <v>22</v>
      </c>
    </row>
    <row r="25" spans="1:3" x14ac:dyDescent="0.3">
      <c r="A25" s="3" t="s">
        <v>11</v>
      </c>
      <c r="B25" s="3">
        <v>30</v>
      </c>
      <c r="C25" s="49">
        <f t="shared" ref="C25:C29" si="2">B25*0.747</f>
        <v>22.41</v>
      </c>
    </row>
    <row r="26" spans="1:3" x14ac:dyDescent="0.3">
      <c r="A26" s="3" t="s">
        <v>12</v>
      </c>
      <c r="B26" s="3">
        <v>40</v>
      </c>
      <c r="C26" s="8">
        <f t="shared" si="2"/>
        <v>29.88</v>
      </c>
    </row>
    <row r="27" spans="1:3" x14ac:dyDescent="0.3">
      <c r="A27" s="3" t="s">
        <v>13</v>
      </c>
      <c r="B27" s="3">
        <v>50</v>
      </c>
      <c r="C27" s="8">
        <f t="shared" si="2"/>
        <v>37.35</v>
      </c>
    </row>
    <row r="28" spans="1:3" x14ac:dyDescent="0.3">
      <c r="A28" s="3" t="s">
        <v>14</v>
      </c>
      <c r="B28" s="3">
        <v>60</v>
      </c>
      <c r="C28" s="8">
        <f t="shared" si="2"/>
        <v>44.82</v>
      </c>
    </row>
    <row r="29" spans="1:3" x14ac:dyDescent="0.3">
      <c r="A29" s="3" t="s">
        <v>15</v>
      </c>
      <c r="B29" s="3">
        <v>70</v>
      </c>
      <c r="C29" s="8">
        <f t="shared" si="2"/>
        <v>52.29</v>
      </c>
    </row>
    <row r="31" spans="1:3" x14ac:dyDescent="0.3">
      <c r="A31" s="2" t="s">
        <v>33</v>
      </c>
    </row>
    <row r="32" spans="1:3" x14ac:dyDescent="0.3">
      <c r="A32" s="5" t="s">
        <v>25</v>
      </c>
      <c r="B32" s="5" t="s">
        <v>26</v>
      </c>
      <c r="C32" s="5" t="s">
        <v>27</v>
      </c>
    </row>
    <row r="33" spans="1:4" x14ac:dyDescent="0.3">
      <c r="A33" s="3" t="s">
        <v>28</v>
      </c>
      <c r="B33" s="10">
        <v>0.53125</v>
      </c>
      <c r="C33" s="33">
        <f>B33*24*60</f>
        <v>765</v>
      </c>
    </row>
    <row r="34" spans="1:4" x14ac:dyDescent="0.3">
      <c r="A34" s="3" t="s">
        <v>29</v>
      </c>
      <c r="B34" s="10">
        <v>0.6645833333333333</v>
      </c>
      <c r="C34" s="3">
        <f>B34*24*60</f>
        <v>957</v>
      </c>
    </row>
    <row r="35" spans="1:4" x14ac:dyDescent="0.3">
      <c r="A35" s="3" t="s">
        <v>30</v>
      </c>
      <c r="B35" s="10">
        <v>0.21736111111111112</v>
      </c>
      <c r="C35" s="3">
        <f t="shared" ref="C35:C37" si="3">B35*24*60</f>
        <v>313</v>
      </c>
    </row>
    <row r="36" spans="1:4" x14ac:dyDescent="0.3">
      <c r="A36" s="3" t="s">
        <v>31</v>
      </c>
      <c r="B36" s="10">
        <v>0.3611111111111111</v>
      </c>
      <c r="C36" s="3">
        <f t="shared" si="3"/>
        <v>520</v>
      </c>
    </row>
    <row r="37" spans="1:4" x14ac:dyDescent="0.3">
      <c r="A37" s="3" t="s">
        <v>32</v>
      </c>
      <c r="B37" s="10">
        <v>0.11388888888888889</v>
      </c>
      <c r="C37" s="3">
        <f t="shared" si="3"/>
        <v>164</v>
      </c>
    </row>
    <row r="39" spans="1:4" x14ac:dyDescent="0.3">
      <c r="A39" s="2" t="s">
        <v>34</v>
      </c>
    </row>
    <row r="40" spans="1:4" x14ac:dyDescent="0.3">
      <c r="A40" s="5" t="s">
        <v>35</v>
      </c>
      <c r="B40" s="5" t="s">
        <v>36</v>
      </c>
      <c r="C40" s="5" t="s">
        <v>37</v>
      </c>
      <c r="D40" s="5" t="s">
        <v>38</v>
      </c>
    </row>
    <row r="41" spans="1:4" x14ac:dyDescent="0.3">
      <c r="A41" s="4">
        <v>43146</v>
      </c>
      <c r="B41" s="3">
        <v>505</v>
      </c>
      <c r="C41" s="3">
        <v>30</v>
      </c>
      <c r="D41" s="33">
        <f t="shared" ref="D41:D46" si="4">B41/C41</f>
        <v>16.833333333333332</v>
      </c>
    </row>
    <row r="42" spans="1:4" x14ac:dyDescent="0.3">
      <c r="A42" s="4">
        <v>43147</v>
      </c>
      <c r="B42" s="3">
        <v>400</v>
      </c>
      <c r="C42" s="3">
        <v>25</v>
      </c>
      <c r="D42" s="3">
        <f t="shared" si="4"/>
        <v>16</v>
      </c>
    </row>
    <row r="43" spans="1:4" x14ac:dyDescent="0.3">
      <c r="A43" s="4">
        <v>43148</v>
      </c>
      <c r="B43" s="3">
        <v>250</v>
      </c>
      <c r="C43" s="3">
        <v>20</v>
      </c>
      <c r="D43" s="3">
        <f t="shared" si="4"/>
        <v>12.5</v>
      </c>
    </row>
    <row r="44" spans="1:4" x14ac:dyDescent="0.3">
      <c r="A44" s="4">
        <v>43149</v>
      </c>
      <c r="B44" s="3">
        <v>255</v>
      </c>
      <c r="C44" s="3">
        <v>21</v>
      </c>
      <c r="D44" s="3">
        <f t="shared" si="4"/>
        <v>12.142857142857142</v>
      </c>
    </row>
    <row r="45" spans="1:4" x14ac:dyDescent="0.3">
      <c r="A45" s="4">
        <v>43150</v>
      </c>
      <c r="B45" s="3">
        <v>100</v>
      </c>
      <c r="C45" s="3">
        <v>10</v>
      </c>
      <c r="D45" s="3">
        <f t="shared" si="4"/>
        <v>10</v>
      </c>
    </row>
    <row r="46" spans="1:4" x14ac:dyDescent="0.3">
      <c r="A46" s="4">
        <v>43151</v>
      </c>
      <c r="B46" s="3">
        <v>50</v>
      </c>
      <c r="C46" s="3">
        <v>5</v>
      </c>
      <c r="D46" s="3">
        <f t="shared" si="4"/>
        <v>10</v>
      </c>
    </row>
    <row r="48" spans="1:4" x14ac:dyDescent="0.3">
      <c r="A48" s="2" t="s">
        <v>44</v>
      </c>
    </row>
    <row r="49" spans="1:7" x14ac:dyDescent="0.3">
      <c r="A49" s="5" t="s">
        <v>39</v>
      </c>
      <c r="B49" s="3">
        <v>170</v>
      </c>
      <c r="C49" s="3"/>
      <c r="D49" s="3"/>
    </row>
    <row r="50" spans="1:7" x14ac:dyDescent="0.3">
      <c r="A50" s="5" t="s">
        <v>40</v>
      </c>
      <c r="B50" s="3">
        <v>85</v>
      </c>
      <c r="C50" s="5" t="s">
        <v>43</v>
      </c>
      <c r="D50" s="3"/>
    </row>
    <row r="51" spans="1:7" x14ac:dyDescent="0.3">
      <c r="A51" s="5" t="s">
        <v>42</v>
      </c>
      <c r="B51" s="33">
        <f>($B$49-100)*0.9</f>
        <v>63</v>
      </c>
      <c r="C51" s="33">
        <f>$B$50-$B$51</f>
        <v>22</v>
      </c>
      <c r="D51" s="32">
        <f>1-B50/B51</f>
        <v>-0.3492063492063493</v>
      </c>
    </row>
    <row r="52" spans="1:7" x14ac:dyDescent="0.3">
      <c r="A52" s="5" t="s">
        <v>41</v>
      </c>
      <c r="B52" s="33">
        <f>$B$49-100</f>
        <v>70</v>
      </c>
      <c r="C52" s="33">
        <f>$B$50-$B$52</f>
        <v>15</v>
      </c>
      <c r="D52" s="32">
        <f>1-B50/B52</f>
        <v>-0.21428571428571419</v>
      </c>
    </row>
    <row r="54" spans="1:7" x14ac:dyDescent="0.3">
      <c r="A54" s="12" t="s">
        <v>45</v>
      </c>
    </row>
    <row r="55" spans="1:7" x14ac:dyDescent="0.3">
      <c r="A55" s="39">
        <f ca="1">TODAY()</f>
        <v>45560</v>
      </c>
      <c r="B55" s="39">
        <f ca="1">A55+1</f>
        <v>45561</v>
      </c>
      <c r="C55" s="4">
        <f t="shared" ref="C55:G55" ca="1" si="5">B55+1</f>
        <v>45562</v>
      </c>
      <c r="D55" s="4">
        <f t="shared" ca="1" si="5"/>
        <v>45563</v>
      </c>
      <c r="E55" s="4">
        <f t="shared" ca="1" si="5"/>
        <v>45564</v>
      </c>
      <c r="F55" s="4">
        <f t="shared" ca="1" si="5"/>
        <v>45565</v>
      </c>
      <c r="G55" s="4">
        <f t="shared" ca="1" si="5"/>
        <v>45566</v>
      </c>
    </row>
    <row r="56" spans="1:7" x14ac:dyDescent="0.3">
      <c r="A56" s="40">
        <f ca="1">A55</f>
        <v>45560</v>
      </c>
      <c r="B56" s="13">
        <f t="shared" ref="B56:G56" ca="1" si="6">B55</f>
        <v>45561</v>
      </c>
      <c r="C56" s="13">
        <f t="shared" ca="1" si="6"/>
        <v>45562</v>
      </c>
      <c r="D56" s="13">
        <f t="shared" ca="1" si="6"/>
        <v>45563</v>
      </c>
      <c r="E56" s="13">
        <f t="shared" ca="1" si="6"/>
        <v>45564</v>
      </c>
      <c r="F56" s="13">
        <f t="shared" ca="1" si="6"/>
        <v>45565</v>
      </c>
      <c r="G56" s="13">
        <f t="shared" ca="1" si="6"/>
        <v>45566</v>
      </c>
    </row>
    <row r="58" spans="1:7" x14ac:dyDescent="0.3">
      <c r="A58" s="2" t="s">
        <v>46</v>
      </c>
    </row>
    <row r="59" spans="1:7" x14ac:dyDescent="0.3">
      <c r="A59" s="2"/>
    </row>
    <row r="60" spans="1:7" x14ac:dyDescent="0.3">
      <c r="A60" t="s">
        <v>48</v>
      </c>
    </row>
    <row r="61" spans="1:7" x14ac:dyDescent="0.3">
      <c r="A61" s="5" t="s">
        <v>47</v>
      </c>
      <c r="B61" s="16">
        <f ca="1">TODAY()</f>
        <v>45560</v>
      </c>
      <c r="C61" s="17" t="s">
        <v>55</v>
      </c>
    </row>
    <row r="62" spans="1:7" x14ac:dyDescent="0.3">
      <c r="A62" s="14">
        <v>0.25</v>
      </c>
      <c r="B62" s="3"/>
      <c r="C62" s="14">
        <v>0.25</v>
      </c>
    </row>
    <row r="63" spans="1:7" x14ac:dyDescent="0.3">
      <c r="A63" s="15">
        <f>A62+1/24</f>
        <v>0.29166666666666669</v>
      </c>
      <c r="B63" s="3" t="s">
        <v>49</v>
      </c>
      <c r="C63" s="15">
        <f>C62+1/48</f>
        <v>0.27083333333333331</v>
      </c>
    </row>
    <row r="64" spans="1:7" x14ac:dyDescent="0.3">
      <c r="A64" s="14">
        <f>A63+1/24</f>
        <v>0.33333333333333337</v>
      </c>
      <c r="B64" s="3"/>
      <c r="C64" s="14">
        <f t="shared" ref="C64:C71" si="7">C63+1/48</f>
        <v>0.29166666666666663</v>
      </c>
    </row>
    <row r="65" spans="1:3" x14ac:dyDescent="0.3">
      <c r="A65" s="14">
        <f t="shared" ref="A65:A68" si="8">A64+1/24</f>
        <v>0.37500000000000006</v>
      </c>
      <c r="B65" s="3"/>
      <c r="C65" s="14">
        <f t="shared" si="7"/>
        <v>0.31249999999999994</v>
      </c>
    </row>
    <row r="66" spans="1:3" x14ac:dyDescent="0.3">
      <c r="A66" s="14">
        <f t="shared" si="8"/>
        <v>0.41666666666666674</v>
      </c>
      <c r="B66" s="3"/>
      <c r="C66" s="14">
        <f t="shared" si="7"/>
        <v>0.33333333333333326</v>
      </c>
    </row>
    <row r="67" spans="1:3" x14ac:dyDescent="0.3">
      <c r="A67" s="14">
        <f t="shared" si="8"/>
        <v>0.45833333333333343</v>
      </c>
      <c r="B67" s="3"/>
      <c r="C67" s="14">
        <f t="shared" si="7"/>
        <v>0.35416666666666657</v>
      </c>
    </row>
    <row r="68" spans="1:3" x14ac:dyDescent="0.3">
      <c r="A68" s="14">
        <f t="shared" si="8"/>
        <v>0.50000000000000011</v>
      </c>
      <c r="B68" s="3"/>
      <c r="C68" s="14">
        <f t="shared" si="7"/>
        <v>0.37499999999999989</v>
      </c>
    </row>
    <row r="69" spans="1:3" x14ac:dyDescent="0.3">
      <c r="A69" s="14">
        <f>A68+1/24</f>
        <v>0.54166666666666674</v>
      </c>
      <c r="B69" s="3"/>
      <c r="C69" s="14">
        <f t="shared" si="7"/>
        <v>0.3958333333333332</v>
      </c>
    </row>
    <row r="70" spans="1:3" x14ac:dyDescent="0.3">
      <c r="A70" s="14">
        <f>A69+1/24</f>
        <v>0.58333333333333337</v>
      </c>
      <c r="B70" s="3"/>
      <c r="C70" s="14">
        <f t="shared" si="7"/>
        <v>0.41666666666666652</v>
      </c>
    </row>
    <row r="71" spans="1:3" x14ac:dyDescent="0.3">
      <c r="A71" s="14">
        <f>A70+1/24</f>
        <v>0.625</v>
      </c>
      <c r="B71" s="3"/>
      <c r="C71" s="14">
        <f t="shared" si="7"/>
        <v>0.43749999999999983</v>
      </c>
    </row>
    <row r="73" spans="1:3" x14ac:dyDescent="0.3">
      <c r="A73" s="2" t="s">
        <v>50</v>
      </c>
    </row>
    <row r="74" spans="1:3" x14ac:dyDescent="0.3">
      <c r="A74" s="18" t="s">
        <v>52</v>
      </c>
    </row>
    <row r="75" spans="1:3" x14ac:dyDescent="0.3">
      <c r="A75" s="3">
        <v>0</v>
      </c>
      <c r="B75" t="s">
        <v>53</v>
      </c>
    </row>
    <row r="76" spans="1:3" x14ac:dyDescent="0.3">
      <c r="A76" s="33">
        <f>A75+10</f>
        <v>10</v>
      </c>
      <c r="B76" t="s">
        <v>51</v>
      </c>
    </row>
    <row r="77" spans="1:3" x14ac:dyDescent="0.3">
      <c r="A77" s="3">
        <f t="shared" ref="A77:A91" si="9">A76+10</f>
        <v>20</v>
      </c>
    </row>
    <row r="78" spans="1:3" x14ac:dyDescent="0.3">
      <c r="A78" s="3">
        <f t="shared" si="9"/>
        <v>30</v>
      </c>
    </row>
    <row r="79" spans="1:3" x14ac:dyDescent="0.3">
      <c r="A79" s="3">
        <f t="shared" si="9"/>
        <v>40</v>
      </c>
    </row>
    <row r="80" spans="1:3" x14ac:dyDescent="0.3">
      <c r="A80" s="3">
        <f t="shared" si="9"/>
        <v>50</v>
      </c>
    </row>
    <row r="81" spans="1:3" x14ac:dyDescent="0.3">
      <c r="A81" s="3">
        <f t="shared" si="9"/>
        <v>60</v>
      </c>
    </row>
    <row r="82" spans="1:3" x14ac:dyDescent="0.3">
      <c r="A82" s="3">
        <f t="shared" si="9"/>
        <v>70</v>
      </c>
    </row>
    <row r="83" spans="1:3" x14ac:dyDescent="0.3">
      <c r="A83" s="3">
        <f t="shared" si="9"/>
        <v>80</v>
      </c>
    </row>
    <row r="84" spans="1:3" x14ac:dyDescent="0.3">
      <c r="A84" s="3">
        <f t="shared" si="9"/>
        <v>90</v>
      </c>
    </row>
    <row r="85" spans="1:3" x14ac:dyDescent="0.3">
      <c r="A85" s="3">
        <f t="shared" si="9"/>
        <v>100</v>
      </c>
    </row>
    <row r="86" spans="1:3" x14ac:dyDescent="0.3">
      <c r="A86" s="3">
        <f t="shared" si="9"/>
        <v>110</v>
      </c>
    </row>
    <row r="87" spans="1:3" x14ac:dyDescent="0.3">
      <c r="A87" s="3">
        <f t="shared" si="9"/>
        <v>120</v>
      </c>
    </row>
    <row r="88" spans="1:3" x14ac:dyDescent="0.3">
      <c r="A88" s="3">
        <f t="shared" si="9"/>
        <v>130</v>
      </c>
    </row>
    <row r="89" spans="1:3" x14ac:dyDescent="0.3">
      <c r="A89" s="3">
        <f t="shared" si="9"/>
        <v>140</v>
      </c>
    </row>
    <row r="90" spans="1:3" x14ac:dyDescent="0.3">
      <c r="A90" s="3">
        <f t="shared" si="9"/>
        <v>150</v>
      </c>
    </row>
    <row r="91" spans="1:3" x14ac:dyDescent="0.3">
      <c r="A91" s="3">
        <f t="shared" si="9"/>
        <v>160</v>
      </c>
    </row>
    <row r="93" spans="1:3" x14ac:dyDescent="0.3">
      <c r="A93" s="2" t="s">
        <v>54</v>
      </c>
    </row>
    <row r="94" spans="1:3" ht="48.75" customHeight="1" x14ac:dyDescent="0.3">
      <c r="A94" s="18" t="s">
        <v>56</v>
      </c>
      <c r="B94" s="5" t="s">
        <v>57</v>
      </c>
      <c r="C94" s="19" t="s">
        <v>58</v>
      </c>
    </row>
    <row r="95" spans="1:3" x14ac:dyDescent="0.3">
      <c r="A95" s="3">
        <v>1</v>
      </c>
      <c r="B95" s="3">
        <v>100</v>
      </c>
      <c r="C95" s="3">
        <v>-1</v>
      </c>
    </row>
    <row r="96" spans="1:3" x14ac:dyDescent="0.3">
      <c r="A96" s="3">
        <v>2</v>
      </c>
      <c r="B96" s="3">
        <v>21</v>
      </c>
      <c r="C96" s="3"/>
    </row>
    <row r="97" spans="1:3" x14ac:dyDescent="0.3">
      <c r="A97" s="3">
        <v>3</v>
      </c>
      <c r="B97" s="3">
        <v>32</v>
      </c>
      <c r="C97" s="3"/>
    </row>
    <row r="98" spans="1:3" x14ac:dyDescent="0.3">
      <c r="A98" s="3">
        <v>4</v>
      </c>
      <c r="B98" s="3">
        <v>65</v>
      </c>
      <c r="C98" s="3"/>
    </row>
    <row r="99" spans="1:3" x14ac:dyDescent="0.3">
      <c r="A99" s="3">
        <v>5</v>
      </c>
      <c r="B99" s="3">
        <v>75</v>
      </c>
      <c r="C99" s="3"/>
    </row>
    <row r="100" spans="1:3" x14ac:dyDescent="0.3">
      <c r="A100" s="3">
        <v>6</v>
      </c>
      <c r="B100" s="3">
        <v>100</v>
      </c>
      <c r="C100" s="3"/>
    </row>
    <row r="101" spans="1:3" x14ac:dyDescent="0.3">
      <c r="A101" s="3">
        <v>7</v>
      </c>
      <c r="B101" s="3">
        <v>1</v>
      </c>
      <c r="C101" s="3"/>
    </row>
    <row r="102" spans="1:3" x14ac:dyDescent="0.3">
      <c r="A102" s="3">
        <v>8</v>
      </c>
      <c r="B102" s="3">
        <v>0</v>
      </c>
      <c r="C102" s="3"/>
    </row>
    <row r="104" spans="1:3" x14ac:dyDescent="0.3">
      <c r="A104" s="2" t="s">
        <v>62</v>
      </c>
    </row>
    <row r="105" spans="1:3" x14ac:dyDescent="0.3">
      <c r="A105" s="5" t="s">
        <v>61</v>
      </c>
      <c r="B105" s="5" t="s">
        <v>59</v>
      </c>
      <c r="C105" s="5" t="s">
        <v>60</v>
      </c>
    </row>
    <row r="106" spans="1:3" x14ac:dyDescent="0.3">
      <c r="A106" s="20">
        <v>0.08</v>
      </c>
      <c r="B106" s="3">
        <v>120</v>
      </c>
      <c r="C106" s="33">
        <f>B106+(B106*A106)</f>
        <v>129.6</v>
      </c>
    </row>
    <row r="107" spans="1:3" x14ac:dyDescent="0.3">
      <c r="A107" s="2" t="s">
        <v>65</v>
      </c>
    </row>
    <row r="108" spans="1:3" x14ac:dyDescent="0.3">
      <c r="A108" s="5" t="s">
        <v>60</v>
      </c>
      <c r="B108" s="5" t="s">
        <v>63</v>
      </c>
      <c r="C108" s="5" t="s">
        <v>64</v>
      </c>
    </row>
    <row r="109" spans="1:3" x14ac:dyDescent="0.3">
      <c r="A109" s="3">
        <v>129.6</v>
      </c>
      <c r="B109" s="20">
        <v>0.08</v>
      </c>
      <c r="C109" s="33">
        <f>A109/(1+B109)</f>
        <v>119.99999999999999</v>
      </c>
    </row>
    <row r="111" spans="1:3" x14ac:dyDescent="0.3">
      <c r="A111" s="2" t="s">
        <v>66</v>
      </c>
    </row>
    <row r="113" spans="1:5" x14ac:dyDescent="0.3">
      <c r="A113" s="5" t="s">
        <v>67</v>
      </c>
      <c r="B113" s="5" t="s">
        <v>68</v>
      </c>
      <c r="C113" s="5" t="s">
        <v>69</v>
      </c>
      <c r="D113" s="5" t="s">
        <v>70</v>
      </c>
    </row>
    <row r="114" spans="1:5" x14ac:dyDescent="0.3">
      <c r="A114" s="3" t="s">
        <v>71</v>
      </c>
      <c r="B114" s="22">
        <v>0.15972222222222224</v>
      </c>
      <c r="C114" s="3">
        <v>60</v>
      </c>
      <c r="D114" s="35">
        <f t="shared" ref="D114:D119" si="10">C114/(B114*24)</f>
        <v>15.652173913043477</v>
      </c>
    </row>
    <row r="115" spans="1:5" x14ac:dyDescent="0.3">
      <c r="A115" s="3" t="s">
        <v>5</v>
      </c>
      <c r="B115" s="22">
        <v>0.17708333333333334</v>
      </c>
      <c r="C115" s="3">
        <v>80</v>
      </c>
      <c r="D115" s="23">
        <f t="shared" si="10"/>
        <v>18.823529411764707</v>
      </c>
    </row>
    <row r="116" spans="1:5" x14ac:dyDescent="0.3">
      <c r="A116" s="3" t="s">
        <v>72</v>
      </c>
      <c r="B116" s="22">
        <v>0.24652777777777779</v>
      </c>
      <c r="C116" s="3">
        <v>98</v>
      </c>
      <c r="D116" s="23">
        <f t="shared" si="10"/>
        <v>16.56338028169014</v>
      </c>
    </row>
    <row r="117" spans="1:5" x14ac:dyDescent="0.3">
      <c r="A117" s="3" t="s">
        <v>73</v>
      </c>
      <c r="B117" s="22">
        <v>0.29444444444444445</v>
      </c>
      <c r="C117" s="3">
        <v>155</v>
      </c>
      <c r="D117" s="24">
        <f t="shared" si="10"/>
        <v>21.933962264150946</v>
      </c>
      <c r="E117" s="21" t="s">
        <v>75</v>
      </c>
    </row>
    <row r="118" spans="1:5" x14ac:dyDescent="0.3">
      <c r="A118" s="3" t="s">
        <v>74</v>
      </c>
      <c r="B118" s="22">
        <v>0.3576388888888889</v>
      </c>
      <c r="C118" s="3">
        <v>180</v>
      </c>
      <c r="D118" s="23">
        <f t="shared" si="10"/>
        <v>20.970873786407765</v>
      </c>
    </row>
    <row r="119" spans="1:5" x14ac:dyDescent="0.3">
      <c r="A119" s="3" t="s">
        <v>4</v>
      </c>
      <c r="B119" s="22">
        <v>0.27083333333333331</v>
      </c>
      <c r="C119" s="3">
        <v>85</v>
      </c>
      <c r="D119" s="23">
        <f t="shared" si="10"/>
        <v>13.076923076923077</v>
      </c>
    </row>
    <row r="121" spans="1:5" x14ac:dyDescent="0.3">
      <c r="A121" s="2" t="s">
        <v>76</v>
      </c>
    </row>
    <row r="123" spans="1:5" x14ac:dyDescent="0.3">
      <c r="A123" s="26" t="s">
        <v>77</v>
      </c>
      <c r="B123" s="26" t="s">
        <v>78</v>
      </c>
      <c r="C123" s="21" t="s">
        <v>80</v>
      </c>
    </row>
    <row r="124" spans="1:5" x14ac:dyDescent="0.3">
      <c r="A124" s="25" t="s">
        <v>79</v>
      </c>
      <c r="B124" s="25">
        <v>2</v>
      </c>
      <c r="C124" s="50" t="str">
        <f>"Your " &amp; A123 &amp; " for " &amp; B123 &amp; " in " &amp; B124 &amp;" "&amp;A124 &amp; " is delivered."</f>
        <v>Your Orders for printers in 2 Numbers is delivered.</v>
      </c>
    </row>
    <row r="126" spans="1:5" x14ac:dyDescent="0.3">
      <c r="A126" t="s">
        <v>81</v>
      </c>
    </row>
    <row r="127" spans="1:5" x14ac:dyDescent="0.3">
      <c r="A127" s="5" t="s">
        <v>82</v>
      </c>
      <c r="B127" s="16">
        <f ca="1">TODAY()</f>
        <v>45560</v>
      </c>
    </row>
    <row r="128" spans="1:5" x14ac:dyDescent="0.3">
      <c r="A128" s="33" t="str">
        <f ca="1">A127&amp;"---&gt; "&amp;TEXT(B127,"mm/dd/yyyy")</f>
        <v>Today's Event---&gt; 09/25/2024</v>
      </c>
      <c r="B128" s="3"/>
      <c r="C128" s="21" t="s">
        <v>83</v>
      </c>
    </row>
    <row r="130" spans="1:2" x14ac:dyDescent="0.3">
      <c r="A130" t="s">
        <v>85</v>
      </c>
    </row>
    <row r="131" spans="1:2" x14ac:dyDescent="0.3">
      <c r="A131" s="5" t="s">
        <v>84</v>
      </c>
      <c r="B131" s="27">
        <v>0.625</v>
      </c>
    </row>
    <row r="132" spans="1:2" x14ac:dyDescent="0.3">
      <c r="A132" s="33" t="str">
        <f>A131&amp;"---&gt; "&amp;TEXT(B131,"hh:mm")</f>
        <v>closing time for today---&gt; 15:00</v>
      </c>
      <c r="B132" s="3"/>
    </row>
    <row r="134" spans="1:2" x14ac:dyDescent="0.3">
      <c r="A134" s="2" t="s">
        <v>88</v>
      </c>
    </row>
    <row r="135" spans="1:2" x14ac:dyDescent="0.3">
      <c r="A135" s="26" t="s">
        <v>86</v>
      </c>
      <c r="B135" s="26" t="s">
        <v>87</v>
      </c>
    </row>
    <row r="136" spans="1:2" x14ac:dyDescent="0.3">
      <c r="A136" s="25">
        <v>10</v>
      </c>
      <c r="B136" s="25">
        <v>1</v>
      </c>
    </row>
    <row r="137" spans="1:2" x14ac:dyDescent="0.3">
      <c r="A137" s="25">
        <v>11</v>
      </c>
      <c r="B137" s="28">
        <f t="shared" ref="B137:B146" si="11">B136+(A136&lt;A137)</f>
        <v>2</v>
      </c>
    </row>
    <row r="138" spans="1:2" x14ac:dyDescent="0.3">
      <c r="A138" s="25">
        <v>12</v>
      </c>
      <c r="B138" s="25">
        <f t="shared" si="11"/>
        <v>3</v>
      </c>
    </row>
    <row r="139" spans="1:2" x14ac:dyDescent="0.3">
      <c r="A139" s="25">
        <v>13</v>
      </c>
      <c r="B139" s="25">
        <f t="shared" si="11"/>
        <v>4</v>
      </c>
    </row>
    <row r="140" spans="1:2" x14ac:dyDescent="0.3">
      <c r="A140" s="25">
        <v>14</v>
      </c>
      <c r="B140" s="25">
        <f t="shared" si="11"/>
        <v>5</v>
      </c>
    </row>
    <row r="141" spans="1:2" x14ac:dyDescent="0.3">
      <c r="A141" s="25">
        <v>15</v>
      </c>
      <c r="B141" s="25">
        <f t="shared" si="11"/>
        <v>6</v>
      </c>
    </row>
    <row r="142" spans="1:2" x14ac:dyDescent="0.3">
      <c r="A142" s="25">
        <v>15</v>
      </c>
      <c r="B142" s="25">
        <f t="shared" si="11"/>
        <v>6</v>
      </c>
    </row>
    <row r="143" spans="1:2" x14ac:dyDescent="0.3">
      <c r="A143" s="25">
        <v>15</v>
      </c>
      <c r="B143" s="25">
        <f t="shared" si="11"/>
        <v>6</v>
      </c>
    </row>
    <row r="144" spans="1:2" x14ac:dyDescent="0.3">
      <c r="A144" s="25">
        <v>18</v>
      </c>
      <c r="B144" s="25">
        <f t="shared" si="11"/>
        <v>7</v>
      </c>
    </row>
    <row r="145" spans="1:3" x14ac:dyDescent="0.3">
      <c r="A145" s="25">
        <v>19</v>
      </c>
      <c r="B145" s="25">
        <f t="shared" si="11"/>
        <v>8</v>
      </c>
    </row>
    <row r="146" spans="1:3" x14ac:dyDescent="0.3">
      <c r="A146" s="25">
        <v>20</v>
      </c>
      <c r="B146" s="25">
        <f t="shared" si="11"/>
        <v>9</v>
      </c>
    </row>
    <row r="148" spans="1:3" x14ac:dyDescent="0.3">
      <c r="A148" s="2" t="s">
        <v>89</v>
      </c>
    </row>
    <row r="149" spans="1:3" x14ac:dyDescent="0.3">
      <c r="A149" s="5" t="s">
        <v>90</v>
      </c>
      <c r="B149" s="4">
        <v>38719</v>
      </c>
    </row>
    <row r="150" spans="1:3" x14ac:dyDescent="0.3">
      <c r="A150" s="5" t="s">
        <v>91</v>
      </c>
      <c r="B150" s="4">
        <v>37544</v>
      </c>
    </row>
    <row r="151" spans="1:3" x14ac:dyDescent="0.3">
      <c r="A151" s="5" t="s">
        <v>92</v>
      </c>
      <c r="B151" s="29">
        <v>55700</v>
      </c>
    </row>
    <row r="152" spans="1:3" x14ac:dyDescent="0.3">
      <c r="A152" s="5" t="s">
        <v>93</v>
      </c>
      <c r="B152" s="33">
        <f>B151/(B149-B150)</f>
        <v>47.404255319148938</v>
      </c>
    </row>
    <row r="154" spans="1:3" x14ac:dyDescent="0.3">
      <c r="A154" s="30" t="s">
        <v>94</v>
      </c>
    </row>
    <row r="155" spans="1:3" x14ac:dyDescent="0.3">
      <c r="A155" s="3"/>
      <c r="B155" s="3"/>
      <c r="C155" s="5" t="s">
        <v>86</v>
      </c>
    </row>
    <row r="156" spans="1:3" x14ac:dyDescent="0.3">
      <c r="A156" s="3"/>
      <c r="B156" s="3"/>
      <c r="C156" s="6">
        <v>1000</v>
      </c>
    </row>
    <row r="157" spans="1:3" x14ac:dyDescent="0.3">
      <c r="A157" s="5" t="s">
        <v>95</v>
      </c>
      <c r="B157" s="11">
        <v>0.115</v>
      </c>
      <c r="C157" s="31">
        <f>C156-(C156*$B$157)</f>
        <v>885</v>
      </c>
    </row>
    <row r="158" spans="1:3" x14ac:dyDescent="0.3">
      <c r="A158" s="5" t="s">
        <v>96</v>
      </c>
      <c r="B158" s="32">
        <f>B157/(1-B157)</f>
        <v>0.12994350282485875</v>
      </c>
      <c r="C158" s="31">
        <f>C157+(C157*$B$158)</f>
        <v>1000</v>
      </c>
    </row>
    <row r="160" spans="1:3" x14ac:dyDescent="0.3">
      <c r="A160" s="2" t="s">
        <v>97</v>
      </c>
    </row>
    <row r="161" spans="1:5" x14ac:dyDescent="0.3">
      <c r="A161" s="18" t="s">
        <v>17</v>
      </c>
      <c r="B161" s="18" t="s">
        <v>98</v>
      </c>
      <c r="C161" s="18" t="s">
        <v>99</v>
      </c>
      <c r="D161" s="18" t="s">
        <v>105</v>
      </c>
    </row>
    <row r="162" spans="1:5" x14ac:dyDescent="0.3">
      <c r="A162" s="3" t="s">
        <v>100</v>
      </c>
      <c r="B162" s="6">
        <v>35670</v>
      </c>
      <c r="C162" s="6">
        <v>41235</v>
      </c>
      <c r="D162" s="32">
        <f t="shared" ref="D162:D166" si="12">1-(B162/C162)</f>
        <v>0.13495816660603854</v>
      </c>
    </row>
    <row r="163" spans="1:5" x14ac:dyDescent="0.3">
      <c r="A163" s="3" t="s">
        <v>101</v>
      </c>
      <c r="B163" s="6">
        <v>21467</v>
      </c>
      <c r="C163" s="6">
        <v>21978</v>
      </c>
      <c r="D163" s="11">
        <f t="shared" si="12"/>
        <v>2.3250523250523236E-2</v>
      </c>
    </row>
    <row r="164" spans="1:5" x14ac:dyDescent="0.3">
      <c r="A164" s="3" t="s">
        <v>102</v>
      </c>
      <c r="B164" s="6">
        <v>17689</v>
      </c>
      <c r="C164" s="6">
        <v>19876</v>
      </c>
      <c r="D164" s="11">
        <f t="shared" si="12"/>
        <v>0.11003219963775412</v>
      </c>
    </row>
    <row r="165" spans="1:5" x14ac:dyDescent="0.3">
      <c r="A165" s="3" t="s">
        <v>104</v>
      </c>
      <c r="B165" s="6">
        <v>25345</v>
      </c>
      <c r="C165" s="6">
        <v>31235</v>
      </c>
      <c r="D165" s="11">
        <f t="shared" si="12"/>
        <v>0.18857051384664636</v>
      </c>
      <c r="E165" t="s">
        <v>106</v>
      </c>
    </row>
    <row r="166" spans="1:5" x14ac:dyDescent="0.3">
      <c r="A166" s="3" t="s">
        <v>103</v>
      </c>
      <c r="B166" s="6">
        <v>19876</v>
      </c>
      <c r="C166" s="6">
        <v>23535</v>
      </c>
      <c r="D166" s="11">
        <f t="shared" si="12"/>
        <v>0.15547057573826217</v>
      </c>
    </row>
    <row r="168" spans="1:5" x14ac:dyDescent="0.3">
      <c r="A168" s="2" t="s">
        <v>107</v>
      </c>
    </row>
    <row r="169" spans="1:5" x14ac:dyDescent="0.3">
      <c r="A169" s="18" t="s">
        <v>108</v>
      </c>
      <c r="B169" s="18" t="s">
        <v>109</v>
      </c>
      <c r="C169" s="3"/>
      <c r="D169" s="3"/>
    </row>
    <row r="170" spans="1:5" x14ac:dyDescent="0.3">
      <c r="A170" s="3" t="s">
        <v>95</v>
      </c>
      <c r="B170" s="3">
        <v>33</v>
      </c>
      <c r="C170" s="3" t="s">
        <v>110</v>
      </c>
      <c r="D170" s="33">
        <f>B170+B171</f>
        <v>78</v>
      </c>
    </row>
    <row r="171" spans="1:5" x14ac:dyDescent="0.3">
      <c r="A171" s="3" t="s">
        <v>96</v>
      </c>
      <c r="B171" s="3">
        <v>45</v>
      </c>
      <c r="C171" s="3" t="s">
        <v>111</v>
      </c>
      <c r="D171" s="3">
        <v>200</v>
      </c>
    </row>
    <row r="173" spans="1:5" x14ac:dyDescent="0.3">
      <c r="C173" s="5" t="s">
        <v>112</v>
      </c>
      <c r="D173" s="33">
        <f>D171-D170</f>
        <v>122</v>
      </c>
    </row>
    <row r="174" spans="1:5" x14ac:dyDescent="0.3">
      <c r="C174" s="5" t="s">
        <v>113</v>
      </c>
      <c r="D174" s="34">
        <f>1-(D170/D171)</f>
        <v>0.61</v>
      </c>
      <c r="E174" t="s">
        <v>115</v>
      </c>
    </row>
    <row r="175" spans="1:5" x14ac:dyDescent="0.3">
      <c r="C175" s="5" t="s">
        <v>114</v>
      </c>
      <c r="D175" s="34">
        <f>100%-D174</f>
        <v>0.39</v>
      </c>
      <c r="E175" t="s">
        <v>115</v>
      </c>
    </row>
    <row r="177" spans="1:3" x14ac:dyDescent="0.3">
      <c r="A177" s="2" t="s">
        <v>116</v>
      </c>
      <c r="C177" s="12" t="s">
        <v>117</v>
      </c>
    </row>
    <row r="178" spans="1:3" x14ac:dyDescent="0.3">
      <c r="A178" s="18" t="s">
        <v>118</v>
      </c>
      <c r="B178" s="18" t="s">
        <v>119</v>
      </c>
      <c r="C178">
        <v>0.62137100000000001</v>
      </c>
    </row>
    <row r="179" spans="1:3" x14ac:dyDescent="0.3">
      <c r="A179" s="3">
        <v>30</v>
      </c>
      <c r="B179" s="35">
        <f t="shared" ref="B179:B185" si="13">A179/$C$178</f>
        <v>48.280334936776903</v>
      </c>
    </row>
    <row r="180" spans="1:3" x14ac:dyDescent="0.3">
      <c r="A180" s="3">
        <v>50</v>
      </c>
      <c r="B180" s="23">
        <f t="shared" si="13"/>
        <v>80.467224894628174</v>
      </c>
    </row>
    <row r="181" spans="1:3" x14ac:dyDescent="0.3">
      <c r="A181" s="3">
        <v>70</v>
      </c>
      <c r="B181" s="23">
        <f t="shared" si="13"/>
        <v>112.65411485247944</v>
      </c>
    </row>
    <row r="182" spans="1:3" x14ac:dyDescent="0.3">
      <c r="A182" s="3">
        <v>90</v>
      </c>
      <c r="B182" s="23">
        <f t="shared" si="13"/>
        <v>144.8410048103307</v>
      </c>
    </row>
    <row r="183" spans="1:3" x14ac:dyDescent="0.3">
      <c r="A183" s="3">
        <v>100</v>
      </c>
      <c r="B183" s="23">
        <f t="shared" si="13"/>
        <v>160.93444978925635</v>
      </c>
    </row>
    <row r="184" spans="1:3" x14ac:dyDescent="0.3">
      <c r="A184" s="3">
        <v>110</v>
      </c>
      <c r="B184" s="23">
        <f t="shared" si="13"/>
        <v>177.02789476818197</v>
      </c>
    </row>
    <row r="185" spans="1:3" x14ac:dyDescent="0.3">
      <c r="A185" s="3">
        <v>120</v>
      </c>
      <c r="B185" s="23">
        <f t="shared" si="13"/>
        <v>193.12133974710761</v>
      </c>
    </row>
    <row r="187" spans="1:3" x14ac:dyDescent="0.3">
      <c r="A187" s="2" t="s">
        <v>120</v>
      </c>
      <c r="B187" s="2"/>
      <c r="C187">
        <v>196.85814400000001</v>
      </c>
    </row>
    <row r="188" spans="1:3" x14ac:dyDescent="0.3">
      <c r="A188" s="18" t="s">
        <v>121</v>
      </c>
      <c r="B188" s="18" t="s">
        <v>122</v>
      </c>
    </row>
    <row r="189" spans="1:3" x14ac:dyDescent="0.3">
      <c r="A189" s="23">
        <v>1000</v>
      </c>
      <c r="B189" s="35">
        <f t="shared" ref="B189:B197" si="14">A189/$C$187</f>
        <v>5.079800000552682</v>
      </c>
    </row>
    <row r="190" spans="1:3" x14ac:dyDescent="0.3">
      <c r="A190" s="23">
        <v>1200</v>
      </c>
      <c r="B190" s="23">
        <f t="shared" si="14"/>
        <v>6.0957600006632182</v>
      </c>
    </row>
    <row r="191" spans="1:3" x14ac:dyDescent="0.3">
      <c r="A191" s="23">
        <v>1400</v>
      </c>
      <c r="B191" s="23">
        <f t="shared" si="14"/>
        <v>7.1117200007737544</v>
      </c>
    </row>
    <row r="192" spans="1:3" x14ac:dyDescent="0.3">
      <c r="A192" s="23">
        <v>1500</v>
      </c>
      <c r="B192" s="23">
        <f t="shared" si="14"/>
        <v>7.619700000829023</v>
      </c>
    </row>
    <row r="193" spans="1:4" x14ac:dyDescent="0.3">
      <c r="A193" s="23">
        <v>2000</v>
      </c>
      <c r="B193" s="23">
        <f t="shared" si="14"/>
        <v>10.159600001105364</v>
      </c>
    </row>
    <row r="194" spans="1:4" x14ac:dyDescent="0.3">
      <c r="A194" s="23">
        <v>2500</v>
      </c>
      <c r="B194" s="23">
        <f t="shared" si="14"/>
        <v>12.699500001381704</v>
      </c>
    </row>
    <row r="195" spans="1:4" x14ac:dyDescent="0.3">
      <c r="A195" s="23">
        <v>3000</v>
      </c>
      <c r="B195" s="23">
        <f t="shared" si="14"/>
        <v>15.239400001658046</v>
      </c>
    </row>
    <row r="196" spans="1:4" x14ac:dyDescent="0.3">
      <c r="A196" s="23">
        <v>5000</v>
      </c>
      <c r="B196" s="23">
        <f t="shared" si="14"/>
        <v>25.399000002763408</v>
      </c>
    </row>
    <row r="197" spans="1:4" x14ac:dyDescent="0.3">
      <c r="A197" s="23">
        <v>10000</v>
      </c>
      <c r="B197" s="23">
        <f t="shared" si="14"/>
        <v>50.798000005526816</v>
      </c>
    </row>
    <row r="199" spans="1:4" x14ac:dyDescent="0.3">
      <c r="A199" s="2" t="s">
        <v>123</v>
      </c>
    </row>
    <row r="200" spans="1:4" x14ac:dyDescent="0.3">
      <c r="A200" s="18" t="s">
        <v>128</v>
      </c>
      <c r="B200" s="18">
        <v>150</v>
      </c>
      <c r="C200" s="18" t="s">
        <v>129</v>
      </c>
    </row>
    <row r="201" spans="1:4" x14ac:dyDescent="0.3">
      <c r="A201" s="3" t="s">
        <v>124</v>
      </c>
      <c r="B201" s="3">
        <v>158.98722000000001</v>
      </c>
      <c r="C201" s="35">
        <f>$B$200/B201</f>
        <v>0.94347206020710339</v>
      </c>
      <c r="D201" t="s">
        <v>131</v>
      </c>
    </row>
    <row r="202" spans="1:4" x14ac:dyDescent="0.3">
      <c r="A202" s="3" t="s">
        <v>125</v>
      </c>
      <c r="B202" s="3">
        <v>3.7854100000000002</v>
      </c>
      <c r="C202" s="35">
        <f>$B$200/B202</f>
        <v>39.62582652869834</v>
      </c>
    </row>
    <row r="203" spans="1:4" x14ac:dyDescent="0.3">
      <c r="A203" s="3" t="s">
        <v>126</v>
      </c>
      <c r="B203" s="3">
        <v>1.1012409999999999</v>
      </c>
      <c r="C203" s="35">
        <f>$B$200/B203</f>
        <v>136.20996675568745</v>
      </c>
    </row>
    <row r="204" spans="1:4" x14ac:dyDescent="0.3">
      <c r="A204" s="3" t="s">
        <v>127</v>
      </c>
      <c r="B204" s="3">
        <v>0.55059999999999998</v>
      </c>
      <c r="C204" s="35">
        <f>$B$200/B204</f>
        <v>272.43007628042136</v>
      </c>
    </row>
    <row r="206" spans="1:4" x14ac:dyDescent="0.3">
      <c r="A206" s="2" t="s">
        <v>130</v>
      </c>
    </row>
    <row r="207" spans="1:4" x14ac:dyDescent="0.3">
      <c r="A207" s="37" t="s">
        <v>132</v>
      </c>
      <c r="B207" s="37" t="s">
        <v>133</v>
      </c>
    </row>
    <row r="208" spans="1:4" x14ac:dyDescent="0.3">
      <c r="A208" s="3">
        <v>30</v>
      </c>
      <c r="B208" s="38">
        <f>(A208-32)*(5/9)</f>
        <v>-1.1111111111111112</v>
      </c>
    </row>
    <row r="209" spans="1:2" x14ac:dyDescent="0.3">
      <c r="A209" s="3">
        <v>25</v>
      </c>
      <c r="B209" s="36">
        <f t="shared" ref="B209:B219" si="15">(A209-32)*(5/9)</f>
        <v>-3.8888888888888893</v>
      </c>
    </row>
    <row r="210" spans="1:2" x14ac:dyDescent="0.3">
      <c r="A210" s="3">
        <v>20</v>
      </c>
      <c r="B210" s="36">
        <f t="shared" si="15"/>
        <v>-6.666666666666667</v>
      </c>
    </row>
    <row r="211" spans="1:2" x14ac:dyDescent="0.3">
      <c r="A211" s="3">
        <v>15</v>
      </c>
      <c r="B211" s="36">
        <f t="shared" si="15"/>
        <v>-9.4444444444444446</v>
      </c>
    </row>
    <row r="212" spans="1:2" x14ac:dyDescent="0.3">
      <c r="A212" s="3">
        <v>10</v>
      </c>
      <c r="B212" s="36">
        <f t="shared" si="15"/>
        <v>-12.222222222222223</v>
      </c>
    </row>
    <row r="213" spans="1:2" x14ac:dyDescent="0.3">
      <c r="A213" s="3">
        <v>5</v>
      </c>
      <c r="B213" s="36">
        <f t="shared" si="15"/>
        <v>-15</v>
      </c>
    </row>
    <row r="214" spans="1:2" x14ac:dyDescent="0.3">
      <c r="A214" s="3">
        <v>0</v>
      </c>
      <c r="B214" s="36">
        <f t="shared" si="15"/>
        <v>-17.777777777777779</v>
      </c>
    </row>
    <row r="215" spans="1:2" x14ac:dyDescent="0.3">
      <c r="A215" s="3">
        <v>-5</v>
      </c>
      <c r="B215" s="36">
        <f t="shared" si="15"/>
        <v>-20.555555555555557</v>
      </c>
    </row>
    <row r="216" spans="1:2" x14ac:dyDescent="0.3">
      <c r="A216" s="3">
        <v>-10</v>
      </c>
      <c r="B216" s="36">
        <f t="shared" si="15"/>
        <v>-23.333333333333336</v>
      </c>
    </row>
    <row r="217" spans="1:2" x14ac:dyDescent="0.3">
      <c r="A217" s="3">
        <v>-15</v>
      </c>
      <c r="B217" s="36">
        <f t="shared" si="15"/>
        <v>-26.111111111111111</v>
      </c>
    </row>
    <row r="218" spans="1:2" x14ac:dyDescent="0.3">
      <c r="A218" s="3">
        <v>-20</v>
      </c>
      <c r="B218" s="36">
        <f t="shared" si="15"/>
        <v>-28.888888888888889</v>
      </c>
    </row>
    <row r="219" spans="1:2" x14ac:dyDescent="0.3">
      <c r="A219" s="3">
        <v>-25</v>
      </c>
      <c r="B219" s="36">
        <f t="shared" si="15"/>
        <v>-31.666666666666668</v>
      </c>
    </row>
    <row r="221" spans="1:2" x14ac:dyDescent="0.3">
      <c r="A221" s="2" t="s">
        <v>134</v>
      </c>
    </row>
    <row r="222" spans="1:2" x14ac:dyDescent="0.3">
      <c r="A222" s="37" t="s">
        <v>133</v>
      </c>
      <c r="B222" s="37" t="s">
        <v>132</v>
      </c>
    </row>
    <row r="223" spans="1:2" x14ac:dyDescent="0.3">
      <c r="A223" s="3">
        <v>30</v>
      </c>
      <c r="B223" s="33">
        <f>(A223*9/5)+32</f>
        <v>86</v>
      </c>
    </row>
    <row r="224" spans="1:2" x14ac:dyDescent="0.3">
      <c r="A224" s="3">
        <v>25</v>
      </c>
      <c r="B224" s="3">
        <f t="shared" ref="B224:B234" si="16">(A224*9/5)+32</f>
        <v>77</v>
      </c>
    </row>
    <row r="225" spans="1:2" x14ac:dyDescent="0.3">
      <c r="A225" s="3">
        <v>20</v>
      </c>
      <c r="B225" s="3">
        <f t="shared" si="16"/>
        <v>68</v>
      </c>
    </row>
    <row r="226" spans="1:2" x14ac:dyDescent="0.3">
      <c r="A226" s="3">
        <v>15</v>
      </c>
      <c r="B226" s="3">
        <f t="shared" si="16"/>
        <v>59</v>
      </c>
    </row>
    <row r="227" spans="1:2" x14ac:dyDescent="0.3">
      <c r="A227" s="3">
        <v>10</v>
      </c>
      <c r="B227" s="3">
        <f t="shared" si="16"/>
        <v>50</v>
      </c>
    </row>
    <row r="228" spans="1:2" x14ac:dyDescent="0.3">
      <c r="A228" s="3">
        <v>5</v>
      </c>
      <c r="B228" s="3">
        <f t="shared" si="16"/>
        <v>41</v>
      </c>
    </row>
    <row r="229" spans="1:2" x14ac:dyDescent="0.3">
      <c r="A229" s="3">
        <v>0</v>
      </c>
      <c r="B229" s="3">
        <f t="shared" si="16"/>
        <v>32</v>
      </c>
    </row>
    <row r="230" spans="1:2" x14ac:dyDescent="0.3">
      <c r="A230" s="3">
        <v>-5</v>
      </c>
      <c r="B230" s="3">
        <f t="shared" si="16"/>
        <v>23</v>
      </c>
    </row>
    <row r="231" spans="1:2" x14ac:dyDescent="0.3">
      <c r="A231" s="3">
        <v>-10</v>
      </c>
      <c r="B231" s="3">
        <f t="shared" si="16"/>
        <v>14</v>
      </c>
    </row>
    <row r="232" spans="1:2" x14ac:dyDescent="0.3">
      <c r="A232" s="3">
        <v>-15</v>
      </c>
      <c r="B232" s="3">
        <f t="shared" si="16"/>
        <v>5</v>
      </c>
    </row>
    <row r="233" spans="1:2" x14ac:dyDescent="0.3">
      <c r="A233" s="3">
        <v>-20</v>
      </c>
      <c r="B233" s="3">
        <f t="shared" si="16"/>
        <v>-4</v>
      </c>
    </row>
    <row r="234" spans="1:2" x14ac:dyDescent="0.3">
      <c r="A234" s="3">
        <v>-25</v>
      </c>
      <c r="B234" s="3">
        <f t="shared" si="16"/>
        <v>-13</v>
      </c>
    </row>
    <row r="236" spans="1:2" x14ac:dyDescent="0.3">
      <c r="A236" s="2" t="s">
        <v>135</v>
      </c>
    </row>
    <row r="237" spans="1:2" x14ac:dyDescent="0.3">
      <c r="A237" s="5" t="s">
        <v>136</v>
      </c>
      <c r="B237" s="6">
        <v>25500</v>
      </c>
    </row>
    <row r="238" spans="1:2" x14ac:dyDescent="0.3">
      <c r="A238" s="5" t="s">
        <v>137</v>
      </c>
      <c r="B238" s="20">
        <v>0.08</v>
      </c>
    </row>
    <row r="239" spans="1:2" x14ac:dyDescent="0.3">
      <c r="A239" s="5" t="s">
        <v>138</v>
      </c>
      <c r="B239" s="20">
        <v>0.1</v>
      </c>
    </row>
    <row r="240" spans="1:2" x14ac:dyDescent="0.3">
      <c r="A240" s="5" t="s">
        <v>139</v>
      </c>
      <c r="B240" s="31">
        <f>B237*(1+B238)*(1-B239)</f>
        <v>24786</v>
      </c>
    </row>
    <row r="242" spans="1:4" x14ac:dyDescent="0.3">
      <c r="A242" s="41" t="s">
        <v>140</v>
      </c>
    </row>
    <row r="243" spans="1:4" x14ac:dyDescent="0.3">
      <c r="A243" s="5" t="s">
        <v>141</v>
      </c>
      <c r="B243" s="3">
        <v>1500</v>
      </c>
      <c r="C243" s="20">
        <v>1</v>
      </c>
    </row>
    <row r="244" spans="1:4" x14ac:dyDescent="0.3">
      <c r="A244" s="18" t="s">
        <v>108</v>
      </c>
      <c r="B244" s="18" t="s">
        <v>143</v>
      </c>
      <c r="C244" s="18" t="s">
        <v>142</v>
      </c>
    </row>
    <row r="245" spans="1:4" x14ac:dyDescent="0.3">
      <c r="A245" s="4">
        <v>40112</v>
      </c>
      <c r="B245" s="3">
        <v>1356</v>
      </c>
      <c r="C245" s="32">
        <f>B245/$B$243</f>
        <v>0.90400000000000003</v>
      </c>
      <c r="D245" t="s">
        <v>144</v>
      </c>
    </row>
    <row r="246" spans="1:4" x14ac:dyDescent="0.3">
      <c r="A246" s="4">
        <v>40113</v>
      </c>
      <c r="B246" s="3">
        <v>1578</v>
      </c>
      <c r="C246" s="11">
        <f t="shared" ref="C246:C252" si="17">B246/$B$243</f>
        <v>1.052</v>
      </c>
    </row>
    <row r="247" spans="1:4" x14ac:dyDescent="0.3">
      <c r="A247" s="4">
        <v>40114</v>
      </c>
      <c r="B247" s="3">
        <v>1879</v>
      </c>
      <c r="C247" s="11">
        <f t="shared" si="17"/>
        <v>1.2526666666666666</v>
      </c>
    </row>
    <row r="248" spans="1:4" x14ac:dyDescent="0.3">
      <c r="A248" s="4">
        <v>40115</v>
      </c>
      <c r="B248" s="3">
        <v>567</v>
      </c>
      <c r="C248" s="11">
        <f t="shared" si="17"/>
        <v>0.378</v>
      </c>
    </row>
    <row r="249" spans="1:4" x14ac:dyDescent="0.3">
      <c r="A249" s="4">
        <v>40116</v>
      </c>
      <c r="B249" s="3">
        <v>897</v>
      </c>
      <c r="C249" s="11">
        <f t="shared" si="17"/>
        <v>0.59799999999999998</v>
      </c>
    </row>
    <row r="250" spans="1:4" x14ac:dyDescent="0.3">
      <c r="A250" s="4">
        <v>40117</v>
      </c>
      <c r="B250" s="3">
        <v>1289</v>
      </c>
      <c r="C250" s="11">
        <f t="shared" si="17"/>
        <v>0.85933333333333328</v>
      </c>
    </row>
    <row r="251" spans="1:4" x14ac:dyDescent="0.3">
      <c r="A251" s="4">
        <v>40118</v>
      </c>
      <c r="B251" s="3">
        <v>1760</v>
      </c>
      <c r="C251" s="11">
        <f t="shared" si="17"/>
        <v>1.1733333333333333</v>
      </c>
    </row>
    <row r="252" spans="1:4" x14ac:dyDescent="0.3">
      <c r="A252" s="4">
        <v>40119</v>
      </c>
      <c r="B252" s="3">
        <v>1498</v>
      </c>
      <c r="C252" s="11">
        <f t="shared" si="17"/>
        <v>0.9986666666666667</v>
      </c>
    </row>
    <row r="254" spans="1:4" x14ac:dyDescent="0.3">
      <c r="A254" s="2" t="s">
        <v>145</v>
      </c>
    </row>
    <row r="255" spans="1:4" x14ac:dyDescent="0.3">
      <c r="A255" s="18" t="s">
        <v>146</v>
      </c>
      <c r="B255" s="18" t="s">
        <v>147</v>
      </c>
      <c r="C255" s="18" t="s">
        <v>148</v>
      </c>
    </row>
    <row r="256" spans="1:4" x14ac:dyDescent="0.3">
      <c r="A256" s="42">
        <v>40477.447916666664</v>
      </c>
      <c r="B256" s="43">
        <v>40478.635416666664</v>
      </c>
      <c r="C256" s="44">
        <f>B256-A256</f>
        <v>1.1875</v>
      </c>
      <c r="D256" s="21" t="s">
        <v>150</v>
      </c>
    </row>
    <row r="257" spans="1:4" x14ac:dyDescent="0.3">
      <c r="A257" t="s">
        <v>149</v>
      </c>
    </row>
    <row r="259" spans="1:4" x14ac:dyDescent="0.3">
      <c r="A259" s="2" t="s">
        <v>151</v>
      </c>
    </row>
    <row r="260" spans="1:4" x14ac:dyDescent="0.3">
      <c r="A260" s="18" t="s">
        <v>152</v>
      </c>
      <c r="B260" s="18" t="s">
        <v>160</v>
      </c>
      <c r="C260" s="18" t="s">
        <v>139</v>
      </c>
      <c r="D260" s="18" t="s">
        <v>161</v>
      </c>
    </row>
    <row r="261" spans="1:4" x14ac:dyDescent="0.3">
      <c r="A261" s="3" t="s">
        <v>153</v>
      </c>
      <c r="B261" s="3">
        <v>6.03</v>
      </c>
      <c r="C261" s="6">
        <v>15</v>
      </c>
      <c r="D261" s="31">
        <f>C261/B261</f>
        <v>2.4875621890547261</v>
      </c>
    </row>
    <row r="262" spans="1:4" x14ac:dyDescent="0.3">
      <c r="A262" s="3" t="s">
        <v>154</v>
      </c>
      <c r="B262" s="3">
        <v>26.79</v>
      </c>
      <c r="C262" s="6">
        <v>35</v>
      </c>
      <c r="D262" s="6">
        <f t="shared" ref="D262:D267" si="18">C262/B262</f>
        <v>1.3064576334453155</v>
      </c>
    </row>
    <row r="263" spans="1:4" x14ac:dyDescent="0.3">
      <c r="A263" s="3" t="s">
        <v>155</v>
      </c>
      <c r="B263" s="3">
        <v>40.19</v>
      </c>
      <c r="C263" s="6">
        <v>11.5</v>
      </c>
      <c r="D263" s="6">
        <f t="shared" si="18"/>
        <v>0.28614083105250065</v>
      </c>
    </row>
    <row r="264" spans="1:4" x14ac:dyDescent="0.3">
      <c r="A264" s="3" t="s">
        <v>156</v>
      </c>
      <c r="B264" s="3">
        <v>2.5</v>
      </c>
      <c r="C264" s="6">
        <v>3.59</v>
      </c>
      <c r="D264" s="6">
        <f t="shared" si="18"/>
        <v>1.4359999999999999</v>
      </c>
    </row>
    <row r="265" spans="1:4" x14ac:dyDescent="0.3">
      <c r="A265" s="3" t="s">
        <v>157</v>
      </c>
      <c r="B265" s="3">
        <v>4.0199999999999996</v>
      </c>
      <c r="C265" s="6">
        <v>5</v>
      </c>
      <c r="D265" s="6">
        <f t="shared" si="18"/>
        <v>1.2437810945273633</v>
      </c>
    </row>
    <row r="266" spans="1:4" x14ac:dyDescent="0.3">
      <c r="A266" s="3" t="s">
        <v>158</v>
      </c>
      <c r="B266" s="3">
        <v>6.7</v>
      </c>
      <c r="C266" s="6">
        <v>5</v>
      </c>
      <c r="D266" s="6">
        <f t="shared" si="18"/>
        <v>0.74626865671641784</v>
      </c>
    </row>
    <row r="267" spans="1:4" x14ac:dyDescent="0.3">
      <c r="A267" s="3" t="s">
        <v>159</v>
      </c>
      <c r="B267" s="3">
        <v>4.6900000000000004</v>
      </c>
      <c r="C267" s="6">
        <v>0.98</v>
      </c>
      <c r="D267" s="6">
        <f t="shared" si="18"/>
        <v>0.20895522388059701</v>
      </c>
    </row>
    <row r="269" spans="1:4" x14ac:dyDescent="0.3">
      <c r="A269" s="2" t="s">
        <v>162</v>
      </c>
    </row>
    <row r="270" spans="1:4" x14ac:dyDescent="0.3">
      <c r="A270" s="18" t="s">
        <v>163</v>
      </c>
      <c r="B270" s="18" t="s">
        <v>164</v>
      </c>
      <c r="C270" s="18" t="s">
        <v>165</v>
      </c>
    </row>
    <row r="271" spans="1:4" x14ac:dyDescent="0.3">
      <c r="A271" s="3">
        <v>10</v>
      </c>
      <c r="B271" s="3">
        <v>50</v>
      </c>
      <c r="C271" s="33">
        <f>A271*B271</f>
        <v>500</v>
      </c>
    </row>
    <row r="272" spans="1:4" x14ac:dyDescent="0.3">
      <c r="A272" s="3"/>
      <c r="B272" s="3"/>
      <c r="C272" s="3"/>
    </row>
    <row r="273" spans="1:4" x14ac:dyDescent="0.3">
      <c r="A273" s="3">
        <v>2</v>
      </c>
      <c r="B273" s="33">
        <f>$B$271*($A$271/A273)</f>
        <v>250</v>
      </c>
      <c r="C273" s="33">
        <f>B273*A273</f>
        <v>500</v>
      </c>
    </row>
    <row r="274" spans="1:4" x14ac:dyDescent="0.3">
      <c r="A274" s="3">
        <v>4</v>
      </c>
      <c r="B274" s="3">
        <f t="shared" ref="B274:B277" si="19">$B$271*($A$271/A274)</f>
        <v>125</v>
      </c>
      <c r="C274" s="3">
        <f t="shared" ref="C274:C277" si="20">B274*A274</f>
        <v>500</v>
      </c>
    </row>
    <row r="275" spans="1:4" x14ac:dyDescent="0.3">
      <c r="A275" s="3">
        <v>5</v>
      </c>
      <c r="B275" s="3">
        <f t="shared" si="19"/>
        <v>100</v>
      </c>
      <c r="C275" s="3">
        <f t="shared" si="20"/>
        <v>500</v>
      </c>
    </row>
    <row r="276" spans="1:4" x14ac:dyDescent="0.3">
      <c r="A276" s="3">
        <v>6</v>
      </c>
      <c r="B276" s="3">
        <f t="shared" si="19"/>
        <v>83.333333333333343</v>
      </c>
      <c r="C276" s="3">
        <f t="shared" si="20"/>
        <v>500.00000000000006</v>
      </c>
    </row>
    <row r="277" spans="1:4" x14ac:dyDescent="0.3">
      <c r="A277" s="3">
        <v>8</v>
      </c>
      <c r="B277" s="3">
        <f t="shared" si="19"/>
        <v>62.5</v>
      </c>
      <c r="C277" s="3">
        <f t="shared" si="20"/>
        <v>500</v>
      </c>
    </row>
    <row r="279" spans="1:4" x14ac:dyDescent="0.3">
      <c r="A279" s="30" t="s">
        <v>166</v>
      </c>
    </row>
    <row r="280" spans="1:4" x14ac:dyDescent="0.3">
      <c r="A280" s="18" t="s">
        <v>167</v>
      </c>
      <c r="B280" s="18" t="s">
        <v>168</v>
      </c>
      <c r="C280" s="18" t="s">
        <v>169</v>
      </c>
      <c r="D280" s="18" t="s">
        <v>165</v>
      </c>
    </row>
    <row r="281" spans="1:4" x14ac:dyDescent="0.3">
      <c r="A281" s="3">
        <v>14</v>
      </c>
      <c r="B281" s="3">
        <v>8.5</v>
      </c>
      <c r="C281" s="3">
        <v>5</v>
      </c>
      <c r="D281" s="33">
        <f>A281*B281*C281</f>
        <v>595</v>
      </c>
    </row>
    <row r="282" spans="1:4" x14ac:dyDescent="0.3">
      <c r="A282" s="3"/>
      <c r="B282" s="3"/>
      <c r="C282" s="3"/>
      <c r="D282" s="3"/>
    </row>
    <row r="283" spans="1:4" x14ac:dyDescent="0.3">
      <c r="A283" s="3">
        <v>10</v>
      </c>
      <c r="B283" s="3">
        <v>8</v>
      </c>
      <c r="C283" s="33">
        <f>ROUNDUP($C$281*$B$281*$A$281/(A283*B283),0)</f>
        <v>8</v>
      </c>
      <c r="D283" s="33">
        <f>A283*B283*C283</f>
        <v>640</v>
      </c>
    </row>
    <row r="284" spans="1:4" x14ac:dyDescent="0.3">
      <c r="A284" s="3">
        <v>8</v>
      </c>
      <c r="B284" s="3">
        <v>8</v>
      </c>
      <c r="C284" s="3">
        <f t="shared" ref="C284:C288" si="21">ROUNDUP($C$281*$B$281*$A$281/(A284*B284),0)</f>
        <v>10</v>
      </c>
      <c r="D284" s="3">
        <f t="shared" ref="D284:D288" si="22">A284*B284*C284</f>
        <v>640</v>
      </c>
    </row>
    <row r="285" spans="1:4" x14ac:dyDescent="0.3">
      <c r="A285" s="3">
        <v>8</v>
      </c>
      <c r="B285" s="3">
        <v>8.5</v>
      </c>
      <c r="C285" s="3">
        <f t="shared" si="21"/>
        <v>9</v>
      </c>
      <c r="D285" s="3">
        <f t="shared" si="22"/>
        <v>612</v>
      </c>
    </row>
    <row r="286" spans="1:4" x14ac:dyDescent="0.3">
      <c r="A286" s="3">
        <v>7</v>
      </c>
      <c r="B286" s="3">
        <v>8</v>
      </c>
      <c r="C286" s="3">
        <f t="shared" si="21"/>
        <v>11</v>
      </c>
      <c r="D286" s="3">
        <f t="shared" si="22"/>
        <v>616</v>
      </c>
    </row>
    <row r="287" spans="1:4" x14ac:dyDescent="0.3">
      <c r="A287" s="3">
        <v>7</v>
      </c>
      <c r="B287" s="3">
        <v>8.5</v>
      </c>
      <c r="C287" s="3">
        <f t="shared" si="21"/>
        <v>10</v>
      </c>
      <c r="D287" s="3">
        <f t="shared" si="22"/>
        <v>595</v>
      </c>
    </row>
    <row r="288" spans="1:4" x14ac:dyDescent="0.3">
      <c r="A288" s="3">
        <v>6</v>
      </c>
      <c r="B288" s="3">
        <v>8</v>
      </c>
      <c r="C288" s="3">
        <f t="shared" si="21"/>
        <v>13</v>
      </c>
      <c r="D288" s="3">
        <f t="shared" si="22"/>
        <v>624</v>
      </c>
    </row>
    <row r="290" spans="1:4" x14ac:dyDescent="0.3">
      <c r="A290" s="2" t="s">
        <v>170</v>
      </c>
    </row>
    <row r="291" spans="1:4" x14ac:dyDescent="0.3">
      <c r="A291" s="3" t="s">
        <v>171</v>
      </c>
      <c r="B291" s="3">
        <v>199000</v>
      </c>
    </row>
    <row r="292" spans="1:4" x14ac:dyDescent="0.3">
      <c r="A292" s="3" t="s">
        <v>172</v>
      </c>
      <c r="B292" s="3">
        <v>30</v>
      </c>
    </row>
    <row r="293" spans="1:4" x14ac:dyDescent="0.3">
      <c r="A293" s="5" t="s">
        <v>1</v>
      </c>
      <c r="B293" s="5" t="s">
        <v>172</v>
      </c>
      <c r="C293" s="5" t="s">
        <v>180</v>
      </c>
    </row>
    <row r="294" spans="1:4" x14ac:dyDescent="0.3">
      <c r="A294" s="3" t="s">
        <v>173</v>
      </c>
      <c r="B294" s="3">
        <v>5</v>
      </c>
      <c r="C294" s="46">
        <f t="shared" ref="C294:C299" si="23">B294*$B$291/$B$292</f>
        <v>33166.666666666664</v>
      </c>
      <c r="D294" t="s">
        <v>179</v>
      </c>
    </row>
    <row r="295" spans="1:4" x14ac:dyDescent="0.3">
      <c r="A295" s="3" t="s">
        <v>174</v>
      </c>
      <c r="B295" s="3">
        <v>9</v>
      </c>
      <c r="C295" s="45">
        <f t="shared" si="23"/>
        <v>59700</v>
      </c>
    </row>
    <row r="296" spans="1:4" x14ac:dyDescent="0.3">
      <c r="A296" s="3" t="s">
        <v>175</v>
      </c>
      <c r="B296" s="3">
        <v>3</v>
      </c>
      <c r="C296" s="45">
        <f t="shared" si="23"/>
        <v>19900</v>
      </c>
    </row>
    <row r="297" spans="1:4" x14ac:dyDescent="0.3">
      <c r="A297" s="3" t="s">
        <v>176</v>
      </c>
      <c r="B297" s="3">
        <v>2</v>
      </c>
      <c r="C297" s="45">
        <f t="shared" si="23"/>
        <v>13266.666666666666</v>
      </c>
      <c r="D297" t="s">
        <v>181</v>
      </c>
    </row>
    <row r="298" spans="1:4" x14ac:dyDescent="0.3">
      <c r="A298" s="3" t="s">
        <v>177</v>
      </c>
      <c r="B298" s="3">
        <v>7</v>
      </c>
      <c r="C298" s="45">
        <f t="shared" si="23"/>
        <v>46433.333333333336</v>
      </c>
    </row>
    <row r="299" spans="1:4" x14ac:dyDescent="0.3">
      <c r="A299" s="3" t="s">
        <v>178</v>
      </c>
      <c r="B299" s="3">
        <v>4</v>
      </c>
      <c r="C299" s="45">
        <f t="shared" si="23"/>
        <v>26533.333333333332</v>
      </c>
    </row>
    <row r="301" spans="1:4" x14ac:dyDescent="0.3">
      <c r="A301" s="2" t="s">
        <v>182</v>
      </c>
    </row>
    <row r="302" spans="1:4" x14ac:dyDescent="0.3">
      <c r="A302" s="18" t="s">
        <v>183</v>
      </c>
      <c r="B302" s="20">
        <v>0.33</v>
      </c>
    </row>
    <row r="303" spans="1:4" x14ac:dyDescent="0.3">
      <c r="A303" s="18" t="s">
        <v>184</v>
      </c>
      <c r="B303" s="6">
        <v>3500</v>
      </c>
    </row>
    <row r="304" spans="1:4" x14ac:dyDescent="0.3">
      <c r="A304" s="18" t="s">
        <v>185</v>
      </c>
      <c r="B304" s="31">
        <f>B303*B302</f>
        <v>1155</v>
      </c>
    </row>
    <row r="305" spans="1:4" x14ac:dyDescent="0.3">
      <c r="A305" s="18" t="s">
        <v>186</v>
      </c>
      <c r="B305" s="31">
        <f>B303-B304</f>
        <v>2345</v>
      </c>
    </row>
    <row r="307" spans="1:4" x14ac:dyDescent="0.3">
      <c r="A307" s="2" t="s">
        <v>187</v>
      </c>
    </row>
    <row r="308" spans="1:4" x14ac:dyDescent="0.3">
      <c r="A308" s="18" t="s">
        <v>188</v>
      </c>
      <c r="B308" s="3">
        <v>250</v>
      </c>
    </row>
    <row r="309" spans="1:4" x14ac:dyDescent="0.3">
      <c r="A309" s="18" t="s">
        <v>19</v>
      </c>
      <c r="B309" s="3">
        <v>131</v>
      </c>
    </row>
    <row r="310" spans="1:4" x14ac:dyDescent="0.3">
      <c r="A310" s="18" t="s">
        <v>189</v>
      </c>
      <c r="B310" s="3">
        <f>B308-B309</f>
        <v>119</v>
      </c>
    </row>
    <row r="311" spans="1:4" x14ac:dyDescent="0.3">
      <c r="A311" s="18" t="s">
        <v>190</v>
      </c>
      <c r="B311" s="11">
        <f>B310/B308</f>
        <v>0.47599999999999998</v>
      </c>
      <c r="C311" t="s">
        <v>144</v>
      </c>
    </row>
    <row r="313" spans="1:4" x14ac:dyDescent="0.3">
      <c r="A313" s="2" t="s">
        <v>193</v>
      </c>
    </row>
    <row r="314" spans="1:4" x14ac:dyDescent="0.3">
      <c r="A314" s="18" t="s">
        <v>146</v>
      </c>
      <c r="B314" s="18" t="s">
        <v>191</v>
      </c>
      <c r="C314" s="18" t="s">
        <v>147</v>
      </c>
    </row>
    <row r="315" spans="1:4" x14ac:dyDescent="0.3">
      <c r="A315" s="3">
        <v>3</v>
      </c>
      <c r="B315" s="3">
        <v>1</v>
      </c>
      <c r="C315" s="35">
        <f t="shared" ref="C315:C323" si="24">A315^(24/B315)</f>
        <v>282429536481</v>
      </c>
      <c r="D315" t="s">
        <v>192</v>
      </c>
    </row>
    <row r="316" spans="1:4" x14ac:dyDescent="0.3">
      <c r="A316" s="3">
        <v>3</v>
      </c>
      <c r="B316" s="3">
        <v>2</v>
      </c>
      <c r="C316" s="23">
        <f t="shared" si="24"/>
        <v>531441</v>
      </c>
    </row>
    <row r="317" spans="1:4" x14ac:dyDescent="0.3">
      <c r="A317" s="3">
        <v>3</v>
      </c>
      <c r="B317" s="3">
        <v>3.5</v>
      </c>
      <c r="C317" s="23">
        <f t="shared" si="24"/>
        <v>1869.3413115969424</v>
      </c>
    </row>
    <row r="318" spans="1:4" x14ac:dyDescent="0.3">
      <c r="A318" s="3">
        <v>3</v>
      </c>
      <c r="B318" s="3">
        <v>4</v>
      </c>
      <c r="C318" s="23">
        <f t="shared" si="24"/>
        <v>729</v>
      </c>
    </row>
    <row r="319" spans="1:4" x14ac:dyDescent="0.3">
      <c r="A319" s="3">
        <v>3</v>
      </c>
      <c r="B319" s="3">
        <v>1</v>
      </c>
      <c r="C319" s="23">
        <f t="shared" si="24"/>
        <v>282429536481</v>
      </c>
    </row>
    <row r="320" spans="1:4" x14ac:dyDescent="0.3">
      <c r="A320" s="3">
        <v>3</v>
      </c>
      <c r="B320" s="3">
        <v>2</v>
      </c>
      <c r="C320" s="23">
        <f t="shared" si="24"/>
        <v>531441</v>
      </c>
    </row>
    <row r="321" spans="1:3" x14ac:dyDescent="0.3">
      <c r="A321" s="3">
        <v>3</v>
      </c>
      <c r="B321" s="3">
        <v>3</v>
      </c>
      <c r="C321" s="23">
        <f t="shared" si="24"/>
        <v>6561</v>
      </c>
    </row>
    <row r="322" spans="1:3" x14ac:dyDescent="0.3">
      <c r="A322" s="3">
        <v>3</v>
      </c>
      <c r="B322" s="3">
        <v>4</v>
      </c>
      <c r="C322" s="23">
        <f t="shared" si="24"/>
        <v>729</v>
      </c>
    </row>
    <row r="323" spans="1:3" x14ac:dyDescent="0.3">
      <c r="A323" s="3">
        <v>3</v>
      </c>
      <c r="B323" s="3">
        <v>1</v>
      </c>
      <c r="C323" s="23">
        <f t="shared" si="24"/>
        <v>282429536481</v>
      </c>
    </row>
    <row r="325" spans="1:3" x14ac:dyDescent="0.3">
      <c r="A325" s="18" t="s">
        <v>194</v>
      </c>
      <c r="B325" s="18"/>
      <c r="C325" s="18" t="s">
        <v>197</v>
      </c>
    </row>
    <row r="326" spans="1:3" x14ac:dyDescent="0.3">
      <c r="A326" s="3" t="s">
        <v>195</v>
      </c>
      <c r="B326" s="3" t="s">
        <v>196</v>
      </c>
      <c r="C326" s="3">
        <v>90</v>
      </c>
    </row>
    <row r="327" spans="1:3" x14ac:dyDescent="0.3">
      <c r="A327" s="3" t="s">
        <v>196</v>
      </c>
      <c r="B327" s="3" t="s">
        <v>195</v>
      </c>
      <c r="C327" s="3">
        <v>75</v>
      </c>
    </row>
    <row r="328" spans="1:3" x14ac:dyDescent="0.3">
      <c r="A328" s="3"/>
      <c r="B328" s="18" t="s">
        <v>198</v>
      </c>
      <c r="C328" s="47">
        <f>(C326+C327)/2</f>
        <v>82.5</v>
      </c>
    </row>
  </sheetData>
  <mergeCells count="1">
    <mergeCell ref="A1:C1"/>
  </mergeCells>
  <conditionalFormatting sqref="D161">
    <cfRule type="top10" dxfId="1" priority="2" rank="1"/>
  </conditionalFormatting>
  <conditionalFormatting sqref="D162:D166">
    <cfRule type="top10" dxfId="0" priority="1" rank="1"/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0"/>
  <sheetViews>
    <sheetView topLeftCell="C171" workbookViewId="0">
      <selection activeCell="K185" sqref="K185"/>
    </sheetView>
  </sheetViews>
  <sheetFormatPr defaultRowHeight="14.4" x14ac:dyDescent="0.3"/>
  <cols>
    <col min="1" max="1" width="18" customWidth="1"/>
    <col min="2" max="2" width="22.33203125" customWidth="1"/>
    <col min="3" max="3" width="24.44140625" customWidth="1"/>
    <col min="4" max="4" width="12.5546875" customWidth="1"/>
    <col min="6" max="6" width="10.5546875" bestFit="1" customWidth="1"/>
  </cols>
  <sheetData>
    <row r="1" spans="1:5" ht="29.25" customHeight="1" x14ac:dyDescent="0.3">
      <c r="A1" s="71" t="s">
        <v>199</v>
      </c>
      <c r="B1" s="72"/>
      <c r="C1" s="72"/>
      <c r="D1" s="72"/>
      <c r="E1" s="72"/>
    </row>
    <row r="3" spans="1:5" x14ac:dyDescent="0.3">
      <c r="A3" s="2" t="s">
        <v>200</v>
      </c>
      <c r="B3" s="2"/>
      <c r="C3" s="2"/>
    </row>
    <row r="4" spans="1:5" x14ac:dyDescent="0.3">
      <c r="A4" s="18" t="s">
        <v>201</v>
      </c>
      <c r="B4" s="18" t="s">
        <v>202</v>
      </c>
      <c r="C4" s="18" t="s">
        <v>203</v>
      </c>
    </row>
    <row r="5" spans="1:5" x14ac:dyDescent="0.3">
      <c r="A5" s="3">
        <v>5</v>
      </c>
      <c r="B5" s="3">
        <v>25</v>
      </c>
      <c r="C5" s="33" t="b">
        <f>AND(A5&gt;20,B5&gt;15)</f>
        <v>0</v>
      </c>
    </row>
    <row r="6" spans="1:5" x14ac:dyDescent="0.3">
      <c r="A6" s="3">
        <v>6</v>
      </c>
      <c r="B6" s="3">
        <v>15</v>
      </c>
      <c r="C6" s="3" t="b">
        <f t="shared" ref="C6:C13" si="0">AND(A6&gt;20,B6&gt;15)</f>
        <v>0</v>
      </c>
    </row>
    <row r="7" spans="1:5" x14ac:dyDescent="0.3">
      <c r="A7" s="3">
        <v>25</v>
      </c>
      <c r="B7" s="3">
        <v>10</v>
      </c>
      <c r="C7" s="3" t="b">
        <f t="shared" si="0"/>
        <v>0</v>
      </c>
    </row>
    <row r="8" spans="1:5" x14ac:dyDescent="0.3">
      <c r="A8" s="3">
        <v>35</v>
      </c>
      <c r="B8" s="3">
        <v>15</v>
      </c>
      <c r="C8" s="3" t="b">
        <f t="shared" si="0"/>
        <v>0</v>
      </c>
    </row>
    <row r="9" spans="1:5" x14ac:dyDescent="0.3">
      <c r="A9" s="3">
        <v>45</v>
      </c>
      <c r="B9" s="3">
        <v>55</v>
      </c>
      <c r="C9" s="3" t="b">
        <f t="shared" si="0"/>
        <v>1</v>
      </c>
    </row>
    <row r="10" spans="1:5" x14ac:dyDescent="0.3">
      <c r="A10" s="3">
        <v>55</v>
      </c>
      <c r="B10" s="3">
        <v>17</v>
      </c>
      <c r="C10" s="3" t="b">
        <f t="shared" si="0"/>
        <v>1</v>
      </c>
    </row>
    <row r="11" spans="1:5" x14ac:dyDescent="0.3">
      <c r="A11" s="3">
        <v>65</v>
      </c>
      <c r="B11" s="3">
        <v>35</v>
      </c>
      <c r="C11" s="3" t="b">
        <f t="shared" si="0"/>
        <v>1</v>
      </c>
    </row>
    <row r="12" spans="1:5" x14ac:dyDescent="0.3">
      <c r="A12" s="3">
        <v>82</v>
      </c>
      <c r="B12" s="3">
        <v>40</v>
      </c>
      <c r="C12" s="3" t="b">
        <f t="shared" si="0"/>
        <v>1</v>
      </c>
    </row>
    <row r="13" spans="1:5" x14ac:dyDescent="0.3">
      <c r="A13" s="3">
        <v>95</v>
      </c>
      <c r="B13" s="3">
        <v>90</v>
      </c>
      <c r="C13" s="3" t="b">
        <f t="shared" si="0"/>
        <v>1</v>
      </c>
    </row>
    <row r="15" spans="1:5" x14ac:dyDescent="0.3">
      <c r="A15" s="2" t="s">
        <v>204</v>
      </c>
    </row>
    <row r="16" spans="1:5" x14ac:dyDescent="0.3">
      <c r="A16" s="3" t="s">
        <v>205</v>
      </c>
      <c r="B16" s="4">
        <v>40434</v>
      </c>
    </row>
    <row r="17" spans="1:3" x14ac:dyDescent="0.3">
      <c r="A17" s="3" t="s">
        <v>206</v>
      </c>
      <c r="B17" s="4">
        <v>40442</v>
      </c>
    </row>
    <row r="19" spans="1:3" x14ac:dyDescent="0.3">
      <c r="A19" s="26" t="s">
        <v>108</v>
      </c>
      <c r="B19" s="26" t="s">
        <v>207</v>
      </c>
      <c r="C19" s="26" t="s">
        <v>203</v>
      </c>
    </row>
    <row r="20" spans="1:3" x14ac:dyDescent="0.3">
      <c r="A20" s="4">
        <v>40432</v>
      </c>
      <c r="B20" s="3">
        <v>16764</v>
      </c>
      <c r="C20" s="33" t="b">
        <f>AND(A20&gt;$B$16,A20&lt;=$B$17)</f>
        <v>0</v>
      </c>
    </row>
    <row r="21" spans="1:3" x14ac:dyDescent="0.3">
      <c r="A21" s="4">
        <v>40433</v>
      </c>
      <c r="B21" s="3">
        <v>67139</v>
      </c>
      <c r="C21" s="3" t="b">
        <f t="shared" ref="C21:C31" si="1">AND(A21&gt;$B$16,A21&lt;=$B$17)</f>
        <v>0</v>
      </c>
    </row>
    <row r="22" spans="1:3" x14ac:dyDescent="0.3">
      <c r="A22" s="4">
        <v>40434</v>
      </c>
      <c r="B22" s="3">
        <v>95642</v>
      </c>
      <c r="C22" s="3" t="b">
        <f t="shared" si="1"/>
        <v>0</v>
      </c>
    </row>
    <row r="23" spans="1:3" x14ac:dyDescent="0.3">
      <c r="A23" s="4">
        <v>40435</v>
      </c>
      <c r="B23" s="3">
        <v>29645</v>
      </c>
      <c r="C23" s="3" t="b">
        <f t="shared" si="1"/>
        <v>1</v>
      </c>
    </row>
    <row r="24" spans="1:3" x14ac:dyDescent="0.3">
      <c r="A24" s="4">
        <v>40436</v>
      </c>
      <c r="B24" s="3">
        <v>71419</v>
      </c>
      <c r="C24" s="3" t="b">
        <f t="shared" si="1"/>
        <v>1</v>
      </c>
    </row>
    <row r="25" spans="1:3" x14ac:dyDescent="0.3">
      <c r="A25" s="4">
        <v>40437</v>
      </c>
      <c r="B25" s="3">
        <v>32814</v>
      </c>
      <c r="C25" s="3" t="b">
        <f t="shared" si="1"/>
        <v>1</v>
      </c>
    </row>
    <row r="26" spans="1:3" x14ac:dyDescent="0.3">
      <c r="A26" s="4">
        <v>40438</v>
      </c>
      <c r="B26" s="3">
        <v>95032</v>
      </c>
      <c r="C26" s="3" t="b">
        <f t="shared" si="1"/>
        <v>1</v>
      </c>
    </row>
    <row r="27" spans="1:3" x14ac:dyDescent="0.3">
      <c r="A27" s="4">
        <v>40439</v>
      </c>
      <c r="B27" s="3">
        <v>36673</v>
      </c>
      <c r="C27" s="3" t="b">
        <f t="shared" si="1"/>
        <v>1</v>
      </c>
    </row>
    <row r="28" spans="1:3" x14ac:dyDescent="0.3">
      <c r="A28" s="4">
        <v>40440</v>
      </c>
      <c r="B28" s="3">
        <v>87867</v>
      </c>
      <c r="C28" s="3" t="b">
        <f t="shared" si="1"/>
        <v>1</v>
      </c>
    </row>
    <row r="29" spans="1:3" x14ac:dyDescent="0.3">
      <c r="A29" s="4">
        <v>40441</v>
      </c>
      <c r="B29" s="3">
        <v>72662</v>
      </c>
      <c r="C29" s="3" t="b">
        <f t="shared" si="1"/>
        <v>1</v>
      </c>
    </row>
    <row r="30" spans="1:3" x14ac:dyDescent="0.3">
      <c r="A30" s="4">
        <v>40442</v>
      </c>
      <c r="B30" s="3">
        <v>41544</v>
      </c>
      <c r="C30" s="3" t="b">
        <f t="shared" si="1"/>
        <v>1</v>
      </c>
    </row>
    <row r="31" spans="1:3" x14ac:dyDescent="0.3">
      <c r="A31" s="4">
        <v>40443</v>
      </c>
      <c r="B31" s="3">
        <v>25243</v>
      </c>
      <c r="C31" s="3" t="b">
        <f t="shared" si="1"/>
        <v>0</v>
      </c>
    </row>
    <row r="33" spans="1:5" x14ac:dyDescent="0.3">
      <c r="A33" s="2" t="s">
        <v>208</v>
      </c>
      <c r="D33" s="2" t="s">
        <v>223</v>
      </c>
    </row>
    <row r="34" spans="1:5" x14ac:dyDescent="0.3">
      <c r="A34" s="37" t="s">
        <v>213</v>
      </c>
      <c r="B34" s="37" t="s">
        <v>214</v>
      </c>
      <c r="D34" s="5" t="s">
        <v>79</v>
      </c>
      <c r="E34" s="5" t="s">
        <v>224</v>
      </c>
    </row>
    <row r="35" spans="1:5" x14ac:dyDescent="0.3">
      <c r="A35" s="3" t="s">
        <v>209</v>
      </c>
      <c r="B35" s="33" t="b">
        <f>OR(A35="new", A35="old")</f>
        <v>1</v>
      </c>
      <c r="D35" s="3">
        <v>44</v>
      </c>
      <c r="E35" s="33" t="b">
        <f>OR(D35=1,D35&gt;=99,D35&lt;0)</f>
        <v>0</v>
      </c>
    </row>
    <row r="36" spans="1:5" x14ac:dyDescent="0.3">
      <c r="A36" s="3" t="s">
        <v>209</v>
      </c>
      <c r="B36" s="3" t="b">
        <f t="shared" ref="B36:B44" si="2">OR(A36="new", A36="old")</f>
        <v>1</v>
      </c>
      <c r="D36" s="3">
        <v>-12</v>
      </c>
      <c r="E36" s="3" t="b">
        <f t="shared" ref="E36:E45" si="3">OR(D36=1,D36&gt;=99,D36&lt;0)</f>
        <v>1</v>
      </c>
    </row>
    <row r="37" spans="1:5" x14ac:dyDescent="0.3">
      <c r="A37" s="3" t="s">
        <v>210</v>
      </c>
      <c r="B37" s="3" t="b">
        <f t="shared" si="2"/>
        <v>0</v>
      </c>
      <c r="D37" s="3">
        <v>0</v>
      </c>
      <c r="E37" s="3" t="b">
        <f t="shared" si="3"/>
        <v>0</v>
      </c>
    </row>
    <row r="38" spans="1:5" x14ac:dyDescent="0.3">
      <c r="A38" s="3" t="s">
        <v>211</v>
      </c>
      <c r="B38" s="3" t="b">
        <f t="shared" si="2"/>
        <v>1</v>
      </c>
      <c r="D38" s="3">
        <v>55</v>
      </c>
      <c r="E38" s="3" t="b">
        <f t="shared" si="3"/>
        <v>0</v>
      </c>
    </row>
    <row r="39" spans="1:5" x14ac:dyDescent="0.3">
      <c r="A39" s="3" t="s">
        <v>212</v>
      </c>
      <c r="B39" s="3" t="b">
        <f t="shared" si="2"/>
        <v>0</v>
      </c>
      <c r="D39" s="3">
        <v>99</v>
      </c>
      <c r="E39" s="3" t="b">
        <f t="shared" si="3"/>
        <v>1</v>
      </c>
    </row>
    <row r="40" spans="1:5" x14ac:dyDescent="0.3">
      <c r="A40" s="3" t="s">
        <v>209</v>
      </c>
      <c r="B40" s="3" t="b">
        <f t="shared" si="2"/>
        <v>1</v>
      </c>
      <c r="D40" s="3">
        <v>100</v>
      </c>
      <c r="E40" s="3" t="b">
        <f t="shared" si="3"/>
        <v>1</v>
      </c>
    </row>
    <row r="41" spans="1:5" x14ac:dyDescent="0.3">
      <c r="A41" s="3" t="s">
        <v>210</v>
      </c>
      <c r="B41" s="3" t="b">
        <f t="shared" si="2"/>
        <v>0</v>
      </c>
      <c r="D41" s="3">
        <v>-1</v>
      </c>
      <c r="E41" s="3" t="b">
        <f t="shared" si="3"/>
        <v>1</v>
      </c>
    </row>
    <row r="42" spans="1:5" x14ac:dyDescent="0.3">
      <c r="A42" s="3" t="s">
        <v>210</v>
      </c>
      <c r="B42" s="3" t="b">
        <f t="shared" si="2"/>
        <v>0</v>
      </c>
      <c r="D42" s="3">
        <v>2</v>
      </c>
      <c r="E42" s="3" t="b">
        <f t="shared" si="3"/>
        <v>0</v>
      </c>
    </row>
    <row r="43" spans="1:5" x14ac:dyDescent="0.3">
      <c r="A43" s="3" t="s">
        <v>211</v>
      </c>
      <c r="B43" s="3" t="b">
        <f t="shared" si="2"/>
        <v>1</v>
      </c>
      <c r="D43" s="3">
        <v>3</v>
      </c>
      <c r="E43" s="3" t="b">
        <f t="shared" si="3"/>
        <v>0</v>
      </c>
    </row>
    <row r="44" spans="1:5" x14ac:dyDescent="0.3">
      <c r="A44" s="3" t="s">
        <v>212</v>
      </c>
      <c r="B44" s="3" t="b">
        <f t="shared" si="2"/>
        <v>0</v>
      </c>
      <c r="D44" s="53">
        <v>34</v>
      </c>
      <c r="E44" s="3" t="b">
        <f t="shared" si="3"/>
        <v>0</v>
      </c>
    </row>
    <row r="45" spans="1:5" x14ac:dyDescent="0.3">
      <c r="D45" s="3">
        <v>1</v>
      </c>
      <c r="E45" s="3" t="b">
        <f t="shared" si="3"/>
        <v>1</v>
      </c>
    </row>
    <row r="46" spans="1:5" x14ac:dyDescent="0.3">
      <c r="A46" s="2" t="s">
        <v>215</v>
      </c>
    </row>
    <row r="48" spans="1:5" x14ac:dyDescent="0.3">
      <c r="A48" s="18" t="s">
        <v>216</v>
      </c>
      <c r="B48" s="18" t="s">
        <v>217</v>
      </c>
      <c r="C48" s="18" t="s">
        <v>219</v>
      </c>
    </row>
    <row r="49" spans="1:17" x14ac:dyDescent="0.3">
      <c r="A49" s="17">
        <v>962</v>
      </c>
      <c r="B49" s="17">
        <v>952</v>
      </c>
      <c r="C49" s="51" t="e">
        <f ca="1">_xludf.XOR(A49&gt;=900,B49&gt;=900)</f>
        <v>#NAME?</v>
      </c>
      <c r="D49" t="s">
        <v>218</v>
      </c>
    </row>
    <row r="50" spans="1:17" x14ac:dyDescent="0.3">
      <c r="A50" s="17">
        <v>900</v>
      </c>
      <c r="B50" s="17">
        <v>800</v>
      </c>
      <c r="C50" s="17" t="e">
        <f t="shared" ref="C50:C56" ca="1" si="4">_xludf.XOR(A50&gt;=900,B50&gt;=900)</f>
        <v>#NAME?</v>
      </c>
    </row>
    <row r="51" spans="1:17" x14ac:dyDescent="0.3">
      <c r="A51" s="17">
        <v>154</v>
      </c>
      <c r="B51" s="17">
        <v>900</v>
      </c>
      <c r="C51" s="17" t="e">
        <f t="shared" ca="1" si="4"/>
        <v>#NAME?</v>
      </c>
    </row>
    <row r="52" spans="1:17" x14ac:dyDescent="0.3">
      <c r="A52" s="17">
        <v>145</v>
      </c>
      <c r="B52" s="17">
        <v>156</v>
      </c>
      <c r="C52" s="17" t="e">
        <f t="shared" ca="1" si="4"/>
        <v>#NAME?</v>
      </c>
    </row>
    <row r="53" spans="1:17" x14ac:dyDescent="0.3">
      <c r="A53" s="17">
        <v>156</v>
      </c>
      <c r="B53" s="17">
        <v>512</v>
      </c>
      <c r="C53" s="17" t="e">
        <f t="shared" ca="1" si="4"/>
        <v>#NAME?</v>
      </c>
    </row>
    <row r="54" spans="1:17" x14ac:dyDescent="0.3">
      <c r="A54" s="17">
        <v>200</v>
      </c>
      <c r="B54" s="17">
        <v>120</v>
      </c>
      <c r="C54" s="17" t="e">
        <f t="shared" ca="1" si="4"/>
        <v>#NAME?</v>
      </c>
      <c r="P54">
        <v>36</v>
      </c>
      <c r="Q54" t="str">
        <f>IF(P54&gt;=80,"DISTINCTION",IF(P54&gt;=60,"FIRSTCLASS",IF(P54&gt;=50,"SECOUND CLASS",IF(P54&gt;=35,"THIRD CLASS",IF(P58&lt;=P54,"FAIL")))))</f>
        <v>THIRD CLASS</v>
      </c>
    </row>
    <row r="55" spans="1:17" x14ac:dyDescent="0.3">
      <c r="A55" s="17">
        <v>800</v>
      </c>
      <c r="B55" s="17">
        <v>900</v>
      </c>
      <c r="C55" s="17" t="e">
        <f t="shared" ca="1" si="4"/>
        <v>#NAME?</v>
      </c>
      <c r="P55">
        <v>65</v>
      </c>
      <c r="Q55" t="str">
        <f t="shared" ref="Q55:Q59" si="5">IF(P55&gt;=80,"DISTINCTION",IF(P55&gt;=60,"FIRSTCLASS",IF(P55&gt;=50,"SECOUND CLASS",IF(P55&gt;=35,"THIRD CLASS",IF(P59&lt;=P55,"FAIL")))))</f>
        <v>FIRSTCLASS</v>
      </c>
    </row>
    <row r="56" spans="1:17" x14ac:dyDescent="0.3">
      <c r="A56" s="17">
        <v>900</v>
      </c>
      <c r="B56" s="17">
        <v>102</v>
      </c>
      <c r="C56" s="17" t="e">
        <f t="shared" ca="1" si="4"/>
        <v>#NAME?</v>
      </c>
      <c r="P56">
        <v>87</v>
      </c>
      <c r="Q56" t="str">
        <f t="shared" si="5"/>
        <v>DISTINCTION</v>
      </c>
    </row>
    <row r="57" spans="1:17" x14ac:dyDescent="0.3">
      <c r="P57">
        <v>90</v>
      </c>
      <c r="Q57" t="str">
        <f t="shared" si="5"/>
        <v>DISTINCTION</v>
      </c>
    </row>
    <row r="58" spans="1:17" x14ac:dyDescent="0.3">
      <c r="A58" s="2" t="s">
        <v>220</v>
      </c>
      <c r="P58">
        <v>20</v>
      </c>
      <c r="Q58" t="str">
        <f t="shared" si="5"/>
        <v>FAIL</v>
      </c>
    </row>
    <row r="59" spans="1:17" x14ac:dyDescent="0.3">
      <c r="A59" s="18" t="s">
        <v>216</v>
      </c>
      <c r="B59" s="18" t="s">
        <v>217</v>
      </c>
      <c r="C59" s="18" t="s">
        <v>221</v>
      </c>
      <c r="P59">
        <v>55</v>
      </c>
      <c r="Q59" t="str">
        <f t="shared" si="5"/>
        <v>SECOUND CLASS</v>
      </c>
    </row>
    <row r="60" spans="1:17" x14ac:dyDescent="0.3">
      <c r="A60" s="17">
        <v>962</v>
      </c>
      <c r="B60" s="17">
        <v>952</v>
      </c>
      <c r="C60" s="33" t="str">
        <f>IF(A60&gt;B60,"A is greater than B","B is greater than A")</f>
        <v>A is greater than B</v>
      </c>
      <c r="D60" t="str">
        <f>IF(A60&gt;B60,"A IS GRETER THAN B","B IS GRATER THAN A")</f>
        <v>A IS GRETER THAN B</v>
      </c>
      <c r="H60" t="s">
        <v>436</v>
      </c>
      <c r="I60" t="s">
        <v>440</v>
      </c>
      <c r="J60" t="str">
        <f>IF(E35="R","RED",IF(H61="G","GREEN",IF(H62="BLUE",IF)))</f>
        <v>GREEN</v>
      </c>
    </row>
    <row r="61" spans="1:17" x14ac:dyDescent="0.3">
      <c r="A61" s="17">
        <v>900</v>
      </c>
      <c r="B61" s="17">
        <v>800</v>
      </c>
      <c r="C61" s="3" t="str">
        <f t="shared" ref="C61:C67" si="6">IF(A61&gt;B61,"A is greater than B","B is greater than A")</f>
        <v>A is greater than B</v>
      </c>
      <c r="D61" t="str">
        <f t="shared" ref="D61:D67" si="7">IF(A61&gt;B61,"A IS GRETER THAN B","B IS GRATER THAN A")</f>
        <v>A IS GRETER THAN B</v>
      </c>
      <c r="H61" t="s">
        <v>437</v>
      </c>
      <c r="I61" t="s">
        <v>441</v>
      </c>
    </row>
    <row r="62" spans="1:17" x14ac:dyDescent="0.3">
      <c r="A62" s="17">
        <v>154</v>
      </c>
      <c r="B62" s="17">
        <v>900</v>
      </c>
      <c r="C62" s="3" t="str">
        <f t="shared" si="6"/>
        <v>B is greater than A</v>
      </c>
      <c r="D62" t="str">
        <f t="shared" si="7"/>
        <v>B IS GRATER THAN A</v>
      </c>
      <c r="H62" t="s">
        <v>438</v>
      </c>
      <c r="I62" t="s">
        <v>442</v>
      </c>
    </row>
    <row r="63" spans="1:17" x14ac:dyDescent="0.3">
      <c r="A63" s="17">
        <v>145</v>
      </c>
      <c r="B63" s="17">
        <v>156</v>
      </c>
      <c r="C63" s="3" t="str">
        <f t="shared" si="6"/>
        <v>B is greater than A</v>
      </c>
      <c r="D63" t="str">
        <f t="shared" si="7"/>
        <v>B IS GRATER THAN A</v>
      </c>
      <c r="H63" t="s">
        <v>439</v>
      </c>
      <c r="I63" t="s">
        <v>443</v>
      </c>
    </row>
    <row r="64" spans="1:17" x14ac:dyDescent="0.3">
      <c r="A64" s="17">
        <v>156</v>
      </c>
      <c r="B64" s="17">
        <v>512</v>
      </c>
      <c r="C64" s="3" t="str">
        <f t="shared" si="6"/>
        <v>B is greater than A</v>
      </c>
      <c r="D64" t="str">
        <f t="shared" si="7"/>
        <v>B IS GRATER THAN A</v>
      </c>
    </row>
    <row r="65" spans="1:4" x14ac:dyDescent="0.3">
      <c r="A65" s="17">
        <v>200</v>
      </c>
      <c r="B65" s="17">
        <v>120</v>
      </c>
      <c r="C65" s="3" t="str">
        <f t="shared" si="6"/>
        <v>A is greater than B</v>
      </c>
      <c r="D65" t="str">
        <f t="shared" si="7"/>
        <v>A IS GRETER THAN B</v>
      </c>
    </row>
    <row r="66" spans="1:4" x14ac:dyDescent="0.3">
      <c r="A66" s="17">
        <v>800</v>
      </c>
      <c r="B66" s="17">
        <v>900</v>
      </c>
      <c r="C66" s="3" t="str">
        <f t="shared" si="6"/>
        <v>B is greater than A</v>
      </c>
      <c r="D66" t="str">
        <f t="shared" si="7"/>
        <v>B IS GRATER THAN A</v>
      </c>
    </row>
    <row r="67" spans="1:4" x14ac:dyDescent="0.3">
      <c r="A67" s="17">
        <v>900</v>
      </c>
      <c r="B67" s="17">
        <v>102</v>
      </c>
      <c r="C67" s="3" t="str">
        <f t="shared" si="6"/>
        <v>A is greater than B</v>
      </c>
      <c r="D67" t="str">
        <f t="shared" si="7"/>
        <v>A IS GRETER THAN B</v>
      </c>
    </row>
    <row r="69" spans="1:4" x14ac:dyDescent="0.3">
      <c r="A69" s="2" t="s">
        <v>222</v>
      </c>
    </row>
    <row r="70" spans="1:4" x14ac:dyDescent="0.3">
      <c r="A70" s="18" t="s">
        <v>216</v>
      </c>
      <c r="B70" s="18" t="s">
        <v>217</v>
      </c>
      <c r="C70" s="18" t="s">
        <v>221</v>
      </c>
    </row>
    <row r="71" spans="1:4" x14ac:dyDescent="0.3">
      <c r="A71" s="17">
        <v>962</v>
      </c>
      <c r="B71" s="17">
        <v>952</v>
      </c>
      <c r="C71" s="33" t="str">
        <f>IF(A71&gt;B71,"A is larger",IF(A71&lt;B71,"A is Smaller","Both are equal"))</f>
        <v>A is larger</v>
      </c>
      <c r="D71" t="str">
        <f>IF(A71&gt;B71,"A IS LARGER",IF(A71&lt;B71,"A IS SMALLER","BOTH ARE EQUAL"))</f>
        <v>A IS LARGER</v>
      </c>
    </row>
    <row r="72" spans="1:4" x14ac:dyDescent="0.3">
      <c r="A72" s="17">
        <v>900</v>
      </c>
      <c r="B72" s="17">
        <v>900</v>
      </c>
      <c r="C72" s="52" t="str">
        <f t="shared" ref="C72:C78" si="8">IF(A72&gt;B72,"A is larger",IF(A72&lt;B72,"A is Smaller","Both are equal"))</f>
        <v>Both are equal</v>
      </c>
      <c r="D72" t="str">
        <f t="shared" ref="D72:D78" si="9">IF(A72&gt;B72,"A IS LARGER",IF(A72&lt;B72,"A IS SMALLER","BOTH ARE EQUAL"))</f>
        <v>BOTH ARE EQUAL</v>
      </c>
    </row>
    <row r="73" spans="1:4" x14ac:dyDescent="0.3">
      <c r="A73" s="17">
        <v>154</v>
      </c>
      <c r="B73" s="17">
        <v>900</v>
      </c>
      <c r="C73" s="52" t="str">
        <f t="shared" si="8"/>
        <v>A is Smaller</v>
      </c>
      <c r="D73" t="str">
        <f t="shared" si="9"/>
        <v>A IS SMALLER</v>
      </c>
    </row>
    <row r="74" spans="1:4" x14ac:dyDescent="0.3">
      <c r="A74" s="17">
        <v>145</v>
      </c>
      <c r="B74" s="17">
        <v>156</v>
      </c>
      <c r="C74" s="52" t="str">
        <f t="shared" si="8"/>
        <v>A is Smaller</v>
      </c>
      <c r="D74" t="str">
        <f t="shared" si="9"/>
        <v>A IS SMALLER</v>
      </c>
    </row>
    <row r="75" spans="1:4" x14ac:dyDescent="0.3">
      <c r="A75" s="17">
        <v>512</v>
      </c>
      <c r="B75" s="17">
        <v>512</v>
      </c>
      <c r="C75" s="52" t="str">
        <f t="shared" si="8"/>
        <v>Both are equal</v>
      </c>
      <c r="D75" t="str">
        <f t="shared" si="9"/>
        <v>BOTH ARE EQUAL</v>
      </c>
    </row>
    <row r="76" spans="1:4" x14ac:dyDescent="0.3">
      <c r="A76" s="17">
        <v>200</v>
      </c>
      <c r="B76" s="17">
        <v>200</v>
      </c>
      <c r="C76" s="52" t="str">
        <f t="shared" si="8"/>
        <v>Both are equal</v>
      </c>
      <c r="D76" t="str">
        <f t="shared" si="9"/>
        <v>BOTH ARE EQUAL</v>
      </c>
    </row>
    <row r="77" spans="1:4" x14ac:dyDescent="0.3">
      <c r="A77" s="17">
        <v>800</v>
      </c>
      <c r="B77" s="17">
        <v>900</v>
      </c>
      <c r="C77" s="52" t="str">
        <f t="shared" si="8"/>
        <v>A is Smaller</v>
      </c>
      <c r="D77" t="str">
        <f t="shared" si="9"/>
        <v>A IS SMALLER</v>
      </c>
    </row>
    <row r="78" spans="1:4" x14ac:dyDescent="0.3">
      <c r="A78" s="17">
        <v>900</v>
      </c>
      <c r="B78" s="17">
        <v>102</v>
      </c>
      <c r="C78" s="52" t="str">
        <f t="shared" si="8"/>
        <v>A is larger</v>
      </c>
      <c r="D78" t="str">
        <f t="shared" si="9"/>
        <v>A IS LARGER</v>
      </c>
    </row>
    <row r="80" spans="1:4" x14ac:dyDescent="0.3">
      <c r="A80" s="2" t="s">
        <v>225</v>
      </c>
    </row>
    <row r="81" spans="1:3" x14ac:dyDescent="0.3">
      <c r="A81" s="18" t="s">
        <v>230</v>
      </c>
      <c r="B81" s="33" t="str">
        <f>IF(AND($A$82&lt;=100,A82),"Sales Value is ","")</f>
        <v/>
      </c>
      <c r="C81" s="3" t="s">
        <v>226</v>
      </c>
    </row>
    <row r="82" spans="1:3" x14ac:dyDescent="0.3">
      <c r="A82" s="3">
        <v>250</v>
      </c>
      <c r="B82" s="33" t="str">
        <f>IF(AND($A$82&gt;100,$A$82&lt;=150),"Sales values is ","")</f>
        <v/>
      </c>
      <c r="C82" s="3" t="s">
        <v>227</v>
      </c>
    </row>
    <row r="83" spans="1:3" x14ac:dyDescent="0.3">
      <c r="A83" s="3"/>
      <c r="B83" s="33" t="str">
        <f>IF(AND($A$82&gt;150,$A$82&lt;=200),"Sales values is ","")</f>
        <v/>
      </c>
      <c r="C83" s="3" t="s">
        <v>228</v>
      </c>
    </row>
    <row r="84" spans="1:3" x14ac:dyDescent="0.3">
      <c r="A84" s="3"/>
      <c r="B84" s="33" t="str">
        <f>IF($A$82&gt;200,"Sales values is ","")</f>
        <v xml:space="preserve">Sales values is </v>
      </c>
      <c r="C84" s="3" t="s">
        <v>229</v>
      </c>
    </row>
    <row r="86" spans="1:3" x14ac:dyDescent="0.3">
      <c r="A86" s="2" t="s">
        <v>231</v>
      </c>
    </row>
    <row r="87" spans="1:3" x14ac:dyDescent="0.3">
      <c r="A87" s="37" t="s">
        <v>232</v>
      </c>
      <c r="B87" s="37" t="s">
        <v>233</v>
      </c>
    </row>
    <row r="88" spans="1:3" x14ac:dyDescent="0.3">
      <c r="A88" s="3" t="s">
        <v>234</v>
      </c>
      <c r="B88" s="3" t="str">
        <f>IF(OR(A88="January",A88="February",A88="March"),"1st Quarter",IF(OR(A88="April",A88="May",A88="June"),"2nd Quarter",IF(OR(A88="July",A88="August",A88="September"),"3rd Quarter","4th Quarter")))</f>
        <v>1st Quarter</v>
      </c>
    </row>
    <row r="89" spans="1:3" x14ac:dyDescent="0.3">
      <c r="A89" s="3" t="s">
        <v>235</v>
      </c>
      <c r="B89" s="3" t="str">
        <f t="shared" ref="B89:B99" si="10">IF(OR(A89="January",A89="February",A89="March"),"1st Quarter",IF(OR(A89="April",A89="May",A89="June"),"2nd Quarter",IF(OR(A89="July",A89="August",A89="September"),"3rd Quarter","4th Quarter")))</f>
        <v>1st Quarter</v>
      </c>
    </row>
    <row r="90" spans="1:3" x14ac:dyDescent="0.3">
      <c r="A90" s="3" t="s">
        <v>236</v>
      </c>
      <c r="B90" s="3" t="str">
        <f t="shared" si="10"/>
        <v>1st Quarter</v>
      </c>
    </row>
    <row r="91" spans="1:3" x14ac:dyDescent="0.3">
      <c r="A91" s="3" t="s">
        <v>237</v>
      </c>
      <c r="B91" s="3" t="str">
        <f t="shared" si="10"/>
        <v>2nd Quarter</v>
      </c>
    </row>
    <row r="92" spans="1:3" x14ac:dyDescent="0.3">
      <c r="A92" s="3" t="s">
        <v>238</v>
      </c>
      <c r="B92" s="3" t="str">
        <f t="shared" si="10"/>
        <v>2nd Quarter</v>
      </c>
    </row>
    <row r="93" spans="1:3" x14ac:dyDescent="0.3">
      <c r="A93" s="3" t="s">
        <v>239</v>
      </c>
      <c r="B93" s="3" t="str">
        <f t="shared" si="10"/>
        <v>2nd Quarter</v>
      </c>
    </row>
    <row r="94" spans="1:3" x14ac:dyDescent="0.3">
      <c r="A94" s="3" t="s">
        <v>240</v>
      </c>
      <c r="B94" s="3" t="str">
        <f t="shared" si="10"/>
        <v>3rd Quarter</v>
      </c>
    </row>
    <row r="95" spans="1:3" x14ac:dyDescent="0.3">
      <c r="A95" s="3" t="s">
        <v>241</v>
      </c>
      <c r="B95" s="3" t="str">
        <f t="shared" si="10"/>
        <v>3rd Quarter</v>
      </c>
    </row>
    <row r="96" spans="1:3" x14ac:dyDescent="0.3">
      <c r="A96" s="3" t="s">
        <v>242</v>
      </c>
      <c r="B96" s="3" t="str">
        <f t="shared" si="10"/>
        <v>3rd Quarter</v>
      </c>
    </row>
    <row r="97" spans="1:5" x14ac:dyDescent="0.3">
      <c r="A97" s="3" t="s">
        <v>243</v>
      </c>
      <c r="B97" s="3" t="str">
        <f t="shared" si="10"/>
        <v>4th Quarter</v>
      </c>
    </row>
    <row r="98" spans="1:5" x14ac:dyDescent="0.3">
      <c r="A98" s="3" t="s">
        <v>244</v>
      </c>
      <c r="B98" s="3" t="str">
        <f t="shared" si="10"/>
        <v>4th Quarter</v>
      </c>
    </row>
    <row r="99" spans="1:5" x14ac:dyDescent="0.3">
      <c r="A99" s="3" t="s">
        <v>245</v>
      </c>
      <c r="B99" s="3" t="str">
        <f t="shared" si="10"/>
        <v>4th Quarter</v>
      </c>
    </row>
    <row r="101" spans="1:5" x14ac:dyDescent="0.3">
      <c r="A101" s="2" t="s">
        <v>246</v>
      </c>
    </row>
    <row r="102" spans="1:5" x14ac:dyDescent="0.3">
      <c r="A102" s="26" t="s">
        <v>59</v>
      </c>
      <c r="B102" s="26" t="s">
        <v>247</v>
      </c>
      <c r="C102" s="26" t="s">
        <v>61</v>
      </c>
      <c r="D102" s="26" t="s">
        <v>248</v>
      </c>
    </row>
    <row r="103" spans="1:5" x14ac:dyDescent="0.3">
      <c r="A103" s="3">
        <v>100</v>
      </c>
      <c r="B103" s="3">
        <v>8</v>
      </c>
      <c r="C103" s="6">
        <f>IF(B103=8,A103/100*8,IF(B103=10,A103/100*10,A103/100*0))</f>
        <v>8</v>
      </c>
      <c r="D103" s="6">
        <f t="shared" ref="D103:D112" si="11">A103+C103</f>
        <v>108</v>
      </c>
      <c r="E103" s="73">
        <f>IF(B103=8,A103/100*8,IF(B103=10,A103/100*10,A103/100*0))</f>
        <v>8</v>
      </c>
    </row>
    <row r="104" spans="1:5" x14ac:dyDescent="0.3">
      <c r="A104" s="3">
        <v>250</v>
      </c>
      <c r="B104" s="3">
        <v>10</v>
      </c>
      <c r="C104" s="6">
        <f t="shared" ref="C104:C112" si="12">IF(B104=8,A104/100*8,IF(B104=10,A104/100*10,A104/100*0))</f>
        <v>25</v>
      </c>
      <c r="D104" s="6">
        <f t="shared" si="11"/>
        <v>275</v>
      </c>
      <c r="E104" s="73">
        <f t="shared" ref="E104:E112" si="13">IF(B104=8,A104/100*8,IF(B104=10,A104/100*10,A104/100*0))</f>
        <v>25</v>
      </c>
    </row>
    <row r="105" spans="1:5" x14ac:dyDescent="0.3">
      <c r="A105" s="3">
        <v>299</v>
      </c>
      <c r="B105" s="3">
        <v>0</v>
      </c>
      <c r="C105" s="6">
        <f t="shared" si="12"/>
        <v>0</v>
      </c>
      <c r="D105" s="6">
        <f t="shared" si="11"/>
        <v>299</v>
      </c>
      <c r="E105" s="73">
        <f t="shared" si="13"/>
        <v>0</v>
      </c>
    </row>
    <row r="106" spans="1:5" x14ac:dyDescent="0.3">
      <c r="A106" s="3">
        <v>599</v>
      </c>
      <c r="B106" s="3">
        <v>0</v>
      </c>
      <c r="C106" s="6">
        <f t="shared" si="12"/>
        <v>0</v>
      </c>
      <c r="D106" s="6">
        <f t="shared" si="11"/>
        <v>599</v>
      </c>
      <c r="E106" s="73">
        <f t="shared" si="13"/>
        <v>0</v>
      </c>
    </row>
    <row r="107" spans="1:5" x14ac:dyDescent="0.3">
      <c r="A107" s="3">
        <v>124.73</v>
      </c>
      <c r="B107" s="3">
        <v>0</v>
      </c>
      <c r="C107" s="6">
        <f t="shared" si="12"/>
        <v>0</v>
      </c>
      <c r="D107" s="6">
        <f t="shared" si="11"/>
        <v>124.73</v>
      </c>
      <c r="E107" s="73">
        <f t="shared" si="13"/>
        <v>0</v>
      </c>
    </row>
    <row r="108" spans="1:5" x14ac:dyDescent="0.3">
      <c r="A108" s="3">
        <v>25.99</v>
      </c>
      <c r="B108" s="3">
        <v>8</v>
      </c>
      <c r="C108" s="6">
        <f t="shared" si="12"/>
        <v>2.0791999999999997</v>
      </c>
      <c r="D108" s="6">
        <f t="shared" si="11"/>
        <v>28.069199999999999</v>
      </c>
      <c r="E108" s="73">
        <f t="shared" si="13"/>
        <v>2.0791999999999997</v>
      </c>
    </row>
    <row r="109" spans="1:5" x14ac:dyDescent="0.3">
      <c r="A109" s="3">
        <v>91.5</v>
      </c>
      <c r="B109" s="3">
        <v>10</v>
      </c>
      <c r="C109" s="6">
        <f t="shared" si="12"/>
        <v>9.15</v>
      </c>
      <c r="D109" s="6">
        <f t="shared" si="11"/>
        <v>100.65</v>
      </c>
      <c r="E109" s="73">
        <f t="shared" si="13"/>
        <v>9.15</v>
      </c>
    </row>
    <row r="110" spans="1:5" x14ac:dyDescent="0.3">
      <c r="A110" s="3">
        <v>241</v>
      </c>
      <c r="B110" s="3">
        <v>8</v>
      </c>
      <c r="C110" s="6">
        <f t="shared" si="12"/>
        <v>19.28</v>
      </c>
      <c r="D110" s="6">
        <f t="shared" si="11"/>
        <v>260.27999999999997</v>
      </c>
      <c r="E110" s="73">
        <f t="shared" si="13"/>
        <v>19.28</v>
      </c>
    </row>
    <row r="111" spans="1:5" x14ac:dyDescent="0.3">
      <c r="A111" s="3">
        <v>99</v>
      </c>
      <c r="B111" s="3">
        <v>10</v>
      </c>
      <c r="C111" s="6">
        <f t="shared" si="12"/>
        <v>9.9</v>
      </c>
      <c r="D111" s="6">
        <f t="shared" si="11"/>
        <v>108.9</v>
      </c>
      <c r="E111" s="73">
        <f t="shared" si="13"/>
        <v>9.9</v>
      </c>
    </row>
    <row r="112" spans="1:5" x14ac:dyDescent="0.3">
      <c r="A112" s="3">
        <v>11.88</v>
      </c>
      <c r="B112" s="3">
        <v>8</v>
      </c>
      <c r="C112" s="6">
        <f t="shared" si="12"/>
        <v>0.95040000000000002</v>
      </c>
      <c r="D112" s="6">
        <f t="shared" si="11"/>
        <v>12.830400000000001</v>
      </c>
      <c r="E112" s="73">
        <f t="shared" si="13"/>
        <v>0.95040000000000002</v>
      </c>
    </row>
    <row r="114" spans="1:8" x14ac:dyDescent="0.3">
      <c r="A114" s="2" t="s">
        <v>249</v>
      </c>
    </row>
    <row r="115" spans="1:8" x14ac:dyDescent="0.3">
      <c r="A115" s="26" t="s">
        <v>253</v>
      </c>
      <c r="B115" s="26" t="s">
        <v>254</v>
      </c>
      <c r="C115" s="26" t="s">
        <v>254</v>
      </c>
    </row>
    <row r="116" spans="1:8" x14ac:dyDescent="0.3">
      <c r="A116" s="3">
        <v>180</v>
      </c>
      <c r="B116" s="55">
        <f>IF(A116&lt;100,A116/100*3,IF(AND(A116&gt;=100,A116&lt;500 ),A116/100*5,A116/100*8))</f>
        <v>9</v>
      </c>
      <c r="C116" s="33">
        <f>A116*IF(A116&gt;=500,0.08,IF(A116&gt;=100,0.05,0.03))</f>
        <v>9</v>
      </c>
      <c r="D116" t="s">
        <v>250</v>
      </c>
      <c r="F116">
        <f>IF(A116&lt;100,A116/100*3,IF(AND(A116&gt;=100,A116&lt;500),A116/100*5,A116/100*8))</f>
        <v>9</v>
      </c>
      <c r="H116">
        <f>A116*IF(A116&gt;=500,0.08,IF(A116&gt;=100,0.05,0.03))</f>
        <v>9</v>
      </c>
    </row>
    <row r="117" spans="1:8" x14ac:dyDescent="0.3">
      <c r="A117" s="3">
        <v>999</v>
      </c>
      <c r="B117" s="54">
        <f t="shared" ref="B117:B126" si="14">IF(A117&lt;100,A117/100*3,IF(AND(A117&gt;=100,A117&lt;500 ),A117/100*5,A117/100*8))</f>
        <v>79.92</v>
      </c>
      <c r="C117" s="3">
        <f t="shared" ref="C117:C126" si="15">A117*IF(A117&gt;=500,0.08,IF(A117&gt;=100,0.05,0.03))</f>
        <v>79.92</v>
      </c>
      <c r="D117" t="s">
        <v>251</v>
      </c>
      <c r="F117">
        <f t="shared" ref="F117:F125" si="16">IF(A117&lt;100,A117/100*3,IF(AND(A117&gt;=100,A117&lt;500),A117/100*5,A117/100*8))</f>
        <v>79.92</v>
      </c>
      <c r="H117">
        <f t="shared" ref="H117:H126" si="17">A117*IF(A117&gt;=500,0.08,IF(A117&gt;=100,0.05,0.03))</f>
        <v>79.92</v>
      </c>
    </row>
    <row r="118" spans="1:8" x14ac:dyDescent="0.3">
      <c r="A118" s="3">
        <v>245</v>
      </c>
      <c r="B118" s="54">
        <f t="shared" si="14"/>
        <v>12.25</v>
      </c>
      <c r="C118" s="3">
        <f t="shared" si="15"/>
        <v>12.25</v>
      </c>
      <c r="D118" t="s">
        <v>252</v>
      </c>
      <c r="F118">
        <f t="shared" si="16"/>
        <v>12.25</v>
      </c>
      <c r="H118">
        <f t="shared" si="17"/>
        <v>12.25</v>
      </c>
    </row>
    <row r="119" spans="1:8" x14ac:dyDescent="0.3">
      <c r="A119" s="3">
        <v>1256</v>
      </c>
      <c r="B119" s="54">
        <f t="shared" si="14"/>
        <v>100.48</v>
      </c>
      <c r="C119" s="3">
        <f t="shared" si="15"/>
        <v>100.48</v>
      </c>
      <c r="F119">
        <f t="shared" si="16"/>
        <v>100.48</v>
      </c>
      <c r="H119">
        <f t="shared" si="17"/>
        <v>100.48</v>
      </c>
    </row>
    <row r="120" spans="1:8" x14ac:dyDescent="0.3">
      <c r="A120" s="3">
        <v>2500</v>
      </c>
      <c r="B120" s="54">
        <f t="shared" si="14"/>
        <v>200</v>
      </c>
      <c r="C120" s="3">
        <f t="shared" si="15"/>
        <v>200</v>
      </c>
      <c r="F120">
        <f t="shared" si="16"/>
        <v>200</v>
      </c>
      <c r="H120">
        <f t="shared" si="17"/>
        <v>200</v>
      </c>
    </row>
    <row r="121" spans="1:8" x14ac:dyDescent="0.3">
      <c r="A121" s="3">
        <v>99.78</v>
      </c>
      <c r="B121" s="54">
        <f t="shared" si="14"/>
        <v>2.9934000000000003</v>
      </c>
      <c r="C121" s="3">
        <f t="shared" si="15"/>
        <v>2.9933999999999998</v>
      </c>
      <c r="F121">
        <f t="shared" si="16"/>
        <v>2.9934000000000003</v>
      </c>
      <c r="H121">
        <f t="shared" si="17"/>
        <v>2.9933999999999998</v>
      </c>
    </row>
    <row r="122" spans="1:8" x14ac:dyDescent="0.3">
      <c r="A122" s="3">
        <v>12.66</v>
      </c>
      <c r="B122" s="54">
        <f t="shared" si="14"/>
        <v>0.37979999999999997</v>
      </c>
      <c r="C122" s="3">
        <f t="shared" si="15"/>
        <v>0.37979999999999997</v>
      </c>
      <c r="F122">
        <f>IF(A122&lt;100,A122/100*3,IF(AND(A122&gt;=100,A122&lt;500),A122/100*5,A122/100*8))</f>
        <v>0.37979999999999997</v>
      </c>
      <c r="H122">
        <f t="shared" si="17"/>
        <v>0.37979999999999997</v>
      </c>
    </row>
    <row r="123" spans="1:8" x14ac:dyDescent="0.3">
      <c r="A123" s="3">
        <v>245.78</v>
      </c>
      <c r="B123" s="54">
        <f t="shared" si="14"/>
        <v>12.289000000000001</v>
      </c>
      <c r="C123" s="3">
        <f t="shared" si="15"/>
        <v>12.289000000000001</v>
      </c>
      <c r="F123">
        <f t="shared" si="16"/>
        <v>12.289000000000001</v>
      </c>
      <c r="H123">
        <f t="shared" si="17"/>
        <v>12.289000000000001</v>
      </c>
    </row>
    <row r="124" spans="1:8" x14ac:dyDescent="0.3">
      <c r="A124" s="3">
        <v>399.99</v>
      </c>
      <c r="B124" s="54">
        <f t="shared" si="14"/>
        <v>19.999500000000001</v>
      </c>
      <c r="C124" s="3">
        <f t="shared" si="15"/>
        <v>19.999500000000001</v>
      </c>
      <c r="F124">
        <f>IF(A124&lt;100,A124/100*3,IF(AND(A124&gt;=100,A124&lt;500),A124/100*5,A124/100*8))</f>
        <v>19.999500000000001</v>
      </c>
      <c r="H124">
        <f t="shared" si="17"/>
        <v>19.999500000000001</v>
      </c>
    </row>
    <row r="125" spans="1:8" x14ac:dyDescent="0.3">
      <c r="A125" s="3">
        <v>502.55</v>
      </c>
      <c r="B125" s="54">
        <f t="shared" si="14"/>
        <v>40.204000000000001</v>
      </c>
      <c r="C125" s="3">
        <f t="shared" si="15"/>
        <v>40.204000000000001</v>
      </c>
      <c r="F125">
        <f t="shared" si="16"/>
        <v>40.204000000000001</v>
      </c>
      <c r="H125">
        <f t="shared" si="17"/>
        <v>40.204000000000001</v>
      </c>
    </row>
    <row r="126" spans="1:8" x14ac:dyDescent="0.3">
      <c r="A126" s="3">
        <v>1000</v>
      </c>
      <c r="B126" s="54">
        <f t="shared" si="14"/>
        <v>80</v>
      </c>
      <c r="C126" s="3">
        <f t="shared" si="15"/>
        <v>80</v>
      </c>
      <c r="F126">
        <f>IF(A126&lt;100,A126/100*3,IF(AND(A126&gt;=100,A126&lt;500),A126/100*5,A126/100*8))</f>
        <v>80</v>
      </c>
      <c r="H126">
        <f t="shared" si="17"/>
        <v>80</v>
      </c>
    </row>
    <row r="128" spans="1:8" x14ac:dyDescent="0.3">
      <c r="A128" s="2" t="s">
        <v>255</v>
      </c>
    </row>
    <row r="129" spans="1:8" x14ac:dyDescent="0.3">
      <c r="A129" s="37" t="s">
        <v>216</v>
      </c>
      <c r="B129" s="37" t="s">
        <v>217</v>
      </c>
      <c r="C129" s="37" t="s">
        <v>221</v>
      </c>
      <c r="E129" t="str">
        <f>IF(A130&amp;B130="11","OK",IF(A130&amp;B130="10","FIRST VALUEIS OK",IF(A130&amp;B130="01","SECOUND VALUE IS OK","BOTH ARE FALSE")))</f>
        <v>FIRST VALUEIS OK</v>
      </c>
    </row>
    <row r="130" spans="1:8" x14ac:dyDescent="0.3">
      <c r="A130" s="25">
        <v>1</v>
      </c>
      <c r="B130" s="25">
        <v>0</v>
      </c>
      <c r="C130" s="28" t="str">
        <f>IF(A130&amp;B130="11","OK",IF(A130&amp;B130="10","First value is OK",IF(A130&amp;B130="01","Second value is Ok","Both are False")))</f>
        <v>First value is OK</v>
      </c>
      <c r="E130" t="str">
        <f t="shared" ref="E130:E136" si="18">IF(A131&amp;B131="11","OK",IF(A131&amp;B131="10","FIRST VALUEIS OK",IF(A131&amp;B131="01","SECOUND VALUE IS OK","BOTH ARE FALSE")))</f>
        <v>OK</v>
      </c>
    </row>
    <row r="131" spans="1:8" x14ac:dyDescent="0.3">
      <c r="A131" s="25">
        <v>1</v>
      </c>
      <c r="B131" s="25">
        <v>1</v>
      </c>
      <c r="C131" s="25" t="str">
        <f t="shared" ref="C131:C136" si="19">IF(A131&amp;B131="11","OK",IF(A131&amp;B131="10","First value is OK",IF(A131&amp;B131="01","Second value is Ok","Both are False")))</f>
        <v>OK</v>
      </c>
      <c r="E131" t="str">
        <f t="shared" si="18"/>
        <v>SECOUND VALUE IS OK</v>
      </c>
    </row>
    <row r="132" spans="1:8" x14ac:dyDescent="0.3">
      <c r="A132" s="25">
        <v>0</v>
      </c>
      <c r="B132" s="25">
        <v>1</v>
      </c>
      <c r="C132" s="25" t="str">
        <f t="shared" si="19"/>
        <v>Second value is Ok</v>
      </c>
      <c r="E132" t="str">
        <f t="shared" si="18"/>
        <v>BOTH ARE FALSE</v>
      </c>
    </row>
    <row r="133" spans="1:8" x14ac:dyDescent="0.3">
      <c r="A133" s="25">
        <v>0</v>
      </c>
      <c r="B133" s="25">
        <v>0</v>
      </c>
      <c r="C133" s="25" t="str">
        <f t="shared" si="19"/>
        <v>Both are False</v>
      </c>
      <c r="E133" t="str">
        <f t="shared" si="18"/>
        <v>OK</v>
      </c>
    </row>
    <row r="134" spans="1:8" x14ac:dyDescent="0.3">
      <c r="A134" s="25">
        <v>1</v>
      </c>
      <c r="B134" s="25">
        <v>1</v>
      </c>
      <c r="C134" s="25" t="str">
        <f t="shared" si="19"/>
        <v>OK</v>
      </c>
      <c r="E134" t="str">
        <f t="shared" si="18"/>
        <v>FIRST VALUEIS OK</v>
      </c>
    </row>
    <row r="135" spans="1:8" x14ac:dyDescent="0.3">
      <c r="A135" s="25">
        <v>1</v>
      </c>
      <c r="B135" s="25">
        <v>0</v>
      </c>
      <c r="C135" s="25" t="str">
        <f t="shared" si="19"/>
        <v>First value is OK</v>
      </c>
      <c r="E135" t="str">
        <f t="shared" si="18"/>
        <v>SECOUND VALUE IS OK</v>
      </c>
    </row>
    <row r="136" spans="1:8" x14ac:dyDescent="0.3">
      <c r="A136" s="25">
        <v>0</v>
      </c>
      <c r="B136" s="25">
        <v>1</v>
      </c>
      <c r="C136" s="25" t="str">
        <f t="shared" si="19"/>
        <v>Second value is Ok</v>
      </c>
      <c r="E136" t="str">
        <f t="shared" si="18"/>
        <v>BOTH ARE FALSE</v>
      </c>
    </row>
    <row r="138" spans="1:8" x14ac:dyDescent="0.3">
      <c r="A138" s="2" t="s">
        <v>256</v>
      </c>
    </row>
    <row r="139" spans="1:8" x14ac:dyDescent="0.3">
      <c r="A139" s="5" t="s">
        <v>86</v>
      </c>
      <c r="B139" s="5" t="s">
        <v>259</v>
      </c>
      <c r="C139" s="5" t="s">
        <v>260</v>
      </c>
    </row>
    <row r="140" spans="1:8" x14ac:dyDescent="0.3">
      <c r="A140" s="25">
        <v>1</v>
      </c>
      <c r="B140" s="33" t="str">
        <f>IF(INT(A140/4)=A140/4,"Number is divisible by 4", "FALSE")</f>
        <v>FALSE</v>
      </c>
      <c r="C140" s="33" t="str">
        <f>IF(A140/4-INT(A140/4)=0,"Number is divisible by 4","FALSE")</f>
        <v>FALSE</v>
      </c>
    </row>
    <row r="141" spans="1:8" x14ac:dyDescent="0.3">
      <c r="A141" s="25">
        <v>16</v>
      </c>
      <c r="B141" s="3" t="str">
        <f t="shared" ref="B141:B146" si="20">IF(INT(A141/4)=A141/4,"Number is divisible by 4", "FALSE")</f>
        <v>Number is divisible by 4</v>
      </c>
      <c r="C141" s="3" t="str">
        <f t="shared" ref="C141:C146" si="21">IF(A141/4-INT(A141/4)=0,"Number is divisible by 4","FALSE")</f>
        <v>Number is divisible by 4</v>
      </c>
    </row>
    <row r="142" spans="1:8" x14ac:dyDescent="0.3">
      <c r="A142" s="25">
        <v>3.5</v>
      </c>
      <c r="B142" s="3" t="str">
        <f t="shared" si="20"/>
        <v>FALSE</v>
      </c>
      <c r="C142" s="3" t="str">
        <f t="shared" si="21"/>
        <v>FALSE</v>
      </c>
      <c r="D142" t="s">
        <v>258</v>
      </c>
      <c r="E142" t="s">
        <v>258</v>
      </c>
      <c r="F142" t="s">
        <v>257</v>
      </c>
      <c r="G142" t="s">
        <v>257</v>
      </c>
      <c r="H142" t="s">
        <v>257</v>
      </c>
    </row>
    <row r="143" spans="1:8" x14ac:dyDescent="0.3">
      <c r="A143" s="25">
        <v>8</v>
      </c>
      <c r="B143" s="3" t="str">
        <f t="shared" si="20"/>
        <v>Number is divisible by 4</v>
      </c>
      <c r="C143" s="3" t="str">
        <f t="shared" si="21"/>
        <v>Number is divisible by 4</v>
      </c>
    </row>
    <row r="144" spans="1:8" x14ac:dyDescent="0.3">
      <c r="A144" s="25">
        <v>5</v>
      </c>
      <c r="B144" s="3" t="str">
        <f t="shared" si="20"/>
        <v>FALSE</v>
      </c>
      <c r="C144" s="3" t="str">
        <f t="shared" si="21"/>
        <v>FALSE</v>
      </c>
    </row>
    <row r="145" spans="1:3" x14ac:dyDescent="0.3">
      <c r="A145" s="25">
        <v>6.6</v>
      </c>
      <c r="B145" s="3" t="str">
        <f t="shared" si="20"/>
        <v>FALSE</v>
      </c>
      <c r="C145" s="3" t="str">
        <f t="shared" si="21"/>
        <v>FALSE</v>
      </c>
    </row>
    <row r="146" spans="1:3" x14ac:dyDescent="0.3">
      <c r="A146" s="25">
        <v>65</v>
      </c>
      <c r="B146" s="3" t="str">
        <f t="shared" si="20"/>
        <v>FALSE</v>
      </c>
      <c r="C146" s="3" t="str">
        <f t="shared" si="21"/>
        <v>FALSE</v>
      </c>
    </row>
    <row r="148" spans="1:3" x14ac:dyDescent="0.3">
      <c r="A148" t="s">
        <v>261</v>
      </c>
    </row>
    <row r="149" spans="1:3" x14ac:dyDescent="0.3">
      <c r="A149" s="26" t="s">
        <v>86</v>
      </c>
      <c r="B149" s="26" t="s">
        <v>264</v>
      </c>
    </row>
    <row r="150" spans="1:3" x14ac:dyDescent="0.3">
      <c r="A150" s="3">
        <v>1</v>
      </c>
      <c r="B150" s="33">
        <f>IF(AND(TYPE(A150)=1,A150&lt;&gt;""),A150,"Invalid Value")</f>
        <v>1</v>
      </c>
      <c r="C150">
        <f>IF(AND(TYPE(A150)=1,A150&lt;&gt;""),A150,"INVALIDVALUE")</f>
        <v>1</v>
      </c>
    </row>
    <row r="151" spans="1:3" x14ac:dyDescent="0.3">
      <c r="A151" s="3">
        <v>2</v>
      </c>
      <c r="B151" s="3">
        <f t="shared" ref="B151:B160" si="22">IF(AND(TYPE(A151)=1,A151&lt;&gt;""),A151,"Invalid Value")</f>
        <v>2</v>
      </c>
      <c r="C151">
        <f t="shared" ref="C151:C160" si="23">IF(AND(TYPE(A151)=1,A151&lt;&gt;""),A151,"INVALIDVALUE")</f>
        <v>2</v>
      </c>
    </row>
    <row r="152" spans="1:3" x14ac:dyDescent="0.3">
      <c r="A152" s="3">
        <v>5</v>
      </c>
      <c r="B152" s="3">
        <f t="shared" si="22"/>
        <v>5</v>
      </c>
      <c r="C152">
        <f t="shared" si="23"/>
        <v>5</v>
      </c>
    </row>
    <row r="153" spans="1:3" x14ac:dyDescent="0.3">
      <c r="A153" s="3" t="s">
        <v>262</v>
      </c>
      <c r="B153" s="3" t="str">
        <f t="shared" si="22"/>
        <v>Invalid Value</v>
      </c>
      <c r="C153" t="str">
        <f t="shared" si="23"/>
        <v>INVALIDVALUE</v>
      </c>
    </row>
    <row r="154" spans="1:3" x14ac:dyDescent="0.3">
      <c r="A154" s="3"/>
      <c r="B154" s="3" t="str">
        <f t="shared" si="22"/>
        <v>Invalid Value</v>
      </c>
      <c r="C154" t="str">
        <f t="shared" si="23"/>
        <v>INVALIDVALUE</v>
      </c>
    </row>
    <row r="155" spans="1:3" x14ac:dyDescent="0.3">
      <c r="A155" s="3">
        <v>15</v>
      </c>
      <c r="B155" s="3">
        <f t="shared" si="22"/>
        <v>15</v>
      </c>
      <c r="C155">
        <f t="shared" si="23"/>
        <v>15</v>
      </c>
    </row>
    <row r="156" spans="1:3" x14ac:dyDescent="0.3">
      <c r="A156" s="3">
        <v>5</v>
      </c>
      <c r="B156" s="3">
        <f t="shared" si="22"/>
        <v>5</v>
      </c>
      <c r="C156">
        <f t="shared" si="23"/>
        <v>5</v>
      </c>
    </row>
    <row r="157" spans="1:3" x14ac:dyDescent="0.3">
      <c r="A157" s="3" t="s">
        <v>263</v>
      </c>
      <c r="B157" s="3" t="str">
        <f t="shared" si="22"/>
        <v>Invalid Value</v>
      </c>
      <c r="C157" t="str">
        <f t="shared" si="23"/>
        <v>INVALIDVALUE</v>
      </c>
    </row>
    <row r="158" spans="1:3" x14ac:dyDescent="0.3">
      <c r="A158" s="3">
        <v>12.5</v>
      </c>
      <c r="B158" s="3">
        <f t="shared" si="22"/>
        <v>12.5</v>
      </c>
      <c r="C158">
        <f t="shared" si="23"/>
        <v>12.5</v>
      </c>
    </row>
    <row r="159" spans="1:3" x14ac:dyDescent="0.3">
      <c r="A159" s="3"/>
      <c r="B159" s="3" t="str">
        <f t="shared" si="22"/>
        <v>Invalid Value</v>
      </c>
      <c r="C159" t="str">
        <f t="shared" si="23"/>
        <v>INVALIDVALUE</v>
      </c>
    </row>
    <row r="160" spans="1:3" x14ac:dyDescent="0.3">
      <c r="A160" s="3">
        <v>45.99</v>
      </c>
      <c r="B160" s="3">
        <f t="shared" si="22"/>
        <v>45.99</v>
      </c>
      <c r="C160">
        <f t="shared" si="23"/>
        <v>45.99</v>
      </c>
    </row>
    <row r="162" spans="1:3" x14ac:dyDescent="0.3">
      <c r="A162" s="2" t="s">
        <v>265</v>
      </c>
    </row>
    <row r="163" spans="1:3" x14ac:dyDescent="0.3">
      <c r="A163" s="5" t="s">
        <v>266</v>
      </c>
      <c r="B163" s="5" t="s">
        <v>267</v>
      </c>
    </row>
    <row r="164" spans="1:3" x14ac:dyDescent="0.3">
      <c r="A164" s="3">
        <v>12</v>
      </c>
      <c r="B164" s="33">
        <f>IF(A164=1,A164,IF(A164=2,A164*2,IF(A164=3,A164*3,IF(A164=4,A164*4,IF(A164=5,A164*5,IF(A164=6,A164*6,IF(A164=7,A164*7,)))))))+IF(A164=8,A164*8,
IF(A164=9,A164*9,IF(A164=10,A164*10,)))+
IF(A164=11,A164*11,IF(A164=12,A164*12,))</f>
        <v>144</v>
      </c>
    </row>
    <row r="166" spans="1:3" x14ac:dyDescent="0.3">
      <c r="A166" s="2" t="s">
        <v>268</v>
      </c>
    </row>
    <row r="167" spans="1:3" x14ac:dyDescent="0.3">
      <c r="A167" s="37" t="s">
        <v>108</v>
      </c>
      <c r="B167" s="37" t="s">
        <v>269</v>
      </c>
    </row>
    <row r="168" spans="1:3" x14ac:dyDescent="0.3">
      <c r="A168" s="4">
        <v>44186</v>
      </c>
      <c r="B168" s="33" t="str">
        <f ca="1">IF(NOT(A168&gt;TODAY()),"Past","Future")</f>
        <v>Past</v>
      </c>
      <c r="C168" t="str">
        <f ca="1">IF(NOT(A168&gt;TODAY()),"PAST","FUTURE")</f>
        <v>PAST</v>
      </c>
    </row>
    <row r="169" spans="1:3" x14ac:dyDescent="0.3">
      <c r="A169" s="4">
        <v>44187</v>
      </c>
      <c r="B169" s="3" t="str">
        <f t="shared" ref="B169:B182" ca="1" si="24">IF(NOT(A169&gt;TODAY()),"Past","Future")</f>
        <v>Past</v>
      </c>
      <c r="C169" t="str">
        <f t="shared" ref="C169:C182" ca="1" si="25">IF(NOT(A169&gt;TODAY()),"PAST","FUTURE")</f>
        <v>PAST</v>
      </c>
    </row>
    <row r="170" spans="1:3" x14ac:dyDescent="0.3">
      <c r="A170" s="4">
        <v>44188</v>
      </c>
      <c r="B170" s="3" t="str">
        <f t="shared" ca="1" si="24"/>
        <v>Past</v>
      </c>
      <c r="C170" t="str">
        <f t="shared" ca="1" si="25"/>
        <v>PAST</v>
      </c>
    </row>
    <row r="171" spans="1:3" x14ac:dyDescent="0.3">
      <c r="A171" s="4">
        <v>44189</v>
      </c>
      <c r="B171" s="3" t="str">
        <f t="shared" ca="1" si="24"/>
        <v>Past</v>
      </c>
      <c r="C171" t="str">
        <f t="shared" ca="1" si="25"/>
        <v>PAST</v>
      </c>
    </row>
    <row r="172" spans="1:3" x14ac:dyDescent="0.3">
      <c r="A172" s="4">
        <v>44190</v>
      </c>
      <c r="B172" s="3" t="str">
        <f t="shared" ca="1" si="24"/>
        <v>Past</v>
      </c>
      <c r="C172" t="str">
        <f t="shared" ca="1" si="25"/>
        <v>PAST</v>
      </c>
    </row>
    <row r="173" spans="1:3" x14ac:dyDescent="0.3">
      <c r="A173" s="4">
        <v>44191</v>
      </c>
      <c r="B173" s="3" t="str">
        <f t="shared" ca="1" si="24"/>
        <v>Past</v>
      </c>
      <c r="C173" t="str">
        <f t="shared" ca="1" si="25"/>
        <v>PAST</v>
      </c>
    </row>
    <row r="174" spans="1:3" x14ac:dyDescent="0.3">
      <c r="A174" s="4">
        <v>44192</v>
      </c>
      <c r="B174" s="3" t="str">
        <f t="shared" ca="1" si="24"/>
        <v>Past</v>
      </c>
      <c r="C174" t="str">
        <f t="shared" ca="1" si="25"/>
        <v>PAST</v>
      </c>
    </row>
    <row r="175" spans="1:3" x14ac:dyDescent="0.3">
      <c r="A175" s="4">
        <v>44193</v>
      </c>
      <c r="B175" s="3" t="str">
        <f t="shared" ca="1" si="24"/>
        <v>Past</v>
      </c>
      <c r="C175" t="str">
        <f t="shared" ca="1" si="25"/>
        <v>PAST</v>
      </c>
    </row>
    <row r="176" spans="1:3" x14ac:dyDescent="0.3">
      <c r="A176" s="4">
        <v>44194</v>
      </c>
      <c r="B176" s="3" t="str">
        <f t="shared" ca="1" si="24"/>
        <v>Past</v>
      </c>
      <c r="C176" t="str">
        <f t="shared" ca="1" si="25"/>
        <v>PAST</v>
      </c>
    </row>
    <row r="177" spans="1:9" x14ac:dyDescent="0.3">
      <c r="A177" s="4">
        <v>44195</v>
      </c>
      <c r="B177" s="3" t="str">
        <f t="shared" ca="1" si="24"/>
        <v>Past</v>
      </c>
      <c r="C177" t="str">
        <f t="shared" ca="1" si="25"/>
        <v>PAST</v>
      </c>
    </row>
    <row r="178" spans="1:9" x14ac:dyDescent="0.3">
      <c r="A178" s="4">
        <v>44196</v>
      </c>
      <c r="B178" s="3" t="str">
        <f t="shared" ca="1" si="24"/>
        <v>Past</v>
      </c>
      <c r="C178" t="str">
        <f t="shared" ca="1" si="25"/>
        <v>PAST</v>
      </c>
    </row>
    <row r="179" spans="1:9" x14ac:dyDescent="0.3">
      <c r="A179" s="4">
        <v>44197</v>
      </c>
      <c r="B179" s="3" t="str">
        <f t="shared" ca="1" si="24"/>
        <v>Past</v>
      </c>
      <c r="C179" t="str">
        <f t="shared" ca="1" si="25"/>
        <v>PAST</v>
      </c>
    </row>
    <row r="180" spans="1:9" x14ac:dyDescent="0.3">
      <c r="A180" s="4">
        <v>44198</v>
      </c>
      <c r="B180" s="3" t="str">
        <f t="shared" ca="1" si="24"/>
        <v>Past</v>
      </c>
      <c r="C180" t="str">
        <f t="shared" ca="1" si="25"/>
        <v>PAST</v>
      </c>
    </row>
    <row r="181" spans="1:9" x14ac:dyDescent="0.3">
      <c r="A181" s="4">
        <v>44199</v>
      </c>
      <c r="B181" s="3" t="str">
        <f t="shared" ca="1" si="24"/>
        <v>Past</v>
      </c>
      <c r="C181" t="str">
        <f t="shared" ca="1" si="25"/>
        <v>PAST</v>
      </c>
    </row>
    <row r="182" spans="1:9" x14ac:dyDescent="0.3">
      <c r="A182" s="4">
        <v>44200</v>
      </c>
      <c r="B182" s="3" t="str">
        <f t="shared" ca="1" si="24"/>
        <v>Past</v>
      </c>
      <c r="C182" t="str">
        <f t="shared" ca="1" si="25"/>
        <v>PAST</v>
      </c>
    </row>
    <row r="184" spans="1:9" x14ac:dyDescent="0.3">
      <c r="A184" s="2" t="s">
        <v>270</v>
      </c>
    </row>
    <row r="185" spans="1:9" x14ac:dyDescent="0.3">
      <c r="A185" s="18" t="s">
        <v>108</v>
      </c>
      <c r="B185" s="18" t="s">
        <v>167</v>
      </c>
      <c r="C185" s="18" t="s">
        <v>146</v>
      </c>
      <c r="D185" s="18" t="s">
        <v>147</v>
      </c>
      <c r="E185" s="18" t="s">
        <v>280</v>
      </c>
      <c r="F185" s="18" t="s">
        <v>281</v>
      </c>
      <c r="I185" s="74">
        <f>IF(OR(C186="TR",C186="IL",C186="HO"),E186,D186-C186)</f>
        <v>0.37499999999999994</v>
      </c>
    </row>
    <row r="186" spans="1:9" x14ac:dyDescent="0.3">
      <c r="A186" s="4">
        <v>41701</v>
      </c>
      <c r="B186" s="3" t="s">
        <v>271</v>
      </c>
      <c r="C186" s="22">
        <v>0.29166666666666669</v>
      </c>
      <c r="D186" s="22">
        <v>0.66666666666666663</v>
      </c>
      <c r="E186" s="56">
        <v>0.33333333333333331</v>
      </c>
      <c r="F186" s="15">
        <f>IF(OR(C186="TR",C186="IL",C186="HO"),E186,D186-C186)</f>
        <v>0.37499999999999994</v>
      </c>
      <c r="G186" t="s">
        <v>279</v>
      </c>
      <c r="I186" s="74">
        <f t="shared" ref="I186:I190" si="26">IF(OR(C187="TR",C187="IL",C187="HO"),E187,D187-C187)</f>
        <v>0.33333333333333331</v>
      </c>
    </row>
    <row r="187" spans="1:9" x14ac:dyDescent="0.3">
      <c r="A187" s="4">
        <v>41702</v>
      </c>
      <c r="B187" s="3" t="s">
        <v>272</v>
      </c>
      <c r="C187" s="22" t="s">
        <v>276</v>
      </c>
      <c r="D187" s="22"/>
      <c r="E187" s="56">
        <v>0.33333333333333331</v>
      </c>
      <c r="F187" s="14">
        <f t="shared" ref="F187:F190" si="27">IF(OR(C187="TR",C187="IL",C187="HO"),E187,D187-C187)</f>
        <v>0.33333333333333331</v>
      </c>
      <c r="I187" s="74">
        <f t="shared" si="26"/>
        <v>0.33333333333333331</v>
      </c>
    </row>
    <row r="188" spans="1:9" x14ac:dyDescent="0.3">
      <c r="A188" s="4">
        <v>41703</v>
      </c>
      <c r="B188" s="3" t="s">
        <v>273</v>
      </c>
      <c r="C188" s="22" t="s">
        <v>277</v>
      </c>
      <c r="D188" s="22"/>
      <c r="E188" s="56">
        <v>0.33333333333333331</v>
      </c>
      <c r="F188" s="14">
        <f t="shared" si="27"/>
        <v>0.33333333333333331</v>
      </c>
      <c r="I188" s="74">
        <f t="shared" si="26"/>
        <v>0.37847222222222215</v>
      </c>
    </row>
    <row r="189" spans="1:9" x14ac:dyDescent="0.3">
      <c r="A189" s="4">
        <v>41704</v>
      </c>
      <c r="B189" s="3" t="s">
        <v>274</v>
      </c>
      <c r="C189" s="22">
        <v>0.33333333333333331</v>
      </c>
      <c r="D189" s="22">
        <v>0.71180555555555547</v>
      </c>
      <c r="E189" s="56">
        <v>0.33333333333333331</v>
      </c>
      <c r="F189" s="14">
        <f t="shared" si="27"/>
        <v>0.37847222222222215</v>
      </c>
      <c r="I189" s="74">
        <f t="shared" si="26"/>
        <v>0.33333333333333331</v>
      </c>
    </row>
    <row r="190" spans="1:9" x14ac:dyDescent="0.3">
      <c r="A190" s="4">
        <v>41705</v>
      </c>
      <c r="B190" s="3" t="s">
        <v>275</v>
      </c>
      <c r="C190" s="22" t="s">
        <v>278</v>
      </c>
      <c r="D190" s="22"/>
      <c r="E190" s="56">
        <v>0.33333333333333331</v>
      </c>
      <c r="F190" s="14">
        <f t="shared" si="27"/>
        <v>0.33333333333333331</v>
      </c>
      <c r="I190" s="74">
        <f t="shared" si="26"/>
        <v>0</v>
      </c>
    </row>
  </sheetData>
  <mergeCells count="1">
    <mergeCell ref="A1:E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1"/>
  <sheetViews>
    <sheetView tabSelected="1" workbookViewId="0">
      <selection activeCell="B157" sqref="B157"/>
    </sheetView>
  </sheetViews>
  <sheetFormatPr defaultRowHeight="14.4" x14ac:dyDescent="0.3"/>
  <cols>
    <col min="1" max="1" width="33.44140625" customWidth="1"/>
    <col min="2" max="2" width="30.88671875" customWidth="1"/>
    <col min="3" max="3" width="39.109375" customWidth="1"/>
    <col min="4" max="4" width="13.88671875" customWidth="1"/>
    <col min="5" max="5" width="18.6640625" customWidth="1"/>
  </cols>
  <sheetData>
    <row r="1" spans="1:7" ht="29.25" customHeight="1" x14ac:dyDescent="0.3">
      <c r="A1" s="57" t="s">
        <v>283</v>
      </c>
    </row>
    <row r="3" spans="1:7" x14ac:dyDescent="0.3">
      <c r="A3" s="2" t="s">
        <v>282</v>
      </c>
    </row>
    <row r="4" spans="1:7" x14ac:dyDescent="0.3">
      <c r="A4" s="18" t="s">
        <v>291</v>
      </c>
      <c r="B4" s="18" t="s">
        <v>292</v>
      </c>
      <c r="C4" s="18" t="s">
        <v>293</v>
      </c>
      <c r="D4" t="str">
        <f>RIGHT(A5,7)</f>
        <v>8745489</v>
      </c>
      <c r="E4" s="25" t="s">
        <v>284</v>
      </c>
      <c r="F4" t="str">
        <f>LEFT(E4,3)</f>
        <v>K45</v>
      </c>
      <c r="G4" t="str">
        <f>RIGHT(E4,7)</f>
        <v>8745489</v>
      </c>
    </row>
    <row r="5" spans="1:7" x14ac:dyDescent="0.3">
      <c r="A5" s="25" t="s">
        <v>284</v>
      </c>
      <c r="B5" s="33" t="str">
        <f>LEFT(A5,3)</f>
        <v>K45</v>
      </c>
      <c r="C5" s="33" t="str">
        <f>RIGHT(A5,7)</f>
        <v>8745489</v>
      </c>
      <c r="D5" t="str">
        <f t="shared" ref="D5:D11" si="0">RIGHT(A6,7)</f>
        <v>8745455</v>
      </c>
      <c r="E5" s="25" t="s">
        <v>285</v>
      </c>
      <c r="F5" t="str">
        <f t="shared" ref="F5:F10" si="1">LEFT(E5,3)</f>
        <v>K25</v>
      </c>
      <c r="G5" t="str">
        <f t="shared" ref="G5:G10" si="2">RIGHT(E5,7)</f>
        <v>8745455</v>
      </c>
    </row>
    <row r="6" spans="1:7" x14ac:dyDescent="0.3">
      <c r="A6" s="25" t="s">
        <v>285</v>
      </c>
      <c r="B6" s="3" t="str">
        <f t="shared" ref="B6:B11" si="3">LEFT(A6,3)</f>
        <v>K25</v>
      </c>
      <c r="C6" s="3" t="str">
        <f t="shared" ref="C6:C11" si="4">RIGHT(A6,7)</f>
        <v>8745455</v>
      </c>
      <c r="D6" t="str">
        <f t="shared" si="0"/>
        <v>8794521</v>
      </c>
      <c r="E6" s="25" t="s">
        <v>286</v>
      </c>
      <c r="F6" t="str">
        <f t="shared" si="1"/>
        <v>K25</v>
      </c>
      <c r="G6" t="str">
        <f t="shared" si="2"/>
        <v>8794521</v>
      </c>
    </row>
    <row r="7" spans="1:7" x14ac:dyDescent="0.3">
      <c r="A7" s="25" t="s">
        <v>286</v>
      </c>
      <c r="B7" s="3" t="str">
        <f t="shared" si="3"/>
        <v>K25</v>
      </c>
      <c r="C7" s="3" t="str">
        <f t="shared" si="4"/>
        <v>8794521</v>
      </c>
      <c r="D7" t="str">
        <f t="shared" si="0"/>
        <v>4578964</v>
      </c>
      <c r="E7" s="25" t="s">
        <v>287</v>
      </c>
      <c r="F7" t="str">
        <f t="shared" si="1"/>
        <v>K21</v>
      </c>
      <c r="G7" t="str">
        <f t="shared" si="2"/>
        <v>4578964</v>
      </c>
    </row>
    <row r="8" spans="1:7" x14ac:dyDescent="0.3">
      <c r="A8" s="25" t="s">
        <v>287</v>
      </c>
      <c r="B8" s="3" t="str">
        <f t="shared" si="3"/>
        <v>K21</v>
      </c>
      <c r="C8" s="3" t="str">
        <f t="shared" si="4"/>
        <v>4578964</v>
      </c>
      <c r="D8" t="str">
        <f t="shared" si="0"/>
        <v>5789621</v>
      </c>
      <c r="E8" s="25" t="s">
        <v>288</v>
      </c>
      <c r="F8" t="str">
        <f t="shared" si="1"/>
        <v>K14</v>
      </c>
      <c r="G8" t="str">
        <f t="shared" si="2"/>
        <v>5789621</v>
      </c>
    </row>
    <row r="9" spans="1:7" x14ac:dyDescent="0.3">
      <c r="A9" s="25" t="s">
        <v>288</v>
      </c>
      <c r="B9" s="3" t="str">
        <f t="shared" si="3"/>
        <v>K14</v>
      </c>
      <c r="C9" s="3" t="str">
        <f t="shared" si="4"/>
        <v>5789621</v>
      </c>
      <c r="D9" t="str">
        <f t="shared" si="0"/>
        <v>3654754</v>
      </c>
      <c r="E9" s="25" t="s">
        <v>289</v>
      </c>
      <c r="F9" t="str">
        <f t="shared" si="1"/>
        <v>K12</v>
      </c>
      <c r="G9" t="str">
        <f t="shared" si="2"/>
        <v>3654754</v>
      </c>
    </row>
    <row r="10" spans="1:7" x14ac:dyDescent="0.3">
      <c r="A10" s="25" t="s">
        <v>289</v>
      </c>
      <c r="B10" s="3" t="str">
        <f t="shared" si="3"/>
        <v>K12</v>
      </c>
      <c r="C10" s="3" t="str">
        <f t="shared" si="4"/>
        <v>3654754</v>
      </c>
      <c r="D10" t="str">
        <f t="shared" si="0"/>
        <v>9632542</v>
      </c>
      <c r="E10" s="25" t="s">
        <v>290</v>
      </c>
      <c r="F10" t="str">
        <f t="shared" si="1"/>
        <v>K25</v>
      </c>
      <c r="G10" t="str">
        <f t="shared" si="2"/>
        <v>9632542</v>
      </c>
    </row>
    <row r="11" spans="1:7" x14ac:dyDescent="0.3">
      <c r="A11" s="25" t="s">
        <v>290</v>
      </c>
      <c r="B11" s="3" t="str">
        <f t="shared" si="3"/>
        <v>K25</v>
      </c>
      <c r="C11" s="3" t="str">
        <f t="shared" si="4"/>
        <v>9632542</v>
      </c>
      <c r="D11" t="str">
        <f t="shared" si="0"/>
        <v/>
      </c>
    </row>
    <row r="13" spans="1:7" x14ac:dyDescent="0.3">
      <c r="A13" s="58" t="s">
        <v>294</v>
      </c>
      <c r="D13" t="s">
        <v>319</v>
      </c>
    </row>
    <row r="14" spans="1:7" x14ac:dyDescent="0.3">
      <c r="A14" s="37" t="s">
        <v>295</v>
      </c>
      <c r="B14" s="5" t="s">
        <v>307</v>
      </c>
      <c r="C14" s="18" t="s">
        <v>308</v>
      </c>
      <c r="D14" s="5" t="s">
        <v>306</v>
      </c>
      <c r="E14" s="18" t="s">
        <v>296</v>
      </c>
    </row>
    <row r="15" spans="1:7" x14ac:dyDescent="0.3">
      <c r="A15" s="3" t="s">
        <v>297</v>
      </c>
      <c r="B15" s="33">
        <f>LEN(A15)</f>
        <v>4</v>
      </c>
      <c r="C15" s="33">
        <f>LEN(A15)-1</f>
        <v>3</v>
      </c>
      <c r="D15" s="33" t="str">
        <f>LEFT(A15,LEN(A15)-1)</f>
        <v>154</v>
      </c>
      <c r="E15" s="33">
        <f>-(LEFT(A15,LEN(A15)-1))</f>
        <v>-154</v>
      </c>
    </row>
    <row r="16" spans="1:7" x14ac:dyDescent="0.3">
      <c r="A16" s="3" t="s">
        <v>298</v>
      </c>
      <c r="B16" s="3">
        <f t="shared" ref="B16:B23" si="5">LEN(A16)</f>
        <v>3</v>
      </c>
      <c r="C16" s="3">
        <f t="shared" ref="C16:C23" si="6">LEN(A16)-1</f>
        <v>2</v>
      </c>
      <c r="D16" s="3" t="str">
        <f t="shared" ref="D16:D23" si="7">LEFT(A16,LEN(A16)-1)</f>
        <v>12</v>
      </c>
      <c r="E16" s="3">
        <f t="shared" ref="E16:E23" si="8">-(LEFT(A16,LEN(A16)-1))</f>
        <v>-12</v>
      </c>
    </row>
    <row r="17" spans="1:5" x14ac:dyDescent="0.3">
      <c r="A17" s="3" t="s">
        <v>299</v>
      </c>
      <c r="B17" s="3">
        <f t="shared" si="5"/>
        <v>4</v>
      </c>
      <c r="C17" s="3">
        <f t="shared" si="6"/>
        <v>3</v>
      </c>
      <c r="D17" s="3" t="str">
        <f t="shared" si="7"/>
        <v>179</v>
      </c>
      <c r="E17" s="3">
        <f t="shared" si="8"/>
        <v>-179</v>
      </c>
    </row>
    <row r="18" spans="1:5" x14ac:dyDescent="0.3">
      <c r="A18" s="3" t="s">
        <v>300</v>
      </c>
      <c r="B18" s="3">
        <f t="shared" si="5"/>
        <v>6</v>
      </c>
      <c r="C18" s="3">
        <f t="shared" si="6"/>
        <v>5</v>
      </c>
      <c r="D18" s="3" t="str">
        <f t="shared" si="7"/>
        <v>88920</v>
      </c>
      <c r="E18" s="3">
        <f t="shared" si="8"/>
        <v>-88920</v>
      </c>
    </row>
    <row r="19" spans="1:5" x14ac:dyDescent="0.3">
      <c r="A19" s="3" t="s">
        <v>301</v>
      </c>
      <c r="B19" s="3">
        <f t="shared" si="5"/>
        <v>8</v>
      </c>
      <c r="C19" s="3">
        <f t="shared" si="6"/>
        <v>7</v>
      </c>
      <c r="D19" s="3" t="str">
        <f t="shared" si="7"/>
        <v>8418.99</v>
      </c>
      <c r="E19" s="3">
        <f t="shared" si="8"/>
        <v>-8418.99</v>
      </c>
    </row>
    <row r="20" spans="1:5" x14ac:dyDescent="0.3">
      <c r="A20" s="3" t="s">
        <v>302</v>
      </c>
      <c r="B20" s="3">
        <f t="shared" si="5"/>
        <v>4</v>
      </c>
      <c r="C20" s="3">
        <f t="shared" si="6"/>
        <v>3</v>
      </c>
      <c r="D20" s="3" t="str">
        <f t="shared" si="7"/>
        <v>513</v>
      </c>
      <c r="E20" s="3">
        <f t="shared" si="8"/>
        <v>-513</v>
      </c>
    </row>
    <row r="21" spans="1:5" x14ac:dyDescent="0.3">
      <c r="A21" s="3" t="s">
        <v>303</v>
      </c>
      <c r="B21" s="3">
        <f t="shared" si="5"/>
        <v>2</v>
      </c>
      <c r="C21" s="3">
        <f t="shared" si="6"/>
        <v>1</v>
      </c>
      <c r="D21" s="3" t="str">
        <f t="shared" si="7"/>
        <v>6</v>
      </c>
      <c r="E21" s="3">
        <f t="shared" si="8"/>
        <v>-6</v>
      </c>
    </row>
    <row r="22" spans="1:5" x14ac:dyDescent="0.3">
      <c r="A22" s="3" t="s">
        <v>304</v>
      </c>
      <c r="B22" s="3">
        <f t="shared" si="5"/>
        <v>3</v>
      </c>
      <c r="C22" s="3">
        <f t="shared" si="6"/>
        <v>2</v>
      </c>
      <c r="D22" s="3" t="str">
        <f t="shared" si="7"/>
        <v>78</v>
      </c>
      <c r="E22" s="3">
        <f t="shared" si="8"/>
        <v>-78</v>
      </c>
    </row>
    <row r="23" spans="1:5" x14ac:dyDescent="0.3">
      <c r="A23" s="59" t="s">
        <v>305</v>
      </c>
      <c r="B23" s="3">
        <f t="shared" si="5"/>
        <v>8</v>
      </c>
      <c r="C23" s="3">
        <f t="shared" si="6"/>
        <v>7</v>
      </c>
      <c r="D23" s="3" t="str">
        <f t="shared" si="7"/>
        <v>1476.87</v>
      </c>
      <c r="E23" s="3">
        <f t="shared" si="8"/>
        <v>-1476.87</v>
      </c>
    </row>
    <row r="25" spans="1:5" x14ac:dyDescent="0.3">
      <c r="A25" s="2" t="s">
        <v>318</v>
      </c>
    </row>
    <row r="26" spans="1:5" x14ac:dyDescent="0.3">
      <c r="A26" s="18" t="s">
        <v>1</v>
      </c>
      <c r="B26" s="18" t="s">
        <v>309</v>
      </c>
      <c r="C26" s="18" t="s">
        <v>310</v>
      </c>
    </row>
    <row r="27" spans="1:5" x14ac:dyDescent="0.3">
      <c r="A27" s="3" t="s">
        <v>311</v>
      </c>
      <c r="B27" s="3" t="str">
        <f>LEFT(A27,SEARCH(" ",A27)-1)</f>
        <v>Alex</v>
      </c>
      <c r="C27" s="3" t="str">
        <f>MID(A27,SEARCH(" ",A27)+1,100)</f>
        <v>Steve</v>
      </c>
      <c r="D27" t="s">
        <v>317</v>
      </c>
    </row>
    <row r="28" spans="1:5" x14ac:dyDescent="0.3">
      <c r="A28" s="3" t="s">
        <v>312</v>
      </c>
      <c r="B28" s="3" t="str">
        <f t="shared" ref="B28:B32" si="9">LEFT(A28,SEARCH(" ",A28)-1)</f>
        <v>Mac</v>
      </c>
      <c r="C28" s="3" t="str">
        <f t="shared" ref="C28:C32" si="10">MID(A28,SEARCH(" ",A28)+1,100)</f>
        <v>Gill</v>
      </c>
    </row>
    <row r="29" spans="1:5" x14ac:dyDescent="0.3">
      <c r="A29" s="3" t="s">
        <v>313</v>
      </c>
      <c r="B29" s="3" t="str">
        <f t="shared" si="9"/>
        <v>Steve</v>
      </c>
      <c r="C29" s="3" t="str">
        <f t="shared" si="10"/>
        <v>Anderson</v>
      </c>
    </row>
    <row r="30" spans="1:5" x14ac:dyDescent="0.3">
      <c r="A30" s="3" t="s">
        <v>314</v>
      </c>
      <c r="B30" s="3" t="str">
        <f t="shared" si="9"/>
        <v>Rob</v>
      </c>
      <c r="C30" s="3" t="str">
        <f t="shared" si="10"/>
        <v>Williams</v>
      </c>
    </row>
    <row r="31" spans="1:5" x14ac:dyDescent="0.3">
      <c r="A31" s="3" t="s">
        <v>315</v>
      </c>
      <c r="B31" s="3" t="str">
        <f t="shared" si="9"/>
        <v>Jim</v>
      </c>
      <c r="C31" s="3" t="str">
        <f t="shared" si="10"/>
        <v>Carey</v>
      </c>
    </row>
    <row r="32" spans="1:5" x14ac:dyDescent="0.3">
      <c r="A32" s="3" t="s">
        <v>316</v>
      </c>
      <c r="B32" s="3" t="str">
        <f t="shared" si="9"/>
        <v>Braun</v>
      </c>
      <c r="C32" s="3" t="str">
        <f t="shared" si="10"/>
        <v>White</v>
      </c>
    </row>
    <row r="34" spans="1:4" x14ac:dyDescent="0.3">
      <c r="A34" s="2" t="s">
        <v>320</v>
      </c>
    </row>
    <row r="35" spans="1:4" x14ac:dyDescent="0.3">
      <c r="A35" s="37" t="s">
        <v>322</v>
      </c>
      <c r="B35" s="37" t="s">
        <v>321</v>
      </c>
    </row>
    <row r="36" spans="1:4" x14ac:dyDescent="0.3">
      <c r="A36" s="25">
        <v>1111</v>
      </c>
      <c r="B36" s="25">
        <f t="shared" ref="B36:B44" si="11">MID(A36,1,1)+MID(A36,2,1)+MID(A36,3,1)+MID(A36,4,1)</f>
        <v>4</v>
      </c>
    </row>
    <row r="37" spans="1:4" x14ac:dyDescent="0.3">
      <c r="A37" s="25">
        <v>2314</v>
      </c>
      <c r="B37" s="25">
        <f t="shared" si="11"/>
        <v>10</v>
      </c>
    </row>
    <row r="38" spans="1:4" x14ac:dyDescent="0.3">
      <c r="A38" s="25">
        <v>4580</v>
      </c>
      <c r="B38" s="25">
        <f t="shared" si="11"/>
        <v>17</v>
      </c>
    </row>
    <row r="39" spans="1:4" x14ac:dyDescent="0.3">
      <c r="A39" s="25">
        <v>9889</v>
      </c>
      <c r="B39" s="25">
        <f t="shared" si="11"/>
        <v>34</v>
      </c>
    </row>
    <row r="40" spans="1:4" x14ac:dyDescent="0.3">
      <c r="A40" s="25">
        <v>2050</v>
      </c>
      <c r="B40" s="25">
        <f t="shared" si="11"/>
        <v>7</v>
      </c>
    </row>
    <row r="41" spans="1:4" x14ac:dyDescent="0.3">
      <c r="A41" s="25">
        <v>8000</v>
      </c>
      <c r="B41" s="25">
        <f t="shared" si="11"/>
        <v>8</v>
      </c>
    </row>
    <row r="42" spans="1:4" x14ac:dyDescent="0.3">
      <c r="A42" s="25">
        <v>9034</v>
      </c>
      <c r="B42" s="25">
        <f t="shared" si="11"/>
        <v>16</v>
      </c>
    </row>
    <row r="43" spans="1:4" x14ac:dyDescent="0.3">
      <c r="A43" s="25">
        <v>1010</v>
      </c>
      <c r="B43" s="25">
        <f t="shared" si="11"/>
        <v>2</v>
      </c>
    </row>
    <row r="44" spans="1:4" x14ac:dyDescent="0.3">
      <c r="A44" s="25">
        <v>5800</v>
      </c>
      <c r="B44" s="25">
        <f t="shared" si="11"/>
        <v>13</v>
      </c>
    </row>
    <row r="46" spans="1:4" x14ac:dyDescent="0.3">
      <c r="A46" s="2" t="s">
        <v>323</v>
      </c>
    </row>
    <row r="47" spans="1:4" ht="28.8" x14ac:dyDescent="0.3">
      <c r="A47" s="60" t="s">
        <v>324</v>
      </c>
      <c r="B47" s="60" t="s">
        <v>325</v>
      </c>
      <c r="C47" s="61" t="s">
        <v>334</v>
      </c>
      <c r="D47" s="61" t="s">
        <v>335</v>
      </c>
    </row>
    <row r="48" spans="1:4" x14ac:dyDescent="0.3">
      <c r="A48" s="3" t="s">
        <v>326</v>
      </c>
      <c r="B48" s="3" t="s">
        <v>327</v>
      </c>
      <c r="C48" s="33" t="b">
        <f>EXACT(A48,B48)</f>
        <v>0</v>
      </c>
      <c r="D48" s="33" t="b">
        <f>IF(A48=B48,TRUE,FALSE)</f>
        <v>1</v>
      </c>
    </row>
    <row r="49" spans="1:4" x14ac:dyDescent="0.3">
      <c r="A49" s="3" t="s">
        <v>328</v>
      </c>
      <c r="B49" s="3" t="s">
        <v>329</v>
      </c>
      <c r="C49" s="3" t="b">
        <f t="shared" ref="C49:C54" si="12">EXACT(A49,B49)</f>
        <v>0</v>
      </c>
      <c r="D49" s="3" t="b">
        <f t="shared" ref="D49:D54" si="13">IF(A49=B49,TRUE,FALSE)</f>
        <v>1</v>
      </c>
    </row>
    <row r="50" spans="1:4" x14ac:dyDescent="0.3">
      <c r="A50" s="3" t="s">
        <v>330</v>
      </c>
      <c r="B50" s="3" t="s">
        <v>331</v>
      </c>
      <c r="C50" s="3" t="b">
        <f t="shared" si="12"/>
        <v>0</v>
      </c>
      <c r="D50" s="3" t="b">
        <f t="shared" si="13"/>
        <v>1</v>
      </c>
    </row>
    <row r="51" spans="1:4" x14ac:dyDescent="0.3">
      <c r="A51" s="3">
        <v>123</v>
      </c>
      <c r="B51" s="3">
        <v>123</v>
      </c>
      <c r="C51" s="3" t="b">
        <f t="shared" si="12"/>
        <v>1</v>
      </c>
      <c r="D51" s="3" t="b">
        <f t="shared" si="13"/>
        <v>1</v>
      </c>
    </row>
    <row r="52" spans="1:4" x14ac:dyDescent="0.3">
      <c r="A52" s="4">
        <v>41793</v>
      </c>
      <c r="B52" s="3" t="s">
        <v>332</v>
      </c>
      <c r="C52" s="3" t="b">
        <f t="shared" si="12"/>
        <v>0</v>
      </c>
      <c r="D52" s="3" t="b">
        <f t="shared" si="13"/>
        <v>0</v>
      </c>
    </row>
    <row r="53" spans="1:4" x14ac:dyDescent="0.3">
      <c r="A53" s="3" t="s">
        <v>333</v>
      </c>
      <c r="B53" s="3" t="s">
        <v>333</v>
      </c>
      <c r="C53" s="3" t="b">
        <f t="shared" si="12"/>
        <v>1</v>
      </c>
      <c r="D53" s="3" t="b">
        <f t="shared" si="13"/>
        <v>1</v>
      </c>
    </row>
    <row r="54" spans="1:4" x14ac:dyDescent="0.3">
      <c r="A54" s="3">
        <v>123456</v>
      </c>
      <c r="B54" s="3">
        <v>1234567</v>
      </c>
      <c r="C54" s="3" t="b">
        <f t="shared" si="12"/>
        <v>0</v>
      </c>
      <c r="D54" s="3" t="b">
        <f t="shared" si="13"/>
        <v>0</v>
      </c>
    </row>
    <row r="56" spans="1:4" x14ac:dyDescent="0.3">
      <c r="A56" s="2" t="s">
        <v>336</v>
      </c>
    </row>
    <row r="57" spans="1:4" x14ac:dyDescent="0.3">
      <c r="A57" s="5" t="s">
        <v>337</v>
      </c>
      <c r="B57" s="5" t="s">
        <v>338</v>
      </c>
    </row>
    <row r="58" spans="1:4" x14ac:dyDescent="0.3">
      <c r="A58" s="62">
        <v>178</v>
      </c>
      <c r="B58" s="33" t="str">
        <f t="shared" ref="B58:B68" si="14">SUBSTITUTE(A58,"","")</f>
        <v>178</v>
      </c>
    </row>
    <row r="59" spans="1:4" x14ac:dyDescent="0.3">
      <c r="A59" s="62">
        <v>153</v>
      </c>
      <c r="B59" s="3" t="str">
        <f t="shared" si="14"/>
        <v>153</v>
      </c>
    </row>
    <row r="60" spans="1:4" x14ac:dyDescent="0.3">
      <c r="A60" s="62">
        <v>12</v>
      </c>
      <c r="B60" s="3" t="str">
        <f t="shared" si="14"/>
        <v>12</v>
      </c>
    </row>
    <row r="61" spans="1:4" x14ac:dyDescent="0.3">
      <c r="A61" s="62">
        <v>88923</v>
      </c>
      <c r="B61" s="3" t="str">
        <f t="shared" si="14"/>
        <v>88923</v>
      </c>
    </row>
    <row r="62" spans="1:4" x14ac:dyDescent="0.3">
      <c r="A62" s="62">
        <v>8419.99</v>
      </c>
      <c r="B62" s="3" t="str">
        <f t="shared" si="14"/>
        <v>8419.99</v>
      </c>
    </row>
    <row r="63" spans="1:4" x14ac:dyDescent="0.3">
      <c r="A63" s="62">
        <v>513</v>
      </c>
      <c r="B63" s="3" t="str">
        <f t="shared" si="14"/>
        <v>513</v>
      </c>
    </row>
    <row r="64" spans="1:4" x14ac:dyDescent="0.3">
      <c r="A64" s="62">
        <v>6</v>
      </c>
      <c r="B64" s="3" t="str">
        <f t="shared" si="14"/>
        <v>6</v>
      </c>
    </row>
    <row r="65" spans="1:3" x14ac:dyDescent="0.3">
      <c r="A65" s="62">
        <v>78</v>
      </c>
      <c r="B65" s="3" t="str">
        <f t="shared" si="14"/>
        <v>78</v>
      </c>
    </row>
    <row r="66" spans="1:3" x14ac:dyDescent="0.3">
      <c r="A66" s="62">
        <v>1479.87</v>
      </c>
      <c r="B66" s="3" t="str">
        <f t="shared" si="14"/>
        <v>1479.87</v>
      </c>
    </row>
    <row r="67" spans="1:3" x14ac:dyDescent="0.3">
      <c r="A67" s="62"/>
      <c r="B67" s="3" t="str">
        <f t="shared" si="14"/>
        <v/>
      </c>
    </row>
    <row r="68" spans="1:3" x14ac:dyDescent="0.3">
      <c r="A68" s="62">
        <v>99755.86</v>
      </c>
      <c r="B68" s="3" t="str">
        <f t="shared" si="14"/>
        <v>99755.86</v>
      </c>
    </row>
    <row r="70" spans="1:3" x14ac:dyDescent="0.3">
      <c r="A70" s="2" t="s">
        <v>339</v>
      </c>
    </row>
    <row r="71" spans="1:3" x14ac:dyDescent="0.3">
      <c r="A71" s="18" t="s">
        <v>86</v>
      </c>
      <c r="B71" s="18" t="s">
        <v>348</v>
      </c>
      <c r="C71" s="18" t="s">
        <v>349</v>
      </c>
    </row>
    <row r="72" spans="1:3" x14ac:dyDescent="0.3">
      <c r="A72" s="3" t="s">
        <v>340</v>
      </c>
      <c r="B72" s="33" t="str">
        <f>SUBSTITUTE(A72,"-","",1)</f>
        <v>CW345-XY</v>
      </c>
      <c r="C72" s="33" t="str">
        <f t="shared" ref="C72:C79" si="15">SUBSTITUTE(A72,"-","",2)</f>
        <v>CW-345XY</v>
      </c>
    </row>
    <row r="73" spans="1:3" x14ac:dyDescent="0.3">
      <c r="A73" s="3" t="s">
        <v>341</v>
      </c>
      <c r="B73" s="3" t="str">
        <f t="shared" ref="B73:B79" si="16">SUBSTITUTE(A73,"-","",1)</f>
        <v>AW111-842</v>
      </c>
      <c r="C73" s="3" t="str">
        <f t="shared" si="15"/>
        <v>AW-111842</v>
      </c>
    </row>
    <row r="74" spans="1:3" x14ac:dyDescent="0.3">
      <c r="A74" s="3" t="s">
        <v>342</v>
      </c>
      <c r="B74" s="3" t="str">
        <f t="shared" si="16"/>
        <v>AW111-89</v>
      </c>
      <c r="C74" s="3" t="str">
        <f t="shared" si="15"/>
        <v>AW-11189</v>
      </c>
    </row>
    <row r="75" spans="1:3" x14ac:dyDescent="0.3">
      <c r="A75" s="3" t="s">
        <v>343</v>
      </c>
      <c r="B75" s="3" t="str">
        <f t="shared" si="16"/>
        <v>AW111-856</v>
      </c>
      <c r="C75" s="3" t="str">
        <f t="shared" si="15"/>
        <v>AW-111856</v>
      </c>
    </row>
    <row r="76" spans="1:3" x14ac:dyDescent="0.3">
      <c r="A76" s="3" t="s">
        <v>344</v>
      </c>
      <c r="B76" s="3" t="str">
        <f t="shared" si="16"/>
        <v>AW111-88</v>
      </c>
      <c r="C76" s="3" t="str">
        <f t="shared" si="15"/>
        <v>AW-11188</v>
      </c>
    </row>
    <row r="77" spans="1:3" x14ac:dyDescent="0.3">
      <c r="A77" s="3" t="s">
        <v>345</v>
      </c>
      <c r="B77" s="3" t="str">
        <f t="shared" si="16"/>
        <v>WE908-C1</v>
      </c>
      <c r="C77" s="3" t="str">
        <f t="shared" si="15"/>
        <v>WE-908C1</v>
      </c>
    </row>
    <row r="78" spans="1:3" x14ac:dyDescent="0.3">
      <c r="A78" s="3" t="s">
        <v>346</v>
      </c>
      <c r="B78" s="3" t="str">
        <f t="shared" si="16"/>
        <v>WIE908-C2</v>
      </c>
      <c r="C78" s="3" t="str">
        <f t="shared" si="15"/>
        <v>WIE-908C2</v>
      </c>
    </row>
    <row r="79" spans="1:3" x14ac:dyDescent="0.3">
      <c r="A79" s="3" t="s">
        <v>347</v>
      </c>
      <c r="B79" s="3" t="str">
        <f t="shared" si="16"/>
        <v>WXY908-C3</v>
      </c>
      <c r="C79" s="3" t="str">
        <f t="shared" si="15"/>
        <v>WXY-908C3</v>
      </c>
    </row>
    <row r="81" spans="1:3" x14ac:dyDescent="0.3">
      <c r="A81" t="s">
        <v>350</v>
      </c>
    </row>
    <row r="82" spans="1:3" x14ac:dyDescent="0.3">
      <c r="A82" s="63" t="s">
        <v>86</v>
      </c>
      <c r="B82" s="63" t="s">
        <v>351</v>
      </c>
    </row>
    <row r="83" spans="1:3" x14ac:dyDescent="0.3">
      <c r="A83" s="59">
        <v>1145</v>
      </c>
      <c r="B83" s="64" t="str">
        <f>SUBSTITUTE(SUBSTITUTE(SUBSTITUTE(SUBSTITUTE(SUBSTITUTE(A83,1,"one-"),2,"two-"),3,"three-"),4,"four-"),5,"five-")</f>
        <v>one-one-four-five-</v>
      </c>
    </row>
    <row r="84" spans="1:3" x14ac:dyDescent="0.3">
      <c r="A84" s="59">
        <v>1111</v>
      </c>
      <c r="B84" s="59" t="str">
        <f t="shared" ref="B84:B90" si="17">SUBSTITUTE(SUBSTITUTE(SUBSTITUTE(SUBSTITUTE(SUBSTITUTE(A84,1,"one-"),2,"two-"),3,"three-"),4,"four-"),5,"five-")</f>
        <v>one-one-one-one-</v>
      </c>
    </row>
    <row r="85" spans="1:3" x14ac:dyDescent="0.3">
      <c r="A85" s="59">
        <v>1213</v>
      </c>
      <c r="B85" s="59" t="str">
        <f t="shared" si="17"/>
        <v>one-two-one-three-</v>
      </c>
    </row>
    <row r="86" spans="1:3" x14ac:dyDescent="0.3">
      <c r="A86" s="59">
        <v>1425</v>
      </c>
      <c r="B86" s="59" t="str">
        <f t="shared" si="17"/>
        <v>one-four-two-five-</v>
      </c>
    </row>
    <row r="87" spans="1:3" x14ac:dyDescent="0.3">
      <c r="A87" s="59">
        <v>1254</v>
      </c>
      <c r="B87" s="59" t="str">
        <f t="shared" si="17"/>
        <v>one-two-five-four-</v>
      </c>
    </row>
    <row r="88" spans="1:3" x14ac:dyDescent="0.3">
      <c r="A88" s="59">
        <v>1154123</v>
      </c>
      <c r="B88" s="59" t="str">
        <f t="shared" si="17"/>
        <v>one-one-five-four-one-two-three-</v>
      </c>
    </row>
    <row r="89" spans="1:3" x14ac:dyDescent="0.3">
      <c r="A89" s="59">
        <v>12345</v>
      </c>
      <c r="B89" s="59" t="str">
        <f t="shared" si="17"/>
        <v>one-two-three-four-five-</v>
      </c>
    </row>
    <row r="90" spans="1:3" x14ac:dyDescent="0.3">
      <c r="A90" s="59">
        <v>1112</v>
      </c>
      <c r="B90" s="59" t="str">
        <f t="shared" si="17"/>
        <v>one-one-one-two-</v>
      </c>
    </row>
    <row r="92" spans="1:3" x14ac:dyDescent="0.3">
      <c r="A92" s="2" t="s">
        <v>352</v>
      </c>
    </row>
    <row r="93" spans="1:3" x14ac:dyDescent="0.3">
      <c r="A93" s="18" t="s">
        <v>356</v>
      </c>
      <c r="B93" s="18" t="s">
        <v>355</v>
      </c>
      <c r="C93" s="5"/>
    </row>
    <row r="94" spans="1:3" x14ac:dyDescent="0.3">
      <c r="A94" s="65" t="s">
        <v>353</v>
      </c>
      <c r="B94" s="33" t="str">
        <f>SUBSTITUTE(A94,CHAR(10),"")</f>
        <v>How excel has wrapping text option</v>
      </c>
      <c r="C94" s="3"/>
    </row>
    <row r="95" spans="1:3" ht="28.8" x14ac:dyDescent="0.3">
      <c r="A95" s="65" t="s">
        <v>354</v>
      </c>
      <c r="B95" s="3" t="str">
        <f>SUBSTITUTE(A95,CHAR(10),"")</f>
        <v>Just removing wrapped text option from all the cells</v>
      </c>
      <c r="C95" s="3"/>
    </row>
    <row r="97" spans="1:5" x14ac:dyDescent="0.3">
      <c r="A97" s="2" t="s">
        <v>357</v>
      </c>
    </row>
    <row r="98" spans="1:5" x14ac:dyDescent="0.3">
      <c r="A98" s="18" t="s">
        <v>358</v>
      </c>
      <c r="B98" s="18" t="s">
        <v>359</v>
      </c>
      <c r="C98" s="18" t="s">
        <v>360</v>
      </c>
      <c r="D98" s="18" t="s">
        <v>369</v>
      </c>
      <c r="E98" s="18" t="s">
        <v>361</v>
      </c>
    </row>
    <row r="99" spans="1:5" x14ac:dyDescent="0.3">
      <c r="A99" s="3" t="s">
        <v>362</v>
      </c>
      <c r="B99" s="3">
        <v>123</v>
      </c>
      <c r="C99" s="3">
        <v>18</v>
      </c>
      <c r="D99" s="3" t="s">
        <v>370</v>
      </c>
      <c r="E99" s="33" t="str">
        <f>SUBSTITUTE(A99&amp;" "&amp;B99&amp;" "&amp;C99&amp;" "&amp;D99," "," - ")</f>
        <v>KK - 123 - 18 - Hl1</v>
      </c>
    </row>
    <row r="100" spans="1:5" x14ac:dyDescent="0.3">
      <c r="A100" s="3" t="s">
        <v>278</v>
      </c>
      <c r="B100" s="3">
        <v>588</v>
      </c>
      <c r="C100" s="3">
        <v>18</v>
      </c>
      <c r="D100" s="3" t="s">
        <v>371</v>
      </c>
      <c r="E100" s="3" t="str">
        <f t="shared" ref="E100:E106" si="18">SUBSTITUTE(A100&amp;" "&amp;B100&amp;" "&amp;C100&amp;" "&amp;D100," "," - ")</f>
        <v>TR - 588 - 18 - Hl2</v>
      </c>
    </row>
    <row r="101" spans="1:5" x14ac:dyDescent="0.3">
      <c r="A101" s="3" t="s">
        <v>363</v>
      </c>
      <c r="B101" s="3">
        <v>235</v>
      </c>
      <c r="C101" s="3">
        <v>18</v>
      </c>
      <c r="D101" s="3" t="s">
        <v>372</v>
      </c>
      <c r="E101" s="3" t="str">
        <f t="shared" si="18"/>
        <v>BH - 235 - 18 - Hl3</v>
      </c>
    </row>
    <row r="102" spans="1:5" x14ac:dyDescent="0.3">
      <c r="A102" s="3" t="s">
        <v>364</v>
      </c>
      <c r="B102" s="3">
        <v>425</v>
      </c>
      <c r="C102" s="3">
        <v>18</v>
      </c>
      <c r="D102" s="3" t="s">
        <v>373</v>
      </c>
      <c r="E102" s="3" t="str">
        <f t="shared" si="18"/>
        <v>DR - 425 - 18 - Hl4</v>
      </c>
    </row>
    <row r="103" spans="1:5" x14ac:dyDescent="0.3">
      <c r="A103" s="3" t="s">
        <v>365</v>
      </c>
      <c r="B103" s="3">
        <v>151</v>
      </c>
      <c r="C103" s="3">
        <v>18</v>
      </c>
      <c r="D103" s="3" t="s">
        <v>374</v>
      </c>
      <c r="E103" s="3" t="str">
        <f t="shared" si="18"/>
        <v>CD - 151 - 18 - Hl5</v>
      </c>
    </row>
    <row r="104" spans="1:5" x14ac:dyDescent="0.3">
      <c r="A104" s="3" t="s">
        <v>366</v>
      </c>
      <c r="B104" s="3">
        <v>623</v>
      </c>
      <c r="C104" s="3">
        <v>19</v>
      </c>
      <c r="D104" s="3" t="s">
        <v>375</v>
      </c>
      <c r="E104" s="3" t="str">
        <f t="shared" si="18"/>
        <v>WI - 623 - 19 - Hl6</v>
      </c>
    </row>
    <row r="105" spans="1:5" x14ac:dyDescent="0.3">
      <c r="A105" s="3" t="s">
        <v>367</v>
      </c>
      <c r="B105" s="3">
        <v>424</v>
      </c>
      <c r="C105" s="3">
        <v>19</v>
      </c>
      <c r="D105" s="3" t="s">
        <v>376</v>
      </c>
      <c r="E105" s="3" t="str">
        <f t="shared" si="18"/>
        <v>NJ - 424 - 19 - Hl7</v>
      </c>
    </row>
    <row r="106" spans="1:5" x14ac:dyDescent="0.3">
      <c r="A106" s="3" t="s">
        <v>368</v>
      </c>
      <c r="B106" s="3">
        <v>815</v>
      </c>
      <c r="C106" s="3">
        <v>19</v>
      </c>
      <c r="D106" s="3" t="s">
        <v>377</v>
      </c>
      <c r="E106" s="3" t="str">
        <f t="shared" si="18"/>
        <v>SC - 815 - 19 - Hl8</v>
      </c>
    </row>
    <row r="108" spans="1:5" x14ac:dyDescent="0.3">
      <c r="A108" s="67" t="s">
        <v>108</v>
      </c>
      <c r="B108" s="67" t="s">
        <v>395</v>
      </c>
      <c r="C108" s="67" t="s">
        <v>395</v>
      </c>
      <c r="D108" s="67" t="s">
        <v>396</v>
      </c>
    </row>
    <row r="109" spans="1:5" x14ac:dyDescent="0.3">
      <c r="A109" s="4">
        <v>41718</v>
      </c>
      <c r="B109" s="62" t="s">
        <v>379</v>
      </c>
      <c r="C109" s="62" t="s">
        <v>388</v>
      </c>
      <c r="D109" s="15">
        <f>(REPLACE(C109,SEARCH(".",C109),1,":")-REPLACE(B109,SEARCH(".",B109),1,":"))</f>
        <v>0.28194444444444439</v>
      </c>
    </row>
    <row r="110" spans="1:5" x14ac:dyDescent="0.3">
      <c r="A110" s="4">
        <v>41719</v>
      </c>
      <c r="B110" s="62" t="s">
        <v>380</v>
      </c>
      <c r="C110" s="62" t="s">
        <v>389</v>
      </c>
      <c r="D110" s="14">
        <f t="shared" ref="D110:D117" si="19">(REPLACE(C110,SEARCH(".",C110),1,":")-REPLACE(B110,SEARCH(".",B110),1,":"))</f>
        <v>8.1944444444444431E-2</v>
      </c>
    </row>
    <row r="111" spans="1:5" x14ac:dyDescent="0.3">
      <c r="A111" s="4">
        <v>41720</v>
      </c>
      <c r="B111" s="62" t="s">
        <v>378</v>
      </c>
      <c r="C111" s="62" t="s">
        <v>387</v>
      </c>
      <c r="D111" s="14">
        <f t="shared" si="19"/>
        <v>0.37499999999999994</v>
      </c>
    </row>
    <row r="112" spans="1:5" x14ac:dyDescent="0.3">
      <c r="A112" s="4">
        <v>41721</v>
      </c>
      <c r="B112" s="62" t="s">
        <v>381</v>
      </c>
      <c r="C112" s="62" t="s">
        <v>390</v>
      </c>
      <c r="D112" s="14">
        <f t="shared" si="19"/>
        <v>0.17499999999999993</v>
      </c>
    </row>
    <row r="113" spans="1:4" x14ac:dyDescent="0.3">
      <c r="A113" s="4">
        <v>41722</v>
      </c>
      <c r="B113" s="62" t="s">
        <v>382</v>
      </c>
      <c r="C113" s="62" t="s">
        <v>391</v>
      </c>
      <c r="D113" s="14">
        <f t="shared" si="19"/>
        <v>0.29305555555555551</v>
      </c>
    </row>
    <row r="114" spans="1:4" x14ac:dyDescent="0.3">
      <c r="A114" s="4">
        <v>41723</v>
      </c>
      <c r="B114" s="62" t="s">
        <v>383</v>
      </c>
      <c r="C114" s="62" t="s">
        <v>392</v>
      </c>
      <c r="D114" s="14">
        <f t="shared" si="19"/>
        <v>0.4152777777777778</v>
      </c>
    </row>
    <row r="115" spans="1:4" x14ac:dyDescent="0.3">
      <c r="A115" s="4">
        <v>41724</v>
      </c>
      <c r="B115" s="62" t="s">
        <v>384</v>
      </c>
      <c r="C115" s="62" t="s">
        <v>393</v>
      </c>
      <c r="D115" s="14">
        <f t="shared" si="19"/>
        <v>0.1027777777777778</v>
      </c>
    </row>
    <row r="116" spans="1:4" x14ac:dyDescent="0.3">
      <c r="A116" s="4">
        <v>41725</v>
      </c>
      <c r="B116" s="62" t="s">
        <v>385</v>
      </c>
      <c r="C116" s="62" t="s">
        <v>390</v>
      </c>
      <c r="D116" s="14">
        <f t="shared" si="19"/>
        <v>0.23124999999999996</v>
      </c>
    </row>
    <row r="117" spans="1:4" x14ac:dyDescent="0.3">
      <c r="A117" s="4">
        <v>41726</v>
      </c>
      <c r="B117" s="62" t="s">
        <v>386</v>
      </c>
      <c r="C117" s="62" t="s">
        <v>394</v>
      </c>
      <c r="D117" s="14">
        <f t="shared" si="19"/>
        <v>0.49583333333333329</v>
      </c>
    </row>
    <row r="118" spans="1:4" x14ac:dyDescent="0.3">
      <c r="A118" s="66"/>
    </row>
    <row r="119" spans="1:4" x14ac:dyDescent="0.3">
      <c r="A119" s="66" t="s">
        <v>404</v>
      </c>
    </row>
    <row r="120" spans="1:4" x14ac:dyDescent="0.3">
      <c r="A120" s="18" t="s">
        <v>397</v>
      </c>
      <c r="B120" s="68" t="s">
        <v>108</v>
      </c>
      <c r="C120" s="68" t="s">
        <v>403</v>
      </c>
    </row>
    <row r="121" spans="1:4" x14ac:dyDescent="0.3">
      <c r="A121" s="3" t="s">
        <v>398</v>
      </c>
      <c r="B121" s="4">
        <v>40247</v>
      </c>
      <c r="C121" s="33" t="str">
        <f>REPLACE(A121,FIND("xyz",A121,1),3,TEXT(B121,"MM-DD-YYYY"))</f>
        <v>conatact 03-10-2010</v>
      </c>
    </row>
    <row r="122" spans="1:4" x14ac:dyDescent="0.3">
      <c r="A122" s="3" t="s">
        <v>399</v>
      </c>
      <c r="B122" s="4">
        <v>40248</v>
      </c>
      <c r="C122" s="3" t="str">
        <f t="shared" ref="C122:C125" si="20">REPLACE(A122,FIND("xyz",A122,1),3,TEXT(B122,"MM-DD-YYYY"))</f>
        <v>meeting 03-11-2010 at Food World</v>
      </c>
    </row>
    <row r="123" spans="1:4" x14ac:dyDescent="0.3">
      <c r="A123" s="3" t="s">
        <v>402</v>
      </c>
      <c r="B123" s="4">
        <v>40249</v>
      </c>
      <c r="C123" s="3" t="str">
        <f t="shared" si="20"/>
        <v>telephone call 03-12-2010 with Mr. Sunny</v>
      </c>
    </row>
    <row r="124" spans="1:4" x14ac:dyDescent="0.3">
      <c r="A124" s="3" t="s">
        <v>400</v>
      </c>
      <c r="B124" s="4">
        <v>40250</v>
      </c>
      <c r="C124" s="3" t="str">
        <f t="shared" si="20"/>
        <v>shopping 03-13-2010 with Smith</v>
      </c>
    </row>
    <row r="125" spans="1:4" x14ac:dyDescent="0.3">
      <c r="A125" s="3" t="s">
        <v>401</v>
      </c>
      <c r="B125" s="4">
        <v>40251</v>
      </c>
      <c r="C125" s="3" t="str">
        <f t="shared" si="20"/>
        <v>dinner with friends on 03-14-2010</v>
      </c>
    </row>
    <row r="127" spans="1:4" x14ac:dyDescent="0.3">
      <c r="A127" s="2" t="s">
        <v>405</v>
      </c>
    </row>
    <row r="128" spans="1:4" x14ac:dyDescent="0.3">
      <c r="A128" s="18" t="s">
        <v>412</v>
      </c>
      <c r="B128" s="18" t="s">
        <v>413</v>
      </c>
    </row>
    <row r="129" spans="1:2" x14ac:dyDescent="0.3">
      <c r="A129" s="3" t="s">
        <v>406</v>
      </c>
      <c r="B129" s="33" t="str">
        <f>UPPER(A129)</f>
        <v>EXCEL FOR EXPERTS</v>
      </c>
    </row>
    <row r="130" spans="1:2" x14ac:dyDescent="0.3">
      <c r="A130" s="3" t="s">
        <v>407</v>
      </c>
      <c r="B130" s="52" t="str">
        <f t="shared" ref="B130:B135" si="21">UPPER(A130)</f>
        <v>GREAT STUFF</v>
      </c>
    </row>
    <row r="131" spans="1:2" x14ac:dyDescent="0.3">
      <c r="A131" s="3" t="s">
        <v>408</v>
      </c>
      <c r="B131" s="52" t="str">
        <f t="shared" si="21"/>
        <v>GET MOST FROM EXCEL</v>
      </c>
    </row>
    <row r="132" spans="1:2" x14ac:dyDescent="0.3">
      <c r="A132" s="3">
        <v>123</v>
      </c>
      <c r="B132" s="52" t="str">
        <f t="shared" si="21"/>
        <v>123</v>
      </c>
    </row>
    <row r="133" spans="1:2" x14ac:dyDescent="0.3">
      <c r="A133" s="3" t="s">
        <v>409</v>
      </c>
      <c r="B133" s="52" t="str">
        <f t="shared" si="21"/>
        <v>TODAY IS FRIDAY</v>
      </c>
    </row>
    <row r="134" spans="1:2" x14ac:dyDescent="0.3">
      <c r="A134" s="3" t="s">
        <v>410</v>
      </c>
      <c r="B134" s="52" t="str">
        <f t="shared" si="21"/>
        <v>NOW AND FOREVER</v>
      </c>
    </row>
    <row r="135" spans="1:2" x14ac:dyDescent="0.3">
      <c r="A135" s="3" t="s">
        <v>411</v>
      </c>
      <c r="B135" s="52" t="str">
        <f t="shared" si="21"/>
        <v>WHAT IS DHARMA</v>
      </c>
    </row>
    <row r="137" spans="1:2" x14ac:dyDescent="0.3">
      <c r="A137" s="2" t="s">
        <v>414</v>
      </c>
    </row>
    <row r="138" spans="1:2" x14ac:dyDescent="0.3">
      <c r="A138" s="18" t="s">
        <v>412</v>
      </c>
      <c r="B138" s="18" t="s">
        <v>413</v>
      </c>
    </row>
    <row r="139" spans="1:2" x14ac:dyDescent="0.3">
      <c r="A139" s="3" t="s">
        <v>415</v>
      </c>
      <c r="B139" s="33" t="str">
        <f>LOWER(A139)</f>
        <v>excel for experts</v>
      </c>
    </row>
    <row r="140" spans="1:2" x14ac:dyDescent="0.3">
      <c r="A140" s="3" t="s">
        <v>416</v>
      </c>
      <c r="B140" s="3" t="str">
        <f t="shared" ref="B140:B145" si="22">LOWER(A140)</f>
        <v>great stuff</v>
      </c>
    </row>
    <row r="141" spans="1:2" x14ac:dyDescent="0.3">
      <c r="A141" s="3" t="s">
        <v>417</v>
      </c>
      <c r="B141" s="3" t="str">
        <f t="shared" si="22"/>
        <v>get most from excel</v>
      </c>
    </row>
    <row r="142" spans="1:2" x14ac:dyDescent="0.3">
      <c r="A142" s="3" t="s">
        <v>418</v>
      </c>
      <c r="B142" s="3" t="str">
        <f t="shared" si="22"/>
        <v>123</v>
      </c>
    </row>
    <row r="143" spans="1:2" x14ac:dyDescent="0.3">
      <c r="A143" s="3" t="s">
        <v>419</v>
      </c>
      <c r="B143" s="3" t="str">
        <f t="shared" si="22"/>
        <v>today is friday</v>
      </c>
    </row>
    <row r="144" spans="1:2" x14ac:dyDescent="0.3">
      <c r="A144" s="3" t="s">
        <v>420</v>
      </c>
      <c r="B144" s="3" t="str">
        <f t="shared" si="22"/>
        <v>now and forever</v>
      </c>
    </row>
    <row r="145" spans="1:3" x14ac:dyDescent="0.3">
      <c r="A145" s="3" t="s">
        <v>421</v>
      </c>
      <c r="B145" s="3" t="str">
        <f t="shared" si="22"/>
        <v>what is dharma?</v>
      </c>
    </row>
    <row r="147" spans="1:3" x14ac:dyDescent="0.3">
      <c r="A147" s="2" t="s">
        <v>422</v>
      </c>
    </row>
    <row r="148" spans="1:3" x14ac:dyDescent="0.3">
      <c r="A148" s="18" t="s">
        <v>412</v>
      </c>
      <c r="B148" s="18" t="s">
        <v>413</v>
      </c>
    </row>
    <row r="149" spans="1:3" x14ac:dyDescent="0.3">
      <c r="A149" s="3" t="s">
        <v>423</v>
      </c>
      <c r="B149" s="33" t="str">
        <f>PROPER(A149)</f>
        <v>Today Is Holiday</v>
      </c>
      <c r="C149" t="str">
        <f>PROPER(A149)</f>
        <v>Today Is Holiday</v>
      </c>
    </row>
    <row r="150" spans="1:3" x14ac:dyDescent="0.3">
      <c r="A150" s="3" t="s">
        <v>424</v>
      </c>
      <c r="B150" s="3" t="str">
        <f t="shared" ref="B150:B153" si="23">PROPER(A150)</f>
        <v>Great Idea</v>
      </c>
    </row>
    <row r="151" spans="1:3" x14ac:dyDescent="0.3">
      <c r="A151" s="3" t="s">
        <v>425</v>
      </c>
      <c r="B151" s="3" t="str">
        <f t="shared" si="23"/>
        <v>Nice Thought</v>
      </c>
    </row>
    <row r="152" spans="1:3" x14ac:dyDescent="0.3">
      <c r="A152" s="3" t="s">
        <v>426</v>
      </c>
      <c r="B152" s="3" t="str">
        <f t="shared" si="23"/>
        <v>First Time</v>
      </c>
    </row>
    <row r="153" spans="1:3" x14ac:dyDescent="0.3">
      <c r="A153" s="3" t="s">
        <v>427</v>
      </c>
      <c r="B153" s="3" t="str">
        <f t="shared" si="23"/>
        <v>Second Time</v>
      </c>
    </row>
    <row r="155" spans="1:3" x14ac:dyDescent="0.3">
      <c r="A155" s="2" t="s">
        <v>431</v>
      </c>
    </row>
    <row r="156" spans="1:3" x14ac:dyDescent="0.3">
      <c r="A156" s="18" t="s">
        <v>428</v>
      </c>
      <c r="B156" s="18" t="s">
        <v>429</v>
      </c>
      <c r="C156" s="18" t="s">
        <v>430</v>
      </c>
    </row>
    <row r="157" spans="1:3" x14ac:dyDescent="0.3">
      <c r="A157" s="69">
        <v>124.67</v>
      </c>
      <c r="B157" s="33" t="str">
        <f>FIXED(A157,-1,FALSE)</f>
        <v>120</v>
      </c>
      <c r="C157" s="33" t="str">
        <f>FIXED(B157,-2,FALSE)</f>
        <v>100</v>
      </c>
    </row>
    <row r="158" spans="1:3" x14ac:dyDescent="0.3">
      <c r="A158" s="70">
        <v>314567.67</v>
      </c>
      <c r="B158" s="3" t="str">
        <f t="shared" ref="B158:B165" si="24">FIXED(A158,-1,FALSE)</f>
        <v>3,14,570</v>
      </c>
      <c r="C158" s="3" t="str">
        <f t="shared" ref="C158:C165" si="25">FIXED(B158,-2,FALSE)</f>
        <v>3,14,600</v>
      </c>
    </row>
    <row r="159" spans="1:3" x14ac:dyDescent="0.3">
      <c r="A159" s="70">
        <v>65323.47</v>
      </c>
      <c r="B159" s="3" t="str">
        <f t="shared" si="24"/>
        <v>65,320</v>
      </c>
      <c r="C159" s="3" t="str">
        <f t="shared" si="25"/>
        <v>65,300</v>
      </c>
    </row>
    <row r="160" spans="1:3" x14ac:dyDescent="0.3">
      <c r="A160" s="70">
        <v>7234.5</v>
      </c>
      <c r="B160" s="3" t="str">
        <f t="shared" si="24"/>
        <v>7,230</v>
      </c>
      <c r="C160" s="3" t="str">
        <f t="shared" si="25"/>
        <v>7,200</v>
      </c>
    </row>
    <row r="161" spans="1:3" x14ac:dyDescent="0.3">
      <c r="A161" s="69">
        <v>5.55</v>
      </c>
      <c r="B161" s="3" t="str">
        <f t="shared" si="24"/>
        <v>10</v>
      </c>
      <c r="C161" s="3" t="str">
        <f t="shared" si="25"/>
        <v>0</v>
      </c>
    </row>
    <row r="162" spans="1:3" x14ac:dyDescent="0.3">
      <c r="A162" s="69">
        <v>11.56</v>
      </c>
      <c r="B162" s="3" t="str">
        <f t="shared" si="24"/>
        <v>10</v>
      </c>
      <c r="C162" s="3" t="str">
        <f t="shared" si="25"/>
        <v>0</v>
      </c>
    </row>
    <row r="163" spans="1:3" x14ac:dyDescent="0.3">
      <c r="A163" s="69">
        <v>121.56</v>
      </c>
      <c r="B163" s="3" t="str">
        <f t="shared" si="24"/>
        <v>120</v>
      </c>
      <c r="C163" s="3" t="str">
        <f t="shared" si="25"/>
        <v>100</v>
      </c>
    </row>
    <row r="164" spans="1:3" x14ac:dyDescent="0.3">
      <c r="A164" s="69">
        <v>255.67</v>
      </c>
      <c r="B164" s="3" t="str">
        <f t="shared" si="24"/>
        <v>260</v>
      </c>
      <c r="C164" s="3" t="str">
        <f t="shared" si="25"/>
        <v>300</v>
      </c>
    </row>
    <row r="165" spans="1:3" x14ac:dyDescent="0.3">
      <c r="A165" s="69">
        <v>989.99</v>
      </c>
      <c r="B165" s="3" t="str">
        <f t="shared" si="24"/>
        <v>990</v>
      </c>
      <c r="C165" s="3" t="str">
        <f t="shared" si="25"/>
        <v>1,000</v>
      </c>
    </row>
    <row r="167" spans="1:3" x14ac:dyDescent="0.3">
      <c r="A167" s="2" t="s">
        <v>432</v>
      </c>
    </row>
    <row r="168" spans="1:3" x14ac:dyDescent="0.3">
      <c r="A168" s="18" t="s">
        <v>412</v>
      </c>
      <c r="B168" s="18" t="s">
        <v>413</v>
      </c>
    </row>
    <row r="169" spans="1:3" x14ac:dyDescent="0.3">
      <c r="A169" s="3" t="s">
        <v>433</v>
      </c>
      <c r="B169" s="33" t="str">
        <f>TRIM(A169)</f>
        <v>in this text there are many spaces</v>
      </c>
    </row>
    <row r="170" spans="1:3" x14ac:dyDescent="0.3">
      <c r="A170" s="3" t="s">
        <v>434</v>
      </c>
      <c r="B170" s="3" t="str">
        <f t="shared" ref="B170:B171" si="26">TRIM(A170)</f>
        <v>hello world</v>
      </c>
    </row>
    <row r="171" spans="1:3" x14ac:dyDescent="0.3">
      <c r="A171" s="3" t="s">
        <v>435</v>
      </c>
      <c r="B171" s="3" t="str">
        <f t="shared" si="26"/>
        <v>Good thought.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rstats</dc:creator>
  <cp:lastModifiedBy>SHUBHADIP PAUL</cp:lastModifiedBy>
  <dcterms:created xsi:type="dcterms:W3CDTF">2010-04-30T08:10:06Z</dcterms:created>
  <dcterms:modified xsi:type="dcterms:W3CDTF">2024-09-25T07:53:16Z</dcterms:modified>
</cp:coreProperties>
</file>