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G8" i="1"/>
  <c r="O53" s="1"/>
  <c r="BF8"/>
  <c r="N53" s="1"/>
  <c r="BE8"/>
  <c r="M53" s="1"/>
  <c r="BD8"/>
  <c r="L63" s="1"/>
  <c r="BG7"/>
  <c r="BF7"/>
  <c r="BE7"/>
  <c r="BD7"/>
  <c r="L53" s="1"/>
  <c r="BG6"/>
  <c r="O33" s="1"/>
  <c r="BF6"/>
  <c r="N43" s="1"/>
  <c r="BE6"/>
  <c r="M43" s="1"/>
  <c r="BD6"/>
  <c r="L33" s="1"/>
  <c r="BG5"/>
  <c r="BF5"/>
  <c r="BE5"/>
  <c r="BD5"/>
  <c r="BG4"/>
  <c r="BF4"/>
  <c r="BE4"/>
  <c r="M23" s="1"/>
  <c r="BD4"/>
  <c r="L23" s="1"/>
  <c r="AZ8"/>
  <c r="AY8"/>
  <c r="AX8"/>
  <c r="M62" s="1"/>
  <c r="AW8"/>
  <c r="L62" s="1"/>
  <c r="AZ7"/>
  <c r="AY7"/>
  <c r="AX7"/>
  <c r="M52" s="1"/>
  <c r="AW7"/>
  <c r="L52" s="1"/>
  <c r="AZ6"/>
  <c r="AY6"/>
  <c r="N32" s="1"/>
  <c r="AX6"/>
  <c r="M32" s="1"/>
  <c r="AW6"/>
  <c r="L32" s="1"/>
  <c r="AZ5"/>
  <c r="AY5"/>
  <c r="AX5"/>
  <c r="AW5"/>
  <c r="AZ4"/>
  <c r="O22" s="1"/>
  <c r="AY4"/>
  <c r="AX4"/>
  <c r="M22" s="1"/>
  <c r="AW4"/>
  <c r="L22" s="1"/>
  <c r="AS8"/>
  <c r="O61" s="1"/>
  <c r="AR8"/>
  <c r="AQ8"/>
  <c r="M61" s="1"/>
  <c r="AP8"/>
  <c r="L61" s="1"/>
  <c r="AS7"/>
  <c r="O51" s="1"/>
  <c r="AR7"/>
  <c r="AQ7"/>
  <c r="M51" s="1"/>
  <c r="AP7"/>
  <c r="L51" s="1"/>
  <c r="AS6"/>
  <c r="O41" s="1"/>
  <c r="AR6"/>
  <c r="N41" s="1"/>
  <c r="AQ6"/>
  <c r="M42" s="1"/>
  <c r="AP6"/>
  <c r="L42" s="1"/>
  <c r="AS5"/>
  <c r="AR5"/>
  <c r="AQ5"/>
  <c r="AP5"/>
  <c r="AS4"/>
  <c r="O21" s="1"/>
  <c r="AR4"/>
  <c r="N21" s="1"/>
  <c r="AQ4"/>
  <c r="M21" s="1"/>
  <c r="AP4"/>
  <c r="L21" s="1"/>
  <c r="AL8"/>
  <c r="O60" s="1"/>
  <c r="AK8"/>
  <c r="N60" s="1"/>
  <c r="AJ8"/>
  <c r="M60" s="1"/>
  <c r="AI8"/>
  <c r="L60" s="1"/>
  <c r="AL7"/>
  <c r="O50" s="1"/>
  <c r="AK7"/>
  <c r="N50" s="1"/>
  <c r="AJ7"/>
  <c r="M50" s="1"/>
  <c r="AI7"/>
  <c r="L50" s="1"/>
  <c r="AL6"/>
  <c r="O30" s="1"/>
  <c r="AK6"/>
  <c r="N30" s="1"/>
  <c r="AJ6"/>
  <c r="M40" s="1"/>
  <c r="AI6"/>
  <c r="L40" s="1"/>
  <c r="AL5"/>
  <c r="AK5"/>
  <c r="AJ5"/>
  <c r="AI5"/>
  <c r="AL4"/>
  <c r="O20" s="1"/>
  <c r="AK4"/>
  <c r="AJ4"/>
  <c r="M20" s="1"/>
  <c r="AI4"/>
  <c r="L20" s="1"/>
  <c r="AE8"/>
  <c r="O59" s="1"/>
  <c r="AD8"/>
  <c r="N59" s="1"/>
  <c r="AC8"/>
  <c r="M59" s="1"/>
  <c r="AB8"/>
  <c r="L59" s="1"/>
  <c r="AE7"/>
  <c r="O49" s="1"/>
  <c r="AD7"/>
  <c r="N49" s="1"/>
  <c r="AC7"/>
  <c r="M49" s="1"/>
  <c r="AB7"/>
  <c r="L49" s="1"/>
  <c r="AE6"/>
  <c r="O39" s="1"/>
  <c r="AD6"/>
  <c r="N39" s="1"/>
  <c r="AC6"/>
  <c r="M39" s="1"/>
  <c r="AB6"/>
  <c r="L39" s="1"/>
  <c r="AE5"/>
  <c r="O29" s="1"/>
  <c r="AD5"/>
  <c r="N29" s="1"/>
  <c r="AC5"/>
  <c r="M29" s="1"/>
  <c r="AB5"/>
  <c r="L29" s="1"/>
  <c r="AE4"/>
  <c r="O19" s="1"/>
  <c r="AD4"/>
  <c r="N19" s="1"/>
  <c r="AC4"/>
  <c r="M19" s="1"/>
  <c r="AB4"/>
  <c r="L19" s="1"/>
  <c r="X8"/>
  <c r="O58" s="1"/>
  <c r="W8"/>
  <c r="N58" s="1"/>
  <c r="V8"/>
  <c r="M58" s="1"/>
  <c r="U8"/>
  <c r="L58" s="1"/>
  <c r="X7"/>
  <c r="O48" s="1"/>
  <c r="W7"/>
  <c r="N48" s="1"/>
  <c r="V7"/>
  <c r="M48" s="1"/>
  <c r="U7"/>
  <c r="L48" s="1"/>
  <c r="X6"/>
  <c r="O38" s="1"/>
  <c r="W6"/>
  <c r="N38" s="1"/>
  <c r="V6"/>
  <c r="M38" s="1"/>
  <c r="U6"/>
  <c r="L38" s="1"/>
  <c r="X5"/>
  <c r="O28" s="1"/>
  <c r="W5"/>
  <c r="N28" s="1"/>
  <c r="V5"/>
  <c r="M28" s="1"/>
  <c r="U5"/>
  <c r="L28" s="1"/>
  <c r="X4"/>
  <c r="O18" s="1"/>
  <c r="W4"/>
  <c r="N18" s="1"/>
  <c r="V4"/>
  <c r="M18" s="1"/>
  <c r="U4"/>
  <c r="L18" s="1"/>
  <c r="Q5"/>
  <c r="Q6"/>
  <c r="O37" s="1"/>
  <c r="Q7"/>
  <c r="O47" s="1"/>
  <c r="Q8"/>
  <c r="O57" s="1"/>
  <c r="P5"/>
  <c r="P6"/>
  <c r="N37" s="1"/>
  <c r="P7"/>
  <c r="N47" s="1"/>
  <c r="P8"/>
  <c r="N57" s="1"/>
  <c r="O5"/>
  <c r="M27" s="1"/>
  <c r="O6"/>
  <c r="M37" s="1"/>
  <c r="O7"/>
  <c r="M47" s="1"/>
  <c r="O8"/>
  <c r="M57" s="1"/>
  <c r="N5"/>
  <c r="L27" s="1"/>
  <c r="N6"/>
  <c r="L37" s="1"/>
  <c r="N7"/>
  <c r="L47" s="1"/>
  <c r="N8"/>
  <c r="L57" s="1"/>
  <c r="Q4"/>
  <c r="O17" s="1"/>
  <c r="P4"/>
  <c r="N17" s="1"/>
  <c r="O4"/>
  <c r="M17" s="1"/>
  <c r="N4"/>
  <c r="L17" s="1"/>
  <c r="U25"/>
  <c r="I53"/>
  <c r="O52"/>
  <c r="N52"/>
  <c r="I52"/>
  <c r="N51"/>
  <c r="I51"/>
  <c r="I50"/>
  <c r="I43"/>
  <c r="O42"/>
  <c r="N42"/>
  <c r="I39"/>
  <c r="I40"/>
  <c r="I41"/>
  <c r="I42"/>
  <c r="I33"/>
  <c r="O32"/>
  <c r="I32"/>
  <c r="N31"/>
  <c r="I31"/>
  <c r="I30"/>
  <c r="O63"/>
  <c r="I63"/>
  <c r="O62"/>
  <c r="N62"/>
  <c r="I62"/>
  <c r="N61"/>
  <c r="I61"/>
  <c r="I60"/>
  <c r="I59"/>
  <c r="I58"/>
  <c r="I49"/>
  <c r="I48"/>
  <c r="I29"/>
  <c r="O23"/>
  <c r="N23"/>
  <c r="I23"/>
  <c r="N22"/>
  <c r="I22"/>
  <c r="I21"/>
  <c r="N20"/>
  <c r="I20"/>
  <c r="I19"/>
  <c r="I38"/>
  <c r="I28"/>
  <c r="I18"/>
  <c r="I17"/>
  <c r="H55"/>
  <c r="H45"/>
  <c r="H35"/>
  <c r="H25"/>
  <c r="J57"/>
  <c r="I57"/>
  <c r="J47"/>
  <c r="I47"/>
  <c r="J37"/>
  <c r="I37"/>
  <c r="J27"/>
  <c r="I27"/>
  <c r="H15"/>
  <c r="L5"/>
  <c r="L6"/>
  <c r="L7"/>
  <c r="L8"/>
  <c r="L4"/>
  <c r="J17" s="1"/>
  <c r="I4"/>
  <c r="BB8"/>
  <c r="BC8" s="1"/>
  <c r="K63" s="1"/>
  <c r="BB7"/>
  <c r="BC7" s="1"/>
  <c r="K53" s="1"/>
  <c r="BB6"/>
  <c r="BC6" s="1"/>
  <c r="K33" s="1"/>
  <c r="BB5"/>
  <c r="BC5" s="1"/>
  <c r="BB4"/>
  <c r="BC4" s="1"/>
  <c r="K23" s="1"/>
  <c r="AU8"/>
  <c r="AV8" s="1"/>
  <c r="K62" s="1"/>
  <c r="AU7"/>
  <c r="AV7" s="1"/>
  <c r="AU6"/>
  <c r="AV6" s="1"/>
  <c r="K32" s="1"/>
  <c r="AU5"/>
  <c r="AV5" s="1"/>
  <c r="AU4"/>
  <c r="AV4" s="1"/>
  <c r="K22" s="1"/>
  <c r="AN8"/>
  <c r="AO8" s="1"/>
  <c r="K61" s="1"/>
  <c r="AN7"/>
  <c r="AO7" s="1"/>
  <c r="K51" s="1"/>
  <c r="AN6"/>
  <c r="AO6" s="1"/>
  <c r="K31" s="1"/>
  <c r="AN5"/>
  <c r="AO5" s="1"/>
  <c r="AN4"/>
  <c r="AO4" s="1"/>
  <c r="K21" s="1"/>
  <c r="AG8"/>
  <c r="AH8" s="1"/>
  <c r="K60" s="1"/>
  <c r="AG7"/>
  <c r="AH7" s="1"/>
  <c r="K50" s="1"/>
  <c r="AG6"/>
  <c r="AH6" s="1"/>
  <c r="K30" s="1"/>
  <c r="AG5"/>
  <c r="AH5" s="1"/>
  <c r="AG4"/>
  <c r="AH4" s="1"/>
  <c r="K20" s="1"/>
  <c r="Z8"/>
  <c r="AA8" s="1"/>
  <c r="K59" s="1"/>
  <c r="Z7"/>
  <c r="AA7" s="1"/>
  <c r="K49" s="1"/>
  <c r="Z6"/>
  <c r="AA6" s="1"/>
  <c r="K39" s="1"/>
  <c r="Z5"/>
  <c r="AA5" s="1"/>
  <c r="K29" s="1"/>
  <c r="Z4"/>
  <c r="AA4" s="1"/>
  <c r="K19" s="1"/>
  <c r="S8"/>
  <c r="T8" s="1"/>
  <c r="K58" s="1"/>
  <c r="S7"/>
  <c r="T7" s="1"/>
  <c r="K48" s="1"/>
  <c r="S6"/>
  <c r="T6" s="1"/>
  <c r="K38" s="1"/>
  <c r="S5"/>
  <c r="T5" s="1"/>
  <c r="K28" s="1"/>
  <c r="S4"/>
  <c r="T4" s="1"/>
  <c r="K18" s="1"/>
  <c r="M5"/>
  <c r="K27" s="1"/>
  <c r="M6"/>
  <c r="K37" s="1"/>
  <c r="M7"/>
  <c r="K47" s="1"/>
  <c r="M8"/>
  <c r="K57" s="1"/>
  <c r="I5"/>
  <c r="I6"/>
  <c r="I7"/>
  <c r="I8"/>
  <c r="C4"/>
  <c r="J4" s="1"/>
  <c r="C5"/>
  <c r="J7" s="1"/>
  <c r="C6"/>
  <c r="J5" s="1"/>
  <c r="C7"/>
  <c r="J6" s="1"/>
  <c r="C8"/>
  <c r="J8" s="1"/>
  <c r="N40" l="1"/>
  <c r="X20" s="1"/>
  <c r="O31"/>
  <c r="Y21" s="1"/>
  <c r="O43"/>
  <c r="N33"/>
  <c r="O40"/>
  <c r="Y20" s="1"/>
  <c r="N63"/>
  <c r="X23" s="1"/>
  <c r="O27"/>
  <c r="Y17" s="1"/>
  <c r="N27"/>
  <c r="X17" s="1"/>
  <c r="M63"/>
  <c r="M31"/>
  <c r="L31"/>
  <c r="M33"/>
  <c r="W17"/>
  <c r="M30"/>
  <c r="W20" s="1"/>
  <c r="V17"/>
  <c r="M41"/>
  <c r="L41"/>
  <c r="Y19"/>
  <c r="L30"/>
  <c r="V20" s="1"/>
  <c r="L43"/>
  <c r="V23" s="1"/>
  <c r="W19"/>
  <c r="X19"/>
  <c r="V19"/>
  <c r="X21"/>
  <c r="Y23"/>
  <c r="W22"/>
  <c r="V22"/>
  <c r="Y22"/>
  <c r="X22"/>
  <c r="Y18"/>
  <c r="W18"/>
  <c r="X18"/>
  <c r="V18"/>
  <c r="M4"/>
  <c r="K17" s="1"/>
  <c r="S17" s="1"/>
  <c r="S18"/>
  <c r="S19"/>
  <c r="K52"/>
  <c r="J53"/>
  <c r="J52"/>
  <c r="J51"/>
  <c r="J50"/>
  <c r="K43"/>
  <c r="S23" s="1"/>
  <c r="J43"/>
  <c r="K40"/>
  <c r="S20" s="1"/>
  <c r="J40"/>
  <c r="K41"/>
  <c r="S21" s="1"/>
  <c r="J41"/>
  <c r="J42"/>
  <c r="K42"/>
  <c r="S22" s="1"/>
  <c r="J33"/>
  <c r="J32"/>
  <c r="J31"/>
  <c r="J30"/>
  <c r="J63"/>
  <c r="J62"/>
  <c r="J61"/>
  <c r="J60"/>
  <c r="J59"/>
  <c r="J58"/>
  <c r="J49"/>
  <c r="J48"/>
  <c r="J39"/>
  <c r="J29"/>
  <c r="J23"/>
  <c r="J22"/>
  <c r="J21"/>
  <c r="J20"/>
  <c r="J19"/>
  <c r="J38"/>
  <c r="J28"/>
  <c r="J18"/>
  <c r="BH8"/>
  <c r="BH5"/>
  <c r="BH7"/>
  <c r="BI7" s="1"/>
  <c r="BH6"/>
  <c r="AA10"/>
  <c r="T19" s="1"/>
  <c r="AO9"/>
  <c r="BC9"/>
  <c r="BC10"/>
  <c r="T23" s="1"/>
  <c r="AV9"/>
  <c r="AV10"/>
  <c r="T22" s="1"/>
  <c r="AH9"/>
  <c r="AO10"/>
  <c r="T21" s="1"/>
  <c r="AA9"/>
  <c r="AH10"/>
  <c r="T20" s="1"/>
  <c r="T10"/>
  <c r="T18" s="1"/>
  <c r="T9"/>
  <c r="V21" l="1"/>
  <c r="V25" s="1"/>
  <c r="W21"/>
  <c r="AA21" s="1"/>
  <c r="W23"/>
  <c r="AA19"/>
  <c r="X25"/>
  <c r="AA20"/>
  <c r="Y25"/>
  <c r="AA22"/>
  <c r="AA18"/>
  <c r="M10"/>
  <c r="T17" s="1"/>
  <c r="AA17" s="1"/>
  <c r="M9"/>
  <c r="BH4"/>
  <c r="BI4" s="1"/>
  <c r="S25"/>
  <c r="BI8"/>
  <c r="D8"/>
  <c r="E8" s="1"/>
  <c r="D4"/>
  <c r="E4" s="1"/>
  <c r="D5"/>
  <c r="E5" s="1"/>
  <c r="BI5"/>
  <c r="D6"/>
  <c r="E6" s="1"/>
  <c r="BI6"/>
  <c r="D7"/>
  <c r="E7" s="1"/>
  <c r="Z24" l="1"/>
  <c r="W25"/>
  <c r="AA23"/>
  <c r="T25"/>
  <c r="BH9"/>
  <c r="BI9"/>
</calcChain>
</file>

<file path=xl/sharedStrings.xml><?xml version="1.0" encoding="utf-8"?>
<sst xmlns="http://schemas.openxmlformats.org/spreadsheetml/2006/main" count="165" uniqueCount="45">
  <si>
    <t>No</t>
  </si>
  <si>
    <t>Name</t>
  </si>
  <si>
    <t>Salary</t>
  </si>
  <si>
    <t>Hours worked</t>
  </si>
  <si>
    <t>type of  work</t>
  </si>
  <si>
    <t>Employee</t>
  </si>
  <si>
    <t>central</t>
  </si>
  <si>
    <t>justin</t>
  </si>
  <si>
    <t>selena</t>
  </si>
  <si>
    <t>lil</t>
  </si>
  <si>
    <t>peep</t>
  </si>
  <si>
    <t>salary</t>
  </si>
  <si>
    <t>Monday</t>
  </si>
  <si>
    <t>start</t>
  </si>
  <si>
    <t>end</t>
  </si>
  <si>
    <t>total</t>
  </si>
  <si>
    <t>Tuesday</t>
  </si>
  <si>
    <t>Wednesday</t>
  </si>
  <si>
    <t>Thursday</t>
  </si>
  <si>
    <t>Friday</t>
  </si>
  <si>
    <t>Saturday</t>
  </si>
  <si>
    <t>Sunday</t>
  </si>
  <si>
    <t>total houres worked</t>
  </si>
  <si>
    <t>total salary paied</t>
  </si>
  <si>
    <t>total hours worked daily</t>
  </si>
  <si>
    <t>total salary paid daily</t>
  </si>
  <si>
    <t>l</t>
  </si>
  <si>
    <t>Transport (km)</t>
  </si>
  <si>
    <t>Transport ($)</t>
  </si>
  <si>
    <t>food ($)</t>
  </si>
  <si>
    <t>Over night stay($)</t>
  </si>
  <si>
    <t>mon</t>
  </si>
  <si>
    <t>tue</t>
  </si>
  <si>
    <t>wed</t>
  </si>
  <si>
    <t>thur</t>
  </si>
  <si>
    <t>fri</t>
  </si>
  <si>
    <t>sat</t>
  </si>
  <si>
    <t>sun</t>
  </si>
  <si>
    <t>Dashboard</t>
  </si>
  <si>
    <t>total hours worked</t>
  </si>
  <si>
    <t>total salary</t>
  </si>
  <si>
    <t>Max amount</t>
  </si>
  <si>
    <t>food</t>
  </si>
  <si>
    <t>overnight stay</t>
  </si>
  <si>
    <t>transport(km)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</si>
</sst>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F400]h:mm:ss\ AM/P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NumberFormat="1" applyBorder="1"/>
    <xf numFmtId="44" fontId="0" fillId="0" borderId="1" xfId="0" applyNumberFormat="1" applyBorder="1"/>
    <xf numFmtId="0" fontId="0" fillId="4" borderId="0" xfId="0" applyFill="1" applyBorder="1"/>
    <xf numFmtId="44" fontId="0" fillId="4" borderId="0" xfId="0" applyNumberFormat="1" applyFill="1" applyBorder="1"/>
    <xf numFmtId="0" fontId="0" fillId="0" borderId="2" xfId="0" applyBorder="1"/>
    <xf numFmtId="0" fontId="0" fillId="4" borderId="5" xfId="0" applyFill="1" applyBorder="1" applyAlignment="1"/>
    <xf numFmtId="0" fontId="0" fillId="4" borderId="9" xfId="0" applyFill="1" applyBorder="1" applyAlignment="1"/>
    <xf numFmtId="0" fontId="2" fillId="0" borderId="3" xfId="0" applyFont="1" applyBorder="1"/>
    <xf numFmtId="0" fontId="0" fillId="0" borderId="3" xfId="0" applyBorder="1"/>
    <xf numFmtId="0" fontId="0" fillId="0" borderId="14" xfId="0" applyBorder="1"/>
    <xf numFmtId="0" fontId="0" fillId="0" borderId="15" xfId="0" applyBorder="1"/>
    <xf numFmtId="164" fontId="0" fillId="0" borderId="14" xfId="0" applyNumberFormat="1" applyBorder="1"/>
    <xf numFmtId="44" fontId="0" fillId="3" borderId="20" xfId="0" applyNumberFormat="1" applyFill="1" applyBorder="1"/>
    <xf numFmtId="0" fontId="0" fillId="4" borderId="17" xfId="0" applyFill="1" applyBorder="1" applyAlignment="1"/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44" fontId="0" fillId="0" borderId="2" xfId="1" applyFont="1" applyBorder="1"/>
    <xf numFmtId="0" fontId="0" fillId="0" borderId="0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6" xfId="0" applyFill="1" applyBorder="1" applyAlignment="1"/>
    <xf numFmtId="0" fontId="0" fillId="4" borderId="10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/>
    <xf numFmtId="44" fontId="0" fillId="0" borderId="28" xfId="1" applyFont="1" applyBorder="1"/>
    <xf numFmtId="44" fontId="0" fillId="0" borderId="15" xfId="0" applyNumberFormat="1" applyBorder="1"/>
    <xf numFmtId="0" fontId="0" fillId="0" borderId="1" xfId="1" applyNumberFormat="1" applyFont="1" applyBorder="1"/>
    <xf numFmtId="44" fontId="0" fillId="0" borderId="40" xfId="1" applyFont="1" applyBorder="1"/>
    <xf numFmtId="0" fontId="0" fillId="2" borderId="2" xfId="0" applyFill="1" applyBorder="1"/>
    <xf numFmtId="44" fontId="0" fillId="3" borderId="41" xfId="0" applyNumberFormat="1" applyFill="1" applyBorder="1"/>
    <xf numFmtId="0" fontId="0" fillId="0" borderId="6" xfId="0" applyNumberFormat="1" applyBorder="1"/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44" fontId="0" fillId="0" borderId="15" xfId="1" applyFont="1" applyBorder="1"/>
    <xf numFmtId="44" fontId="0" fillId="0" borderId="6" xfId="1" applyFont="1" applyBorder="1"/>
    <xf numFmtId="44" fontId="0" fillId="0" borderId="42" xfId="1" applyFont="1" applyBorder="1"/>
    <xf numFmtId="0" fontId="0" fillId="0" borderId="25" xfId="0" applyBorder="1"/>
    <xf numFmtId="0" fontId="0" fillId="0" borderId="26" xfId="0" applyBorder="1"/>
    <xf numFmtId="0" fontId="0" fillId="0" borderId="36" xfId="0" applyBorder="1"/>
    <xf numFmtId="0" fontId="0" fillId="0" borderId="43" xfId="0" applyBorder="1"/>
    <xf numFmtId="0" fontId="0" fillId="0" borderId="37" xfId="0" applyBorder="1"/>
    <xf numFmtId="0" fontId="0" fillId="0" borderId="18" xfId="0" applyBorder="1"/>
    <xf numFmtId="0" fontId="0" fillId="0" borderId="22" xfId="0" applyBorder="1"/>
    <xf numFmtId="44" fontId="0" fillId="0" borderId="22" xfId="1" applyFont="1" applyBorder="1"/>
    <xf numFmtId="0" fontId="0" fillId="0" borderId="23" xfId="0" applyBorder="1"/>
    <xf numFmtId="0" fontId="0" fillId="2" borderId="23" xfId="0" applyFill="1" applyBorder="1" applyAlignment="1">
      <alignment horizontal="center"/>
    </xf>
    <xf numFmtId="44" fontId="0" fillId="0" borderId="21" xfId="1" applyFont="1" applyBorder="1"/>
    <xf numFmtId="44" fontId="0" fillId="0" borderId="42" xfId="0" applyNumberFormat="1" applyBorder="1"/>
    <xf numFmtId="44" fontId="0" fillId="2" borderId="25" xfId="0" applyNumberForma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281162897927339E-2"/>
          <c:y val="8.2776213914708893E-2"/>
          <c:w val="0.70577544497292288"/>
          <c:h val="0.79787418959275325"/>
        </c:manualLayout>
      </c:layout>
      <c:barChart>
        <c:barDir val="col"/>
        <c:grouping val="clustered"/>
        <c:ser>
          <c:idx val="1"/>
          <c:order val="0"/>
          <c:tx>
            <c:strRef>
              <c:f>Sheet1!$T$16</c:f>
              <c:strCache>
                <c:ptCount val="1"/>
                <c:pt idx="0">
                  <c:v>total salary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Sheet1!$T$17:$T$23</c:f>
              <c:numCache>
                <c:formatCode>_("$"* #,##0.00_);_("$"* \(#,##0.00\);_("$"* "-"??_);_(@_)</c:formatCode>
                <c:ptCount val="7"/>
                <c:pt idx="0">
                  <c:v>444.64799999999997</c:v>
                </c:pt>
                <c:pt idx="1">
                  <c:v>304.93900800000006</c:v>
                </c:pt>
                <c:pt idx="2">
                  <c:v>323.95142400000009</c:v>
                </c:pt>
                <c:pt idx="3">
                  <c:v>264.94329600000003</c:v>
                </c:pt>
                <c:pt idx="4">
                  <c:v>311.03231999999997</c:v>
                </c:pt>
                <c:pt idx="5">
                  <c:v>327.22137600000002</c:v>
                </c:pt>
                <c:pt idx="6">
                  <c:v>340.646976</c:v>
                </c:pt>
              </c:numCache>
            </c:numRef>
          </c:val>
        </c:ser>
        <c:ser>
          <c:idx val="4"/>
          <c:order val="1"/>
          <c:tx>
            <c:strRef>
              <c:f>Sheet1!$W$16</c:f>
              <c:strCache>
                <c:ptCount val="1"/>
                <c:pt idx="0">
                  <c:v>Transport 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Sheet1!$W$17:$W$23</c:f>
              <c:numCache>
                <c:formatCode>_("$"* #,##0.00_);_("$"* \(#,##0.00\);_("$"* "-"??_);_(@_)</c:formatCode>
                <c:ptCount val="7"/>
                <c:pt idx="0">
                  <c:v>160</c:v>
                </c:pt>
                <c:pt idx="1">
                  <c:v>146</c:v>
                </c:pt>
                <c:pt idx="2">
                  <c:v>167</c:v>
                </c:pt>
                <c:pt idx="3">
                  <c:v>153</c:v>
                </c:pt>
                <c:pt idx="4">
                  <c:v>161</c:v>
                </c:pt>
                <c:pt idx="5">
                  <c:v>160</c:v>
                </c:pt>
                <c:pt idx="6">
                  <c:v>138</c:v>
                </c:pt>
              </c:numCache>
            </c:numRef>
          </c:val>
        </c:ser>
        <c:ser>
          <c:idx val="5"/>
          <c:order val="2"/>
          <c:tx>
            <c:strRef>
              <c:f>Sheet1!$X$16</c:f>
              <c:strCache>
                <c:ptCount val="1"/>
                <c:pt idx="0">
                  <c:v>food 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Sheet1!$X$17:$X$23</c:f>
              <c:numCache>
                <c:formatCode>_("$"* #,##0.00_);_("$"* \(#,##0.00\);_("$"* "-"??_);_(@_)</c:formatCode>
                <c:ptCount val="7"/>
                <c:pt idx="0">
                  <c:v>154</c:v>
                </c:pt>
                <c:pt idx="1">
                  <c:v>150</c:v>
                </c:pt>
                <c:pt idx="2">
                  <c:v>136</c:v>
                </c:pt>
                <c:pt idx="3">
                  <c:v>180</c:v>
                </c:pt>
                <c:pt idx="4">
                  <c:v>142</c:v>
                </c:pt>
                <c:pt idx="5">
                  <c:v>173</c:v>
                </c:pt>
                <c:pt idx="6">
                  <c:v>174</c:v>
                </c:pt>
              </c:numCache>
            </c:numRef>
          </c:val>
        </c:ser>
        <c:ser>
          <c:idx val="6"/>
          <c:order val="3"/>
          <c:tx>
            <c:strRef>
              <c:f>Sheet1!$Y$16</c:f>
              <c:strCache>
                <c:ptCount val="1"/>
                <c:pt idx="0">
                  <c:v>Over night stay($)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Sheet1!$Y$17:$Y$23</c:f>
              <c:numCache>
                <c:formatCode>_("$"* #,##0.00_);_("$"* \(#,##0.00\);_("$"* "-"??_);_(@_)</c:formatCode>
                <c:ptCount val="7"/>
                <c:pt idx="0">
                  <c:v>724</c:v>
                </c:pt>
                <c:pt idx="1">
                  <c:v>855</c:v>
                </c:pt>
                <c:pt idx="2">
                  <c:v>808</c:v>
                </c:pt>
                <c:pt idx="3">
                  <c:v>824</c:v>
                </c:pt>
                <c:pt idx="4">
                  <c:v>663</c:v>
                </c:pt>
                <c:pt idx="5">
                  <c:v>752</c:v>
                </c:pt>
                <c:pt idx="6">
                  <c:v>829</c:v>
                </c:pt>
              </c:numCache>
            </c:numRef>
          </c:val>
        </c:ser>
        <c:axId val="94517120"/>
        <c:axId val="94636288"/>
      </c:barChart>
      <c:catAx>
        <c:axId val="94517120"/>
        <c:scaling>
          <c:orientation val="minMax"/>
        </c:scaling>
        <c:axPos val="b"/>
        <c:tickLblPos val="nextTo"/>
        <c:crossAx val="94636288"/>
        <c:crosses val="autoZero"/>
        <c:auto val="1"/>
        <c:lblAlgn val="ctr"/>
        <c:lblOffset val="100"/>
      </c:catAx>
      <c:valAx>
        <c:axId val="9463628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9451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Sheet1!$S$16</c:f>
              <c:strCache>
                <c:ptCount val="1"/>
                <c:pt idx="0">
                  <c:v>total hours worked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Sheet1!$S$17:$S$23</c:f>
              <c:numCache>
                <c:formatCode>General</c:formatCode>
                <c:ptCount val="7"/>
                <c:pt idx="0">
                  <c:v>24.672000000000001</c:v>
                </c:pt>
                <c:pt idx="1">
                  <c:v>27.768000000000004</c:v>
                </c:pt>
                <c:pt idx="2">
                  <c:v>27.36</c:v>
                </c:pt>
                <c:pt idx="3">
                  <c:v>24.528000000000002</c:v>
                </c:pt>
                <c:pt idx="4">
                  <c:v>25.68</c:v>
                </c:pt>
                <c:pt idx="5">
                  <c:v>28.295999999999999</c:v>
                </c:pt>
                <c:pt idx="6">
                  <c:v>30.647999999999996</c:v>
                </c:pt>
              </c:numCache>
            </c:numRef>
          </c:val>
        </c:ser>
        <c:ser>
          <c:idx val="1"/>
          <c:order val="1"/>
          <c:tx>
            <c:strRef>
              <c:f>Sheet1!$T$16</c:f>
              <c:strCache>
                <c:ptCount val="1"/>
                <c:pt idx="0">
                  <c:v>total salary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Sheet1!$T$17:$T$23</c:f>
              <c:numCache>
                <c:formatCode>_("$"* #,##0.00_);_("$"* \(#,##0.00\);_("$"* "-"??_);_(@_)</c:formatCode>
                <c:ptCount val="7"/>
                <c:pt idx="0">
                  <c:v>444.64799999999997</c:v>
                </c:pt>
                <c:pt idx="1">
                  <c:v>304.93900800000006</c:v>
                </c:pt>
                <c:pt idx="2">
                  <c:v>323.95142400000009</c:v>
                </c:pt>
                <c:pt idx="3">
                  <c:v>264.94329600000003</c:v>
                </c:pt>
                <c:pt idx="4">
                  <c:v>311.03231999999997</c:v>
                </c:pt>
                <c:pt idx="5">
                  <c:v>327.22137600000002</c:v>
                </c:pt>
                <c:pt idx="6">
                  <c:v>340.646976</c:v>
                </c:pt>
              </c:numCache>
            </c:numRef>
          </c:val>
        </c:ser>
        <c:ser>
          <c:idx val="2"/>
          <c:order val="2"/>
          <c:tx>
            <c:strRef>
              <c:f>Sheet1!$U$16</c:f>
              <c:strCache>
                <c:ptCount val="1"/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Sheet1!$U$17:$U$23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Sheet1!$V$16</c:f>
              <c:strCache>
                <c:ptCount val="1"/>
                <c:pt idx="0">
                  <c:v>Transport (km)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Sheet1!$V$17:$V$23</c:f>
              <c:numCache>
                <c:formatCode>General</c:formatCode>
                <c:ptCount val="7"/>
                <c:pt idx="0">
                  <c:v>486</c:v>
                </c:pt>
                <c:pt idx="1">
                  <c:v>803</c:v>
                </c:pt>
                <c:pt idx="2">
                  <c:v>592</c:v>
                </c:pt>
                <c:pt idx="3">
                  <c:v>736</c:v>
                </c:pt>
                <c:pt idx="4">
                  <c:v>478</c:v>
                </c:pt>
                <c:pt idx="5">
                  <c:v>625</c:v>
                </c:pt>
                <c:pt idx="6">
                  <c:v>796</c:v>
                </c:pt>
              </c:numCache>
            </c:numRef>
          </c:val>
        </c:ser>
        <c:ser>
          <c:idx val="4"/>
          <c:order val="4"/>
          <c:tx>
            <c:strRef>
              <c:f>Sheet1!$W$16</c:f>
              <c:strCache>
                <c:ptCount val="1"/>
                <c:pt idx="0">
                  <c:v>Transport 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Sheet1!$W$17:$W$23</c:f>
              <c:numCache>
                <c:formatCode>_("$"* #,##0.00_);_("$"* \(#,##0.00\);_("$"* "-"??_);_(@_)</c:formatCode>
                <c:ptCount val="7"/>
                <c:pt idx="0">
                  <c:v>160</c:v>
                </c:pt>
                <c:pt idx="1">
                  <c:v>146</c:v>
                </c:pt>
                <c:pt idx="2">
                  <c:v>167</c:v>
                </c:pt>
                <c:pt idx="3">
                  <c:v>153</c:v>
                </c:pt>
                <c:pt idx="4">
                  <c:v>161</c:v>
                </c:pt>
                <c:pt idx="5">
                  <c:v>160</c:v>
                </c:pt>
                <c:pt idx="6">
                  <c:v>138</c:v>
                </c:pt>
              </c:numCache>
            </c:numRef>
          </c:val>
        </c:ser>
        <c:ser>
          <c:idx val="5"/>
          <c:order val="5"/>
          <c:tx>
            <c:strRef>
              <c:f>Sheet1!$X$16</c:f>
              <c:strCache>
                <c:ptCount val="1"/>
                <c:pt idx="0">
                  <c:v>food 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Sheet1!$X$17:$X$23</c:f>
              <c:numCache>
                <c:formatCode>_("$"* #,##0.00_);_("$"* \(#,##0.00\);_("$"* "-"??_);_(@_)</c:formatCode>
                <c:ptCount val="7"/>
                <c:pt idx="0">
                  <c:v>154</c:v>
                </c:pt>
                <c:pt idx="1">
                  <c:v>150</c:v>
                </c:pt>
                <c:pt idx="2">
                  <c:v>136</c:v>
                </c:pt>
                <c:pt idx="3">
                  <c:v>180</c:v>
                </c:pt>
                <c:pt idx="4">
                  <c:v>142</c:v>
                </c:pt>
                <c:pt idx="5">
                  <c:v>173</c:v>
                </c:pt>
                <c:pt idx="6">
                  <c:v>174</c:v>
                </c:pt>
              </c:numCache>
            </c:numRef>
          </c:val>
        </c:ser>
        <c:ser>
          <c:idx val="6"/>
          <c:order val="6"/>
          <c:tx>
            <c:strRef>
              <c:f>Sheet1!$Y$16</c:f>
              <c:strCache>
                <c:ptCount val="1"/>
                <c:pt idx="0">
                  <c:v>Over night stay($)</c:v>
                </c:pt>
              </c:strCache>
            </c:strRef>
          </c:tx>
          <c:cat>
            <c:strRef>
              <c:f>Sheet1!$R$17:$R$23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Sheet1!$Y$17:$Y$23</c:f>
              <c:numCache>
                <c:formatCode>_("$"* #,##0.00_);_("$"* \(#,##0.00\);_("$"* "-"??_);_(@_)</c:formatCode>
                <c:ptCount val="7"/>
                <c:pt idx="0">
                  <c:v>724</c:v>
                </c:pt>
                <c:pt idx="1">
                  <c:v>855</c:v>
                </c:pt>
                <c:pt idx="2">
                  <c:v>808</c:v>
                </c:pt>
                <c:pt idx="3">
                  <c:v>824</c:v>
                </c:pt>
                <c:pt idx="4">
                  <c:v>663</c:v>
                </c:pt>
                <c:pt idx="5">
                  <c:v>752</c:v>
                </c:pt>
                <c:pt idx="6">
                  <c:v>829</c:v>
                </c:pt>
              </c:numCache>
            </c:numRef>
          </c:val>
        </c:ser>
        <c:axId val="184102912"/>
        <c:axId val="185426304"/>
      </c:barChart>
      <c:catAx>
        <c:axId val="184102912"/>
        <c:scaling>
          <c:orientation val="minMax"/>
        </c:scaling>
        <c:axPos val="l"/>
        <c:tickLblPos val="nextTo"/>
        <c:crossAx val="185426304"/>
        <c:crosses val="autoZero"/>
        <c:auto val="1"/>
        <c:lblAlgn val="ctr"/>
        <c:lblOffset val="100"/>
      </c:catAx>
      <c:valAx>
        <c:axId val="185426304"/>
        <c:scaling>
          <c:orientation val="minMax"/>
        </c:scaling>
        <c:axPos val="b"/>
        <c:majorGridlines/>
        <c:numFmt formatCode="General" sourceLinked="1"/>
        <c:tickLblPos val="nextTo"/>
        <c:crossAx val="18410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452437</xdr:colOff>
      <xdr:row>26</xdr:row>
      <xdr:rowOff>175615</xdr:rowOff>
    </xdr:from>
    <xdr:to>
      <xdr:col>29</xdr:col>
      <xdr:colOff>59531</xdr:colOff>
      <xdr:row>50</xdr:row>
      <xdr:rowOff>163710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11906</xdr:colOff>
      <xdr:row>12</xdr:row>
      <xdr:rowOff>35719</xdr:rowOff>
    </xdr:from>
    <xdr:to>
      <xdr:col>32</xdr:col>
      <xdr:colOff>316706</xdr:colOff>
      <xdr:row>26</xdr:row>
      <xdr:rowOff>107156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63"/>
  <sheetViews>
    <sheetView tabSelected="1" topLeftCell="Q17" zoomScale="64" zoomScaleNormal="64" workbookViewId="0">
      <selection activeCell="AG30" sqref="AG30"/>
    </sheetView>
  </sheetViews>
  <sheetFormatPr defaultRowHeight="15"/>
  <cols>
    <col min="4" max="4" width="14.42578125" bestFit="1" customWidth="1"/>
    <col min="5" max="5" width="12.5703125" bestFit="1" customWidth="1"/>
    <col min="7" max="7" width="9.140625" customWidth="1"/>
    <col min="8" max="8" width="5.140625" bestFit="1" customWidth="1"/>
    <col min="9" max="9" width="19.85546875" bestFit="1" customWidth="1"/>
    <col min="10" max="10" width="18" bestFit="1" customWidth="1"/>
    <col min="11" max="11" width="12.85546875" bestFit="1" customWidth="1"/>
    <col min="12" max="12" width="14.140625" bestFit="1" customWidth="1"/>
    <col min="13" max="13" width="12.28515625" bestFit="1" customWidth="1"/>
    <col min="14" max="14" width="14.140625" bestFit="1" customWidth="1"/>
    <col min="15" max="15" width="16.85546875" bestFit="1" customWidth="1"/>
    <col min="16" max="16" width="9.7109375" customWidth="1"/>
    <col min="17" max="17" width="16.85546875" bestFit="1" customWidth="1"/>
    <col min="18" max="18" width="13.7109375" bestFit="1" customWidth="1"/>
    <col min="19" max="19" width="18" bestFit="1" customWidth="1"/>
    <col min="20" max="20" width="12" bestFit="1" customWidth="1"/>
    <col min="21" max="22" width="14.140625" bestFit="1" customWidth="1"/>
    <col min="23" max="23" width="13.5703125" bestFit="1" customWidth="1"/>
    <col min="24" max="25" width="16.85546875" bestFit="1" customWidth="1"/>
    <col min="26" max="26" width="10.7109375" bestFit="1" customWidth="1"/>
    <col min="27" max="27" width="13" customWidth="1"/>
    <col min="28" max="28" width="14.140625" bestFit="1" customWidth="1"/>
    <col min="29" max="29" width="12.28515625" bestFit="1" customWidth="1"/>
    <col min="30" max="30" width="8" bestFit="1" customWidth="1"/>
    <col min="31" max="31" width="16.85546875" bestFit="1" customWidth="1"/>
    <col min="32" max="32" width="11.85546875" bestFit="1" customWidth="1"/>
    <col min="33" max="33" width="10.7109375" bestFit="1" customWidth="1"/>
    <col min="35" max="35" width="14.140625" bestFit="1" customWidth="1"/>
    <col min="36" max="36" width="12.28515625" bestFit="1" customWidth="1"/>
    <col min="37" max="37" width="8" bestFit="1" customWidth="1"/>
    <col min="38" max="38" width="16.85546875" bestFit="1" customWidth="1"/>
    <col min="39" max="39" width="11.85546875" bestFit="1" customWidth="1"/>
    <col min="40" max="40" width="10.7109375" bestFit="1" customWidth="1"/>
    <col min="42" max="42" width="14.140625" bestFit="1" customWidth="1"/>
    <col min="43" max="43" width="12.28515625" bestFit="1" customWidth="1"/>
    <col min="44" max="44" width="8" bestFit="1" customWidth="1"/>
    <col min="45" max="45" width="16.85546875" bestFit="1" customWidth="1"/>
    <col min="46" max="46" width="11.85546875" bestFit="1" customWidth="1"/>
    <col min="47" max="47" width="10.7109375" bestFit="1" customWidth="1"/>
    <col min="49" max="49" width="14.140625" bestFit="1" customWidth="1"/>
    <col min="50" max="50" width="12.28515625" bestFit="1" customWidth="1"/>
    <col min="51" max="51" width="8" bestFit="1" customWidth="1"/>
    <col min="52" max="52" width="16.85546875" bestFit="1" customWidth="1"/>
    <col min="53" max="53" width="11.85546875" bestFit="1" customWidth="1"/>
    <col min="54" max="54" width="10.7109375" bestFit="1" customWidth="1"/>
    <col min="56" max="56" width="14.140625" bestFit="1" customWidth="1"/>
    <col min="57" max="57" width="12.28515625" bestFit="1" customWidth="1"/>
    <col min="58" max="58" width="8" bestFit="1" customWidth="1"/>
    <col min="59" max="59" width="16.85546875" bestFit="1" customWidth="1"/>
    <col min="60" max="60" width="25.85546875" bestFit="1" customWidth="1"/>
    <col min="61" max="61" width="23.140625" bestFit="1" customWidth="1"/>
  </cols>
  <sheetData>
    <row r="1" spans="1:61" ht="15.75" thickBot="1"/>
    <row r="2" spans="1:61">
      <c r="A2" s="48" t="s">
        <v>5</v>
      </c>
      <c r="B2" s="48"/>
      <c r="C2" s="48"/>
      <c r="D2" s="48"/>
      <c r="E2" s="48"/>
      <c r="K2" s="32" t="s">
        <v>12</v>
      </c>
      <c r="L2" s="49"/>
      <c r="M2" s="49"/>
      <c r="N2" s="49"/>
      <c r="O2" s="49"/>
      <c r="P2" s="49"/>
      <c r="Q2" s="33"/>
      <c r="R2" s="32" t="s">
        <v>16</v>
      </c>
      <c r="S2" s="49"/>
      <c r="T2" s="49"/>
      <c r="U2" s="49"/>
      <c r="V2" s="49"/>
      <c r="W2" s="49"/>
      <c r="X2" s="33"/>
      <c r="Y2" s="32" t="s">
        <v>17</v>
      </c>
      <c r="Z2" s="49"/>
      <c r="AA2" s="49"/>
      <c r="AB2" s="49"/>
      <c r="AC2" s="49"/>
      <c r="AD2" s="49"/>
      <c r="AE2" s="33"/>
      <c r="AF2" s="32" t="s">
        <v>18</v>
      </c>
      <c r="AG2" s="49"/>
      <c r="AH2" s="49"/>
      <c r="AI2" s="49"/>
      <c r="AJ2" s="49"/>
      <c r="AK2" s="49"/>
      <c r="AL2" s="33"/>
      <c r="AM2" s="32" t="s">
        <v>19</v>
      </c>
      <c r="AN2" s="49"/>
      <c r="AO2" s="49"/>
      <c r="AP2" s="49"/>
      <c r="AQ2" s="49"/>
      <c r="AR2" s="49"/>
      <c r="AS2" s="33"/>
      <c r="AT2" s="32" t="s">
        <v>20</v>
      </c>
      <c r="AU2" s="49"/>
      <c r="AV2" s="49"/>
      <c r="AW2" s="49"/>
      <c r="AX2" s="49"/>
      <c r="AY2" s="49"/>
      <c r="AZ2" s="33"/>
      <c r="BA2" s="32" t="s">
        <v>21</v>
      </c>
      <c r="BB2" s="49"/>
      <c r="BC2" s="49"/>
      <c r="BD2" s="49"/>
      <c r="BE2" s="49"/>
      <c r="BF2" s="49"/>
      <c r="BG2" s="33"/>
      <c r="BH2" s="12" t="s">
        <v>22</v>
      </c>
      <c r="BI2" s="3" t="s">
        <v>23</v>
      </c>
    </row>
    <row r="3" spans="1:6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H3" s="1" t="s">
        <v>0</v>
      </c>
      <c r="I3" s="1" t="s">
        <v>1</v>
      </c>
      <c r="J3" s="9" t="s">
        <v>11</v>
      </c>
      <c r="K3" s="14" t="s">
        <v>13</v>
      </c>
      <c r="L3" s="1" t="s">
        <v>14</v>
      </c>
      <c r="M3" s="1" t="s">
        <v>15</v>
      </c>
      <c r="N3" s="1" t="s">
        <v>27</v>
      </c>
      <c r="O3" s="1" t="s">
        <v>28</v>
      </c>
      <c r="P3" s="1" t="s">
        <v>29</v>
      </c>
      <c r="Q3" s="15" t="s">
        <v>30</v>
      </c>
      <c r="R3" s="14" t="s">
        <v>13</v>
      </c>
      <c r="S3" s="1" t="s">
        <v>14</v>
      </c>
      <c r="T3" s="1" t="s">
        <v>15</v>
      </c>
      <c r="U3" s="1" t="s">
        <v>27</v>
      </c>
      <c r="V3" s="1" t="s">
        <v>28</v>
      </c>
      <c r="W3" s="1" t="s">
        <v>29</v>
      </c>
      <c r="X3" s="15" t="s">
        <v>30</v>
      </c>
      <c r="Y3" s="14" t="s">
        <v>13</v>
      </c>
      <c r="Z3" s="1" t="s">
        <v>14</v>
      </c>
      <c r="AA3" s="1" t="s">
        <v>15</v>
      </c>
      <c r="AB3" s="1" t="s">
        <v>27</v>
      </c>
      <c r="AC3" s="1" t="s">
        <v>28</v>
      </c>
      <c r="AD3" s="1" t="s">
        <v>29</v>
      </c>
      <c r="AE3" s="15" t="s">
        <v>30</v>
      </c>
      <c r="AF3" s="14" t="s">
        <v>13</v>
      </c>
      <c r="AG3" s="1" t="s">
        <v>14</v>
      </c>
      <c r="AH3" s="1" t="s">
        <v>15</v>
      </c>
      <c r="AI3" s="1" t="s">
        <v>27</v>
      </c>
      <c r="AJ3" s="1" t="s">
        <v>28</v>
      </c>
      <c r="AK3" s="1" t="s">
        <v>29</v>
      </c>
      <c r="AL3" s="15" t="s">
        <v>30</v>
      </c>
      <c r="AM3" s="14" t="s">
        <v>13</v>
      </c>
      <c r="AN3" s="1" t="s">
        <v>14</v>
      </c>
      <c r="AO3" s="1" t="s">
        <v>15</v>
      </c>
      <c r="AP3" s="1" t="s">
        <v>27</v>
      </c>
      <c r="AQ3" s="1" t="s">
        <v>28</v>
      </c>
      <c r="AR3" s="1" t="s">
        <v>29</v>
      </c>
      <c r="AS3" s="15" t="s">
        <v>30</v>
      </c>
      <c r="AT3" s="14" t="s">
        <v>13</v>
      </c>
      <c r="AU3" s="1" t="s">
        <v>14</v>
      </c>
      <c r="AV3" s="1" t="s">
        <v>15</v>
      </c>
      <c r="AW3" s="1" t="s">
        <v>27</v>
      </c>
      <c r="AX3" s="1" t="s">
        <v>28</v>
      </c>
      <c r="AY3" s="1" t="s">
        <v>29</v>
      </c>
      <c r="AZ3" s="15" t="s">
        <v>30</v>
      </c>
      <c r="BA3" s="14" t="s">
        <v>13</v>
      </c>
      <c r="BB3" s="1" t="s">
        <v>14</v>
      </c>
      <c r="BC3" s="1" t="s">
        <v>15</v>
      </c>
      <c r="BD3" s="1" t="s">
        <v>27</v>
      </c>
      <c r="BE3" s="1" t="s">
        <v>28</v>
      </c>
      <c r="BF3" s="1" t="s">
        <v>29</v>
      </c>
      <c r="BG3" s="15" t="s">
        <v>30</v>
      </c>
      <c r="BH3" s="35"/>
      <c r="BI3" s="36"/>
    </row>
    <row r="4" spans="1:61">
      <c r="A4" s="1">
        <v>1</v>
      </c>
      <c r="B4" s="1" t="s">
        <v>6</v>
      </c>
      <c r="C4" s="1">
        <f ca="1">RANDBETWEEN(10,25)</f>
        <v>20</v>
      </c>
      <c r="D4" s="2">
        <f>VLOOKUP(A4,$H$4:$BI$8,25)</f>
        <v>0.5</v>
      </c>
      <c r="E4" s="2" t="str">
        <f>IF(D4&gt;40,"full time","part time")</f>
        <v>part time</v>
      </c>
      <c r="H4" s="1">
        <v>1</v>
      </c>
      <c r="I4" s="1" t="str">
        <f>VLOOKUP(H4,$A$4:$E$8,2)</f>
        <v>central</v>
      </c>
      <c r="J4" s="22">
        <f ca="1">VLOOKUP(H4,$A$4:$E$8,3)</f>
        <v>20</v>
      </c>
      <c r="K4" s="16">
        <v>0.5</v>
      </c>
      <c r="L4" s="4">
        <f ca="1">RANDBETWEEN(650,800)/1000</f>
        <v>0.66400000000000003</v>
      </c>
      <c r="M4" s="5">
        <f ca="1">(L4-K4)*24</f>
        <v>3.9360000000000008</v>
      </c>
      <c r="N4" s="5">
        <f ca="1">RANDBETWEEN(50,200)</f>
        <v>75</v>
      </c>
      <c r="O4" s="72">
        <f ca="1">RANDBETWEEN(20,40)</f>
        <v>36</v>
      </c>
      <c r="P4" s="72">
        <f ca="1">RANDBETWEEN(20,45)</f>
        <v>23</v>
      </c>
      <c r="Q4" s="86">
        <f ca="1">RANDBETWEEN(100,200)</f>
        <v>159</v>
      </c>
      <c r="R4" s="16">
        <v>0.5</v>
      </c>
      <c r="S4" s="4">
        <f ca="1">RANDBETWEEN(650,800)/1000</f>
        <v>0.78900000000000003</v>
      </c>
      <c r="T4" s="5">
        <f ca="1">(S4-R4)*24</f>
        <v>6.9360000000000008</v>
      </c>
      <c r="U4" s="5">
        <f ca="1">RANDBETWEEN(50,200)</f>
        <v>195</v>
      </c>
      <c r="V4" s="72">
        <f ca="1">RANDBETWEEN(20,40)</f>
        <v>21</v>
      </c>
      <c r="W4" s="72">
        <f ca="1">RANDBETWEEN(20,45)</f>
        <v>27</v>
      </c>
      <c r="X4" s="86">
        <f ca="1">RANDBETWEEN(100,200)</f>
        <v>200</v>
      </c>
      <c r="Y4" s="16">
        <v>0.5</v>
      </c>
      <c r="Z4" s="4">
        <f ca="1">RANDBETWEEN(650,800)/1000</f>
        <v>0.75700000000000001</v>
      </c>
      <c r="AA4" s="5">
        <f ca="1">(Z4-Y4)*24</f>
        <v>6.1680000000000001</v>
      </c>
      <c r="AB4" s="5">
        <f ca="1">RANDBETWEEN(50,200)</f>
        <v>86</v>
      </c>
      <c r="AC4" s="72">
        <f ca="1">RANDBETWEEN(20,40)</f>
        <v>22</v>
      </c>
      <c r="AD4" s="72">
        <f ca="1">RANDBETWEEN(20,45)</f>
        <v>37</v>
      </c>
      <c r="AE4" s="86">
        <f ca="1">RANDBETWEEN(100,200)</f>
        <v>179</v>
      </c>
      <c r="AF4" s="16">
        <v>0.5</v>
      </c>
      <c r="AG4" s="4">
        <f ca="1">RANDBETWEEN(650,800)/1000</f>
        <v>0.65900000000000003</v>
      </c>
      <c r="AH4" s="5">
        <f ca="1">(AG4-AF4)*24</f>
        <v>3.8160000000000007</v>
      </c>
      <c r="AI4" s="5">
        <f ca="1">RANDBETWEEN(50,200)</f>
        <v>190</v>
      </c>
      <c r="AJ4" s="72">
        <f ca="1">RANDBETWEEN(20,40)</f>
        <v>33</v>
      </c>
      <c r="AK4" s="72">
        <f ca="1">RANDBETWEEN(20,45)</f>
        <v>27</v>
      </c>
      <c r="AL4" s="86">
        <f ca="1">RANDBETWEEN(100,200)</f>
        <v>127</v>
      </c>
      <c r="AM4" s="16">
        <v>0.5</v>
      </c>
      <c r="AN4" s="4">
        <f ca="1">RANDBETWEEN(650,800)/1000</f>
        <v>0.75700000000000001</v>
      </c>
      <c r="AO4" s="5">
        <f ca="1">(AN4-AM4)*24</f>
        <v>6.1680000000000001</v>
      </c>
      <c r="AP4" s="5">
        <f ca="1">RANDBETWEEN(50,200)</f>
        <v>66</v>
      </c>
      <c r="AQ4" s="72">
        <f ca="1">RANDBETWEEN(20,40)</f>
        <v>29</v>
      </c>
      <c r="AR4" s="72">
        <f ca="1">RANDBETWEEN(20,45)</f>
        <v>39</v>
      </c>
      <c r="AS4" s="86">
        <f ca="1">RANDBETWEEN(100,200)</f>
        <v>118</v>
      </c>
      <c r="AT4" s="16">
        <v>0.5</v>
      </c>
      <c r="AU4" s="4">
        <f ca="1">RANDBETWEEN(650,800)/1000</f>
        <v>0.75900000000000001</v>
      </c>
      <c r="AV4" s="5">
        <f ca="1">(AU4-AT4)*24</f>
        <v>6.2160000000000002</v>
      </c>
      <c r="AW4" s="5">
        <f ca="1">RANDBETWEEN(50,200)</f>
        <v>162</v>
      </c>
      <c r="AX4" s="72">
        <f ca="1">RANDBETWEEN(20,40)</f>
        <v>36</v>
      </c>
      <c r="AY4" s="72">
        <f ca="1">RANDBETWEEN(20,45)</f>
        <v>37</v>
      </c>
      <c r="AZ4" s="86">
        <f ca="1">RANDBETWEEN(100,200)</f>
        <v>151</v>
      </c>
      <c r="BA4" s="16">
        <v>0.5</v>
      </c>
      <c r="BB4" s="4">
        <f ca="1">RANDBETWEEN(650,800)/1000</f>
        <v>0.72899999999999998</v>
      </c>
      <c r="BC4" s="5">
        <f ca="1">(BB4-BA4)*24</f>
        <v>5.4959999999999996</v>
      </c>
      <c r="BD4" s="5">
        <f ca="1">RANDBETWEEN(50,200)</f>
        <v>130</v>
      </c>
      <c r="BE4" s="72">
        <f ca="1">RANDBETWEEN(20,40)</f>
        <v>32</v>
      </c>
      <c r="BF4" s="72">
        <f ca="1">RANDBETWEEN(20,45)</f>
        <v>20</v>
      </c>
      <c r="BG4" s="86">
        <f ca="1">RANDBETWEEN(100,200)</f>
        <v>149</v>
      </c>
      <c r="BH4" s="13">
        <f ca="1">BC4+AV4+AO4+AH4+AA4+T4+M4</f>
        <v>38.735999999999997</v>
      </c>
      <c r="BI4" s="6">
        <f ca="1">BH4*J4</f>
        <v>774.71999999999991</v>
      </c>
    </row>
    <row r="5" spans="1:61">
      <c r="A5" s="1">
        <v>2</v>
      </c>
      <c r="B5" s="1" t="s">
        <v>7</v>
      </c>
      <c r="C5" s="1">
        <f t="shared" ref="C5:C8" ca="1" si="0">RANDBETWEEN(15,25)</f>
        <v>17</v>
      </c>
      <c r="D5" s="2">
        <f t="shared" ref="D5:D8" si="1">VLOOKUP(A5,$H$4:$BI$8,25)</f>
        <v>0.5</v>
      </c>
      <c r="E5" s="2" t="str">
        <f t="shared" ref="E5:E8" si="2">IF(D5&gt;40,"full time","part time")</f>
        <v>part time</v>
      </c>
      <c r="H5" s="1">
        <v>3</v>
      </c>
      <c r="I5" s="1" t="str">
        <f t="shared" ref="I5:I8" si="3">VLOOKUP(H5,$A$4:$E$8,2)</f>
        <v>selena</v>
      </c>
      <c r="J5" s="22">
        <f t="shared" ref="J5:J8" ca="1" si="4">VLOOKUP(H5,$A$4:$E$8,3)</f>
        <v>19</v>
      </c>
      <c r="K5" s="16">
        <v>0.5</v>
      </c>
      <c r="L5" s="4">
        <f t="shared" ref="L5:L8" ca="1" si="5">RANDBETWEEN(650,800)/1000</f>
        <v>0.65300000000000002</v>
      </c>
      <c r="M5" s="5">
        <f t="shared" ref="M5:M8" ca="1" si="6">(L5-K5)*24</f>
        <v>3.6720000000000006</v>
      </c>
      <c r="N5" s="5">
        <f t="shared" ref="N5:N10" ca="1" si="7">RANDBETWEEN(50,200)</f>
        <v>197</v>
      </c>
      <c r="O5" s="72">
        <f t="shared" ref="O5:O8" ca="1" si="8">RANDBETWEEN(20,40)</f>
        <v>31</v>
      </c>
      <c r="P5" s="72">
        <f t="shared" ref="P5:P8" ca="1" si="9">RANDBETWEEN(20,45)</f>
        <v>37</v>
      </c>
      <c r="Q5" s="86">
        <f t="shared" ref="Q5:Q8" ca="1" si="10">RANDBETWEEN(100,200)</f>
        <v>183</v>
      </c>
      <c r="R5" s="16">
        <v>0.5</v>
      </c>
      <c r="S5" s="4">
        <f t="shared" ref="S5:S8" ca="1" si="11">RANDBETWEEN(650,800)/1000</f>
        <v>0.65700000000000003</v>
      </c>
      <c r="T5" s="5">
        <f t="shared" ref="T5:T8" ca="1" si="12">(S5-R5)*24</f>
        <v>3.7680000000000007</v>
      </c>
      <c r="U5" s="5">
        <f t="shared" ref="U5:U8" ca="1" si="13">RANDBETWEEN(50,200)</f>
        <v>143</v>
      </c>
      <c r="V5" s="72">
        <f t="shared" ref="V5:V8" ca="1" si="14">RANDBETWEEN(20,40)</f>
        <v>25</v>
      </c>
      <c r="W5" s="72">
        <f t="shared" ref="W5:W8" ca="1" si="15">RANDBETWEEN(20,45)</f>
        <v>32</v>
      </c>
      <c r="X5" s="86">
        <f t="shared" ref="X5:X8" ca="1" si="16">RANDBETWEEN(100,200)</f>
        <v>194</v>
      </c>
      <c r="Y5" s="16">
        <v>0.5</v>
      </c>
      <c r="Z5" s="4">
        <f t="shared" ref="Z5:Z8" ca="1" si="17">RANDBETWEEN(650,800)/1000</f>
        <v>0.76100000000000001</v>
      </c>
      <c r="AA5" s="5">
        <f t="shared" ref="AA5:AA8" ca="1" si="18">(Z5-Y5)*24</f>
        <v>6.2640000000000002</v>
      </c>
      <c r="AB5" s="5">
        <f t="shared" ref="AB5:AB8" ca="1" si="19">RANDBETWEEN(50,200)</f>
        <v>158</v>
      </c>
      <c r="AC5" s="72">
        <f t="shared" ref="AC5:AC8" ca="1" si="20">RANDBETWEEN(20,40)</f>
        <v>36</v>
      </c>
      <c r="AD5" s="72">
        <f t="shared" ref="AD5:AD8" ca="1" si="21">RANDBETWEEN(20,45)</f>
        <v>27</v>
      </c>
      <c r="AE5" s="86">
        <f t="shared" ref="AE5:AE8" ca="1" si="22">RANDBETWEEN(100,200)</f>
        <v>189</v>
      </c>
      <c r="AF5" s="16">
        <v>0.5</v>
      </c>
      <c r="AG5" s="4">
        <f t="shared" ref="AG5:AG8" ca="1" si="23">RANDBETWEEN(650,800)/1000</f>
        <v>0.71899999999999997</v>
      </c>
      <c r="AH5" s="5">
        <f t="shared" ref="AH5:AH8" ca="1" si="24">(AG5-AF5)*24</f>
        <v>5.2559999999999993</v>
      </c>
      <c r="AI5" s="5">
        <f t="shared" ref="AI5:AI8" ca="1" si="25">RANDBETWEEN(50,200)</f>
        <v>85</v>
      </c>
      <c r="AJ5" s="72">
        <f t="shared" ref="AJ5:AJ8" ca="1" si="26">RANDBETWEEN(20,40)</f>
        <v>24</v>
      </c>
      <c r="AK5" s="72">
        <f t="shared" ref="AK5:AK8" ca="1" si="27">RANDBETWEEN(20,45)</f>
        <v>22</v>
      </c>
      <c r="AL5" s="86">
        <f t="shared" ref="AL5:AL8" ca="1" si="28">RANDBETWEEN(100,200)</f>
        <v>151</v>
      </c>
      <c r="AM5" s="16">
        <v>0.5</v>
      </c>
      <c r="AN5" s="4">
        <f t="shared" ref="AN5:AN8" ca="1" si="29">RANDBETWEEN(650,800)/1000</f>
        <v>0.71599999999999997</v>
      </c>
      <c r="AO5" s="5">
        <f t="shared" ref="AO5:AO8" ca="1" si="30">(AN5-AM5)*24</f>
        <v>5.1839999999999993</v>
      </c>
      <c r="AP5" s="5">
        <f t="shared" ref="AP5:AP8" ca="1" si="31">RANDBETWEEN(50,200)</f>
        <v>65</v>
      </c>
      <c r="AQ5" s="72">
        <f t="shared" ref="AQ5:AQ8" ca="1" si="32">RANDBETWEEN(20,40)</f>
        <v>34</v>
      </c>
      <c r="AR5" s="72">
        <f t="shared" ref="AR5:AR8" ca="1" si="33">RANDBETWEEN(20,45)</f>
        <v>29</v>
      </c>
      <c r="AS5" s="86">
        <f t="shared" ref="AS5:AS8" ca="1" si="34">RANDBETWEEN(100,200)</f>
        <v>125</v>
      </c>
      <c r="AT5" s="16">
        <v>0.5</v>
      </c>
      <c r="AU5" s="4">
        <f t="shared" ref="AU5:AU8" ca="1" si="35">RANDBETWEEN(650,800)/1000</f>
        <v>0.73599999999999999</v>
      </c>
      <c r="AV5" s="5">
        <f t="shared" ref="AV5:AV8" ca="1" si="36">(AU5-AT5)*24</f>
        <v>5.6639999999999997</v>
      </c>
      <c r="AW5" s="5">
        <f t="shared" ref="AW5:AW8" ca="1" si="37">RANDBETWEEN(50,200)</f>
        <v>152</v>
      </c>
      <c r="AX5" s="72">
        <f t="shared" ref="AX5:AX8" ca="1" si="38">RANDBETWEEN(20,40)</f>
        <v>23</v>
      </c>
      <c r="AY5" s="72">
        <f t="shared" ref="AY5:AY8" ca="1" si="39">RANDBETWEEN(20,45)</f>
        <v>44</v>
      </c>
      <c r="AZ5" s="86">
        <f t="shared" ref="AZ5:AZ8" ca="1" si="40">RANDBETWEEN(100,200)</f>
        <v>134</v>
      </c>
      <c r="BA5" s="16">
        <v>0.5</v>
      </c>
      <c r="BB5" s="4">
        <f t="shared" ref="BB5:BB8" ca="1" si="41">RANDBETWEEN(650,800)/1000</f>
        <v>0.76500000000000001</v>
      </c>
      <c r="BC5" s="5">
        <f t="shared" ref="BC5:BC8" ca="1" si="42">(BB5-BA5)*24</f>
        <v>6.36</v>
      </c>
      <c r="BD5" s="5">
        <f t="shared" ref="BD5:BD8" ca="1" si="43">RANDBETWEEN(50,200)</f>
        <v>131</v>
      </c>
      <c r="BE5" s="72">
        <f t="shared" ref="BE5:BE8" ca="1" si="44">RANDBETWEEN(20,40)</f>
        <v>35</v>
      </c>
      <c r="BF5" s="72">
        <f t="shared" ref="BF5:BF8" ca="1" si="45">RANDBETWEEN(20,45)</f>
        <v>28</v>
      </c>
      <c r="BG5" s="86">
        <f t="shared" ref="BG5:BG8" ca="1" si="46">RANDBETWEEN(100,200)</f>
        <v>186</v>
      </c>
      <c r="BH5" s="13">
        <f t="shared" ref="BH5:BH8" ca="1" si="47">BC5+AV5+AO5+AH5+AA5+T5+M5</f>
        <v>36.167999999999992</v>
      </c>
      <c r="BI5" s="6">
        <f t="shared" ref="BI5:BI8" ca="1" si="48">BH5*J5</f>
        <v>687.19199999999989</v>
      </c>
    </row>
    <row r="6" spans="1:61">
      <c r="A6" s="1">
        <v>3</v>
      </c>
      <c r="B6" s="1" t="s">
        <v>8</v>
      </c>
      <c r="C6" s="1">
        <f t="shared" ca="1" si="0"/>
        <v>19</v>
      </c>
      <c r="D6" s="2">
        <f t="shared" si="1"/>
        <v>0.5</v>
      </c>
      <c r="E6" s="2" t="str">
        <f t="shared" si="2"/>
        <v>part time</v>
      </c>
      <c r="H6" s="1">
        <v>4</v>
      </c>
      <c r="I6" s="1" t="str">
        <f t="shared" si="3"/>
        <v>lil</v>
      </c>
      <c r="J6" s="22">
        <f t="shared" ca="1" si="4"/>
        <v>17</v>
      </c>
      <c r="K6" s="16">
        <v>0.5</v>
      </c>
      <c r="L6" s="4">
        <f t="shared" ca="1" si="5"/>
        <v>0.69499999999999995</v>
      </c>
      <c r="M6" s="5">
        <f t="shared" ca="1" si="6"/>
        <v>4.6799999999999988</v>
      </c>
      <c r="N6" s="5">
        <f t="shared" ca="1" si="7"/>
        <v>66</v>
      </c>
      <c r="O6" s="72">
        <f t="shared" ca="1" si="8"/>
        <v>34</v>
      </c>
      <c r="P6" s="72">
        <f t="shared" ca="1" si="9"/>
        <v>39</v>
      </c>
      <c r="Q6" s="86">
        <f t="shared" ca="1" si="10"/>
        <v>109</v>
      </c>
      <c r="R6" s="16">
        <v>0.5</v>
      </c>
      <c r="S6" s="4">
        <f t="shared" ca="1" si="11"/>
        <v>0.8</v>
      </c>
      <c r="T6" s="5">
        <f t="shared" ca="1" si="12"/>
        <v>7.2000000000000011</v>
      </c>
      <c r="U6" s="5">
        <f t="shared" ca="1" si="13"/>
        <v>169</v>
      </c>
      <c r="V6" s="72">
        <f t="shared" ca="1" si="14"/>
        <v>27</v>
      </c>
      <c r="W6" s="72">
        <f t="shared" ca="1" si="15"/>
        <v>32</v>
      </c>
      <c r="X6" s="86">
        <f t="shared" ca="1" si="16"/>
        <v>140</v>
      </c>
      <c r="Y6" s="16">
        <v>0.5</v>
      </c>
      <c r="Z6" s="4">
        <f t="shared" ca="1" si="17"/>
        <v>0.65200000000000002</v>
      </c>
      <c r="AA6" s="5">
        <f t="shared" ca="1" si="18"/>
        <v>3.6480000000000006</v>
      </c>
      <c r="AB6" s="5">
        <f t="shared" ca="1" si="19"/>
        <v>143</v>
      </c>
      <c r="AC6" s="72">
        <f t="shared" ca="1" si="20"/>
        <v>40</v>
      </c>
      <c r="AD6" s="72">
        <f t="shared" ca="1" si="21"/>
        <v>20</v>
      </c>
      <c r="AE6" s="86">
        <f t="shared" ca="1" si="22"/>
        <v>154</v>
      </c>
      <c r="AF6" s="16">
        <v>0.5</v>
      </c>
      <c r="AG6" s="4">
        <f t="shared" ca="1" si="23"/>
        <v>0.65300000000000002</v>
      </c>
      <c r="AH6" s="5">
        <f t="shared" ca="1" si="24"/>
        <v>3.6720000000000006</v>
      </c>
      <c r="AI6" s="5">
        <f t="shared" ca="1" si="25"/>
        <v>168</v>
      </c>
      <c r="AJ6" s="72">
        <f t="shared" ca="1" si="26"/>
        <v>33</v>
      </c>
      <c r="AK6" s="72">
        <f t="shared" ca="1" si="27"/>
        <v>34</v>
      </c>
      <c r="AL6" s="86">
        <f t="shared" ca="1" si="28"/>
        <v>198</v>
      </c>
      <c r="AM6" s="16">
        <v>0.5</v>
      </c>
      <c r="AN6" s="4">
        <f t="shared" ca="1" si="29"/>
        <v>0.67700000000000005</v>
      </c>
      <c r="AO6" s="5">
        <f t="shared" ca="1" si="30"/>
        <v>4.2480000000000011</v>
      </c>
      <c r="AP6" s="5">
        <f t="shared" ca="1" si="31"/>
        <v>112</v>
      </c>
      <c r="AQ6" s="72">
        <f t="shared" ca="1" si="32"/>
        <v>36</v>
      </c>
      <c r="AR6" s="72">
        <f t="shared" ca="1" si="33"/>
        <v>27</v>
      </c>
      <c r="AS6" s="86">
        <f t="shared" ca="1" si="34"/>
        <v>138</v>
      </c>
      <c r="AT6" s="16">
        <v>0.5</v>
      </c>
      <c r="AU6" s="4">
        <f t="shared" ca="1" si="35"/>
        <v>0.69</v>
      </c>
      <c r="AV6" s="5">
        <f t="shared" ca="1" si="36"/>
        <v>4.5599999999999987</v>
      </c>
      <c r="AW6" s="5">
        <f t="shared" ca="1" si="37"/>
        <v>107</v>
      </c>
      <c r="AX6" s="72">
        <f t="shared" ca="1" si="38"/>
        <v>24</v>
      </c>
      <c r="AY6" s="72">
        <f t="shared" ca="1" si="39"/>
        <v>37</v>
      </c>
      <c r="AZ6" s="86">
        <f t="shared" ca="1" si="40"/>
        <v>200</v>
      </c>
      <c r="BA6" s="16">
        <v>0.5</v>
      </c>
      <c r="BB6" s="4">
        <f t="shared" ca="1" si="41"/>
        <v>0.78600000000000003</v>
      </c>
      <c r="BC6" s="5">
        <f t="shared" ca="1" si="42"/>
        <v>6.8640000000000008</v>
      </c>
      <c r="BD6" s="5">
        <f t="shared" ca="1" si="43"/>
        <v>190</v>
      </c>
      <c r="BE6" s="72">
        <f t="shared" ca="1" si="44"/>
        <v>22</v>
      </c>
      <c r="BF6" s="72">
        <f t="shared" ca="1" si="45"/>
        <v>32</v>
      </c>
      <c r="BG6" s="86">
        <f t="shared" ca="1" si="46"/>
        <v>167</v>
      </c>
      <c r="BH6" s="13">
        <f t="shared" ca="1" si="47"/>
        <v>34.872</v>
      </c>
      <c r="BI6" s="6">
        <f t="shared" ca="1" si="48"/>
        <v>592.82399999999996</v>
      </c>
    </row>
    <row r="7" spans="1:61">
      <c r="A7" s="1">
        <v>4</v>
      </c>
      <c r="B7" s="1" t="s">
        <v>9</v>
      </c>
      <c r="C7" s="1">
        <f t="shared" ca="1" si="0"/>
        <v>17</v>
      </c>
      <c r="D7" s="2">
        <f t="shared" si="1"/>
        <v>0.5</v>
      </c>
      <c r="E7" s="2" t="str">
        <f t="shared" si="2"/>
        <v>part time</v>
      </c>
      <c r="H7" s="1">
        <v>2</v>
      </c>
      <c r="I7" s="1" t="str">
        <f t="shared" si="3"/>
        <v>justin</v>
      </c>
      <c r="J7" s="22">
        <f t="shared" ca="1" si="4"/>
        <v>17</v>
      </c>
      <c r="K7" s="16">
        <v>0.5</v>
      </c>
      <c r="L7" s="4">
        <f t="shared" ca="1" si="5"/>
        <v>0.76300000000000001</v>
      </c>
      <c r="M7" s="5">
        <f t="shared" ca="1" si="6"/>
        <v>6.3120000000000003</v>
      </c>
      <c r="N7" s="5">
        <f t="shared" ca="1" si="7"/>
        <v>77</v>
      </c>
      <c r="O7" s="72">
        <f t="shared" ca="1" si="8"/>
        <v>20</v>
      </c>
      <c r="P7" s="72">
        <f t="shared" ca="1" si="9"/>
        <v>36</v>
      </c>
      <c r="Q7" s="86">
        <f t="shared" ca="1" si="10"/>
        <v>104</v>
      </c>
      <c r="R7" s="16">
        <v>0.5</v>
      </c>
      <c r="S7" s="4">
        <f t="shared" ca="1" si="11"/>
        <v>0.68</v>
      </c>
      <c r="T7" s="5">
        <f t="shared" ca="1" si="12"/>
        <v>4.3200000000000012</v>
      </c>
      <c r="U7" s="5">
        <f t="shared" ca="1" si="13"/>
        <v>159</v>
      </c>
      <c r="V7" s="72">
        <f t="shared" ca="1" si="14"/>
        <v>33</v>
      </c>
      <c r="W7" s="72">
        <f t="shared" ca="1" si="15"/>
        <v>26</v>
      </c>
      <c r="X7" s="86">
        <f t="shared" ca="1" si="16"/>
        <v>174</v>
      </c>
      <c r="Y7" s="16">
        <v>0.5</v>
      </c>
      <c r="Z7" s="4">
        <f t="shared" ca="1" si="17"/>
        <v>0.746</v>
      </c>
      <c r="AA7" s="5">
        <f t="shared" ca="1" si="18"/>
        <v>5.9039999999999999</v>
      </c>
      <c r="AB7" s="5">
        <f t="shared" ca="1" si="19"/>
        <v>92</v>
      </c>
      <c r="AC7" s="72">
        <f t="shared" ca="1" si="20"/>
        <v>36</v>
      </c>
      <c r="AD7" s="72">
        <f t="shared" ca="1" si="21"/>
        <v>24</v>
      </c>
      <c r="AE7" s="86">
        <f t="shared" ca="1" si="22"/>
        <v>139</v>
      </c>
      <c r="AF7" s="16">
        <v>0.5</v>
      </c>
      <c r="AG7" s="4">
        <f t="shared" ca="1" si="23"/>
        <v>0.77600000000000002</v>
      </c>
      <c r="AH7" s="5">
        <f t="shared" ca="1" si="24"/>
        <v>6.6240000000000006</v>
      </c>
      <c r="AI7" s="5">
        <f t="shared" ca="1" si="25"/>
        <v>158</v>
      </c>
      <c r="AJ7" s="72">
        <f t="shared" ca="1" si="26"/>
        <v>31</v>
      </c>
      <c r="AK7" s="72">
        <f t="shared" ca="1" si="27"/>
        <v>42</v>
      </c>
      <c r="AL7" s="86">
        <f t="shared" ca="1" si="28"/>
        <v>145</v>
      </c>
      <c r="AM7" s="16">
        <v>0.5</v>
      </c>
      <c r="AN7" s="4">
        <f t="shared" ca="1" si="29"/>
        <v>0.748</v>
      </c>
      <c r="AO7" s="5">
        <f t="shared" ca="1" si="30"/>
        <v>5.952</v>
      </c>
      <c r="AP7" s="5">
        <f t="shared" ca="1" si="31"/>
        <v>127</v>
      </c>
      <c r="AQ7" s="72">
        <f t="shared" ca="1" si="32"/>
        <v>24</v>
      </c>
      <c r="AR7" s="72">
        <f t="shared" ca="1" si="33"/>
        <v>29</v>
      </c>
      <c r="AS7" s="86">
        <f t="shared" ca="1" si="34"/>
        <v>159</v>
      </c>
      <c r="AT7" s="16">
        <v>0.5</v>
      </c>
      <c r="AU7" s="4">
        <f t="shared" ca="1" si="35"/>
        <v>0.78300000000000003</v>
      </c>
      <c r="AV7" s="5">
        <f t="shared" ca="1" si="36"/>
        <v>6.7920000000000007</v>
      </c>
      <c r="AW7" s="5">
        <f t="shared" ca="1" si="37"/>
        <v>77</v>
      </c>
      <c r="AX7" s="72">
        <f t="shared" ca="1" si="38"/>
        <v>24</v>
      </c>
      <c r="AY7" s="72">
        <f t="shared" ca="1" si="39"/>
        <v>34</v>
      </c>
      <c r="AZ7" s="86">
        <f t="shared" ca="1" si="40"/>
        <v>121</v>
      </c>
      <c r="BA7" s="16">
        <v>0.5</v>
      </c>
      <c r="BB7" s="4">
        <f t="shared" ca="1" si="41"/>
        <v>0.78400000000000003</v>
      </c>
      <c r="BC7" s="5">
        <f t="shared" ca="1" si="42"/>
        <v>6.8160000000000007</v>
      </c>
      <c r="BD7" s="5">
        <f t="shared" ca="1" si="43"/>
        <v>95</v>
      </c>
      <c r="BE7" s="72">
        <f t="shared" ca="1" si="44"/>
        <v>33</v>
      </c>
      <c r="BF7" s="72">
        <f t="shared" ca="1" si="45"/>
        <v>38</v>
      </c>
      <c r="BG7" s="86">
        <f t="shared" ca="1" si="46"/>
        <v>159</v>
      </c>
      <c r="BH7" s="13">
        <f t="shared" ca="1" si="47"/>
        <v>42.720000000000006</v>
      </c>
      <c r="BI7" s="6">
        <f t="shared" ca="1" si="48"/>
        <v>726.24000000000012</v>
      </c>
    </row>
    <row r="8" spans="1:61" ht="15.75" thickBot="1">
      <c r="A8" s="1">
        <v>5</v>
      </c>
      <c r="B8" s="1" t="s">
        <v>10</v>
      </c>
      <c r="C8" s="1">
        <f t="shared" ca="1" si="0"/>
        <v>18</v>
      </c>
      <c r="D8" s="2">
        <f t="shared" si="1"/>
        <v>0.5</v>
      </c>
      <c r="E8" s="2" t="str">
        <f t="shared" si="2"/>
        <v>part time</v>
      </c>
      <c r="H8" s="1">
        <v>5</v>
      </c>
      <c r="I8" s="1" t="str">
        <f t="shared" si="3"/>
        <v>peep</v>
      </c>
      <c r="J8" s="22">
        <f t="shared" ca="1" si="4"/>
        <v>18</v>
      </c>
      <c r="K8" s="16">
        <v>0.5</v>
      </c>
      <c r="L8" s="4">
        <f t="shared" ca="1" si="5"/>
        <v>0.753</v>
      </c>
      <c r="M8" s="5">
        <f t="shared" ca="1" si="6"/>
        <v>6.0720000000000001</v>
      </c>
      <c r="N8" s="79">
        <f t="shared" ca="1" si="7"/>
        <v>71</v>
      </c>
      <c r="O8" s="87">
        <f t="shared" ca="1" si="8"/>
        <v>39</v>
      </c>
      <c r="P8" s="87">
        <f t="shared" ca="1" si="9"/>
        <v>33</v>
      </c>
      <c r="Q8" s="88">
        <f t="shared" ca="1" si="10"/>
        <v>193</v>
      </c>
      <c r="R8" s="16">
        <v>0.5</v>
      </c>
      <c r="S8" s="4">
        <f t="shared" ca="1" si="11"/>
        <v>0.73099999999999998</v>
      </c>
      <c r="T8" s="5">
        <f t="shared" ca="1" si="12"/>
        <v>5.5439999999999996</v>
      </c>
      <c r="U8" s="79">
        <f t="shared" ca="1" si="13"/>
        <v>137</v>
      </c>
      <c r="V8" s="87">
        <f t="shared" ca="1" si="14"/>
        <v>40</v>
      </c>
      <c r="W8" s="87">
        <f t="shared" ca="1" si="15"/>
        <v>33</v>
      </c>
      <c r="X8" s="88">
        <f t="shared" ca="1" si="16"/>
        <v>147</v>
      </c>
      <c r="Y8" s="16">
        <v>0.5</v>
      </c>
      <c r="Z8" s="4">
        <f t="shared" ca="1" si="17"/>
        <v>0.72399999999999998</v>
      </c>
      <c r="AA8" s="5">
        <f t="shared" ca="1" si="18"/>
        <v>5.3759999999999994</v>
      </c>
      <c r="AB8" s="79">
        <f t="shared" ca="1" si="19"/>
        <v>113</v>
      </c>
      <c r="AC8" s="87">
        <f t="shared" ca="1" si="20"/>
        <v>33</v>
      </c>
      <c r="AD8" s="87">
        <f t="shared" ca="1" si="21"/>
        <v>28</v>
      </c>
      <c r="AE8" s="88">
        <f t="shared" ca="1" si="22"/>
        <v>147</v>
      </c>
      <c r="AF8" s="16">
        <v>0.5</v>
      </c>
      <c r="AG8" s="4">
        <f t="shared" ca="1" si="23"/>
        <v>0.78100000000000003</v>
      </c>
      <c r="AH8" s="5">
        <f t="shared" ca="1" si="24"/>
        <v>6.7440000000000007</v>
      </c>
      <c r="AI8" s="79">
        <f t="shared" ca="1" si="25"/>
        <v>52</v>
      </c>
      <c r="AJ8" s="87">
        <f t="shared" ca="1" si="26"/>
        <v>23</v>
      </c>
      <c r="AK8" s="87">
        <f t="shared" ca="1" si="27"/>
        <v>43</v>
      </c>
      <c r="AL8" s="88">
        <f t="shared" ca="1" si="28"/>
        <v>156</v>
      </c>
      <c r="AM8" s="16">
        <v>0.5</v>
      </c>
      <c r="AN8" s="4">
        <f t="shared" ca="1" si="29"/>
        <v>0.71099999999999997</v>
      </c>
      <c r="AO8" s="5">
        <f t="shared" ca="1" si="30"/>
        <v>5.0639999999999992</v>
      </c>
      <c r="AP8" s="79">
        <f t="shared" ca="1" si="31"/>
        <v>61</v>
      </c>
      <c r="AQ8" s="87">
        <f t="shared" ca="1" si="32"/>
        <v>36</v>
      </c>
      <c r="AR8" s="87">
        <f t="shared" ca="1" si="33"/>
        <v>20</v>
      </c>
      <c r="AS8" s="88">
        <f t="shared" ca="1" si="34"/>
        <v>110</v>
      </c>
      <c r="AT8" s="16">
        <v>0.5</v>
      </c>
      <c r="AU8" s="4">
        <f t="shared" ca="1" si="35"/>
        <v>0.79200000000000004</v>
      </c>
      <c r="AV8" s="5">
        <f t="shared" ca="1" si="36"/>
        <v>7.0080000000000009</v>
      </c>
      <c r="AW8" s="79">
        <f t="shared" ca="1" si="37"/>
        <v>167</v>
      </c>
      <c r="AX8" s="87">
        <f t="shared" ca="1" si="38"/>
        <v>40</v>
      </c>
      <c r="AY8" s="87">
        <f t="shared" ca="1" si="39"/>
        <v>38</v>
      </c>
      <c r="AZ8" s="88">
        <f t="shared" ca="1" si="40"/>
        <v>142</v>
      </c>
      <c r="BA8" s="16">
        <v>0.5</v>
      </c>
      <c r="BB8" s="4">
        <f t="shared" ca="1" si="41"/>
        <v>0.69199999999999995</v>
      </c>
      <c r="BC8" s="5">
        <f t="shared" ca="1" si="42"/>
        <v>4.6079999999999988</v>
      </c>
      <c r="BD8" s="79">
        <f t="shared" ca="1" si="43"/>
        <v>191</v>
      </c>
      <c r="BE8" s="87">
        <f t="shared" ca="1" si="44"/>
        <v>31</v>
      </c>
      <c r="BF8" s="87">
        <f t="shared" ca="1" si="45"/>
        <v>45</v>
      </c>
      <c r="BG8" s="88">
        <f t="shared" ca="1" si="46"/>
        <v>173</v>
      </c>
      <c r="BH8" s="13">
        <f t="shared" ca="1" si="47"/>
        <v>40.415999999999997</v>
      </c>
      <c r="BI8" s="6">
        <f t="shared" ca="1" si="48"/>
        <v>727.48799999999994</v>
      </c>
    </row>
    <row r="9" spans="1:61">
      <c r="H9" s="50" t="s">
        <v>24</v>
      </c>
      <c r="I9" s="50"/>
      <c r="J9" s="34"/>
      <c r="K9" s="65"/>
      <c r="L9" s="50"/>
      <c r="M9" s="77">
        <f ca="1">SUM(M4:M8)</f>
        <v>24.672000000000001</v>
      </c>
      <c r="N9" s="80"/>
      <c r="O9" s="81"/>
      <c r="P9" s="81"/>
      <c r="Q9" s="82"/>
      <c r="R9" s="44"/>
      <c r="S9" s="45"/>
      <c r="T9" s="2">
        <f ca="1">SUM(T4:T8)</f>
        <v>27.768000000000004</v>
      </c>
      <c r="U9" s="10"/>
      <c r="V9" s="11"/>
      <c r="W9" s="11"/>
      <c r="X9" s="18"/>
      <c r="Y9" s="44"/>
      <c r="Z9" s="45"/>
      <c r="AA9" s="2">
        <f ca="1">SUM(AA4:AA8)</f>
        <v>27.36</v>
      </c>
      <c r="AB9" s="10"/>
      <c r="AC9" s="11"/>
      <c r="AD9" s="11"/>
      <c r="AE9" s="18"/>
      <c r="AF9" s="55"/>
      <c r="AG9" s="56"/>
      <c r="AH9" s="2">
        <f ca="1">SUM(AH4:AH8)</f>
        <v>26.112000000000002</v>
      </c>
      <c r="AI9" s="10"/>
      <c r="AJ9" s="11"/>
      <c r="AK9" s="11"/>
      <c r="AL9" s="18"/>
      <c r="AM9" s="44"/>
      <c r="AN9" s="45"/>
      <c r="AO9" s="2">
        <f ca="1">SUM(AO4:AO8)</f>
        <v>26.616</v>
      </c>
      <c r="AP9" s="10"/>
      <c r="AQ9" s="11"/>
      <c r="AR9" s="11"/>
      <c r="AS9" s="18"/>
      <c r="AT9" s="44"/>
      <c r="AU9" s="45"/>
      <c r="AV9" s="2">
        <f ca="1">SUM(AV4:AV8)</f>
        <v>30.240000000000002</v>
      </c>
      <c r="AW9" s="10"/>
      <c r="AX9" s="11"/>
      <c r="AY9" s="11"/>
      <c r="AZ9" s="18"/>
      <c r="BA9" s="44"/>
      <c r="BB9" s="45"/>
      <c r="BC9" s="2">
        <f ca="1">SUM(BC4:BC8)</f>
        <v>30.143999999999998</v>
      </c>
      <c r="BD9" s="59"/>
      <c r="BE9" s="60"/>
      <c r="BF9" s="60"/>
      <c r="BG9" s="61"/>
      <c r="BH9" s="53">
        <f ca="1">SUM(BH4:BH8)</f>
        <v>192.91200000000001</v>
      </c>
      <c r="BI9" s="51">
        <f ca="1">SUM(BI4:BI8)</f>
        <v>3508.4639999999999</v>
      </c>
    </row>
    <row r="10" spans="1:61" ht="15.75" thickBot="1">
      <c r="H10" s="50" t="s">
        <v>25</v>
      </c>
      <c r="I10" s="50"/>
      <c r="J10" s="34"/>
      <c r="K10" s="66"/>
      <c r="L10" s="67"/>
      <c r="M10" s="78">
        <f ca="1">$J$4*M4+$J$5*M5+J6*M6+J7*M7+J8*M8</f>
        <v>444.64799999999997</v>
      </c>
      <c r="N10" s="83"/>
      <c r="O10" s="84"/>
      <c r="P10" s="84"/>
      <c r="Q10" s="85"/>
      <c r="R10" s="46"/>
      <c r="S10" s="47"/>
      <c r="T10" s="17">
        <f ca="1">$J$4*T4+$J$5*T5+M6*T6+M7*T7+M8*T8</f>
        <v>304.93900800000006</v>
      </c>
      <c r="U10" s="19"/>
      <c r="V10" s="20"/>
      <c r="W10" s="20"/>
      <c r="X10" s="21"/>
      <c r="Y10" s="46"/>
      <c r="Z10" s="47"/>
      <c r="AA10" s="17">
        <f ca="1">$J$4*AA4+$J$5*AA5+T6*AA6+T7*AA7+T8*AA8</f>
        <v>323.95142400000009</v>
      </c>
      <c r="AB10" s="19"/>
      <c r="AC10" s="20"/>
      <c r="AD10" s="20"/>
      <c r="AE10" s="21"/>
      <c r="AF10" s="57"/>
      <c r="AG10" s="58"/>
      <c r="AH10" s="17">
        <f ca="1">$J$4*AH4+$J$5*AH5+AA6*AH6+AA7*AH7+AA8*AH8</f>
        <v>264.94329600000003</v>
      </c>
      <c r="AI10" s="19"/>
      <c r="AJ10" s="20"/>
      <c r="AK10" s="20"/>
      <c r="AL10" s="21"/>
      <c r="AM10" s="46"/>
      <c r="AN10" s="47"/>
      <c r="AO10" s="17">
        <f ca="1">$J$4*AO4+$J$5*AO5+AH6*AO6+AH7*AO7+AH8*AO8</f>
        <v>311.03231999999997</v>
      </c>
      <c r="AP10" s="19"/>
      <c r="AQ10" s="20"/>
      <c r="AR10" s="20"/>
      <c r="AS10" s="21"/>
      <c r="AT10" s="46"/>
      <c r="AU10" s="47"/>
      <c r="AV10" s="17">
        <f ca="1">$J$4*AV4+$J$5*AV5+AO6*AV6+AO7*AV7+AO8*AV8</f>
        <v>327.22137600000002</v>
      </c>
      <c r="AW10" s="19"/>
      <c r="AX10" s="20"/>
      <c r="AY10" s="20"/>
      <c r="AZ10" s="21"/>
      <c r="BA10" s="46"/>
      <c r="BB10" s="47"/>
      <c r="BC10" s="17">
        <f ca="1">$J$4*BC4+$J$5*BC5+AV6*BC6+AV7*BC7+AV8*BC8</f>
        <v>340.646976</v>
      </c>
      <c r="BD10" s="62"/>
      <c r="BE10" s="63"/>
      <c r="BF10" s="63"/>
      <c r="BG10" s="64"/>
      <c r="BH10" s="54"/>
      <c r="BI10" s="52"/>
    </row>
    <row r="13" spans="1:61" ht="15.75" thickBot="1"/>
    <row r="14" spans="1:61" ht="15.75" thickBot="1"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1"/>
      <c r="AU14" s="7"/>
    </row>
    <row r="15" spans="1:61" ht="15.75" thickBot="1">
      <c r="H15" s="34">
        <f>H4</f>
        <v>1</v>
      </c>
      <c r="I15" s="35"/>
      <c r="J15" s="35"/>
      <c r="K15" s="35"/>
      <c r="L15" s="35"/>
      <c r="M15" s="35"/>
      <c r="N15" s="35"/>
      <c r="O15" s="36"/>
      <c r="Q15" s="92"/>
      <c r="R15" s="39" t="s">
        <v>38</v>
      </c>
      <c r="S15" s="40"/>
      <c r="T15" s="40"/>
      <c r="U15" s="40"/>
      <c r="V15" s="40"/>
      <c r="W15" s="40"/>
      <c r="X15" s="40"/>
      <c r="Y15" s="40"/>
      <c r="Z15" s="40"/>
      <c r="AA15" s="41"/>
      <c r="AB15" s="93"/>
      <c r="AU15" s="8"/>
    </row>
    <row r="16" spans="1:61">
      <c r="H16" s="1"/>
      <c r="I16" s="1" t="s">
        <v>13</v>
      </c>
      <c r="J16" s="1" t="s">
        <v>14</v>
      </c>
      <c r="K16" s="1" t="s">
        <v>15</v>
      </c>
      <c r="L16" s="1" t="s">
        <v>27</v>
      </c>
      <c r="M16" s="1" t="s">
        <v>28</v>
      </c>
      <c r="N16" s="1" t="s">
        <v>29</v>
      </c>
      <c r="O16" s="1" t="s">
        <v>30</v>
      </c>
      <c r="Q16" s="92"/>
      <c r="R16" s="27"/>
      <c r="S16" s="28" t="s">
        <v>39</v>
      </c>
      <c r="T16" s="37" t="s">
        <v>40</v>
      </c>
      <c r="U16" s="38"/>
      <c r="V16" s="28" t="s">
        <v>27</v>
      </c>
      <c r="W16" s="28" t="s">
        <v>28</v>
      </c>
      <c r="X16" s="28" t="s">
        <v>29</v>
      </c>
      <c r="Y16" s="29" t="s">
        <v>30</v>
      </c>
      <c r="Z16" s="42"/>
      <c r="AA16" s="29" t="s">
        <v>15</v>
      </c>
      <c r="AB16" s="93"/>
      <c r="AM16" t="s">
        <v>26</v>
      </c>
    </row>
    <row r="17" spans="8:28">
      <c r="H17" s="1" t="s">
        <v>31</v>
      </c>
      <c r="I17" s="4">
        <f>K4</f>
        <v>0.5</v>
      </c>
      <c r="J17" s="4">
        <f t="shared" ref="J17:O17" ca="1" si="49">L4</f>
        <v>0.66400000000000003</v>
      </c>
      <c r="K17" s="1">
        <f t="shared" ca="1" si="49"/>
        <v>3.9360000000000008</v>
      </c>
      <c r="L17" s="1">
        <f t="shared" ca="1" si="49"/>
        <v>75</v>
      </c>
      <c r="M17" s="72">
        <f t="shared" ca="1" si="49"/>
        <v>36</v>
      </c>
      <c r="N17" s="72">
        <f t="shared" ca="1" si="49"/>
        <v>23</v>
      </c>
      <c r="O17" s="72">
        <f t="shared" ca="1" si="49"/>
        <v>159</v>
      </c>
      <c r="Q17" s="92"/>
      <c r="R17" s="14" t="s">
        <v>31</v>
      </c>
      <c r="S17" s="5">
        <f ca="1">SUM(K17+K27+K37+K47+K57)</f>
        <v>24.672000000000001</v>
      </c>
      <c r="T17" s="70">
        <f ca="1">M10</f>
        <v>444.64799999999997</v>
      </c>
      <c r="U17" s="71"/>
      <c r="V17" s="75">
        <f ca="1">SUM(L17+L27+L37+L47+L57)</f>
        <v>486</v>
      </c>
      <c r="W17" s="72">
        <f t="shared" ref="W17:Y23" ca="1" si="50">SUM(M17+M27+M37+M47+M57)</f>
        <v>160</v>
      </c>
      <c r="X17" s="72">
        <f t="shared" ca="1" si="50"/>
        <v>154</v>
      </c>
      <c r="Y17" s="72">
        <f ca="1">SUM(O17+O27+O37+O47+O57)</f>
        <v>724</v>
      </c>
      <c r="Z17" s="43"/>
      <c r="AA17" s="74">
        <f ca="1">SUM(T17+W17+X17+Y17)</f>
        <v>1482.6479999999999</v>
      </c>
      <c r="AB17" s="93"/>
    </row>
    <row r="18" spans="8:28">
      <c r="H18" s="1" t="s">
        <v>32</v>
      </c>
      <c r="I18" s="4">
        <f t="shared" ref="I18:O18" si="51">R4</f>
        <v>0.5</v>
      </c>
      <c r="J18" s="4">
        <f t="shared" ca="1" si="51"/>
        <v>0.78900000000000003</v>
      </c>
      <c r="K18" s="1">
        <f t="shared" ca="1" si="51"/>
        <v>6.9360000000000008</v>
      </c>
      <c r="L18" s="1">
        <f t="shared" ca="1" si="51"/>
        <v>195</v>
      </c>
      <c r="M18" s="72">
        <f t="shared" ca="1" si="51"/>
        <v>21</v>
      </c>
      <c r="N18" s="72">
        <f t="shared" ca="1" si="51"/>
        <v>27</v>
      </c>
      <c r="O18" s="72">
        <f t="shared" ca="1" si="51"/>
        <v>200</v>
      </c>
      <c r="Q18" s="92"/>
      <c r="R18" s="14" t="s">
        <v>32</v>
      </c>
      <c r="S18" s="5">
        <f t="shared" ref="S18:S23" ca="1" si="52">SUM(K18+K28+K38+K48+K58)</f>
        <v>27.768000000000004</v>
      </c>
      <c r="T18" s="68">
        <f ca="1">T10</f>
        <v>304.93900800000006</v>
      </c>
      <c r="U18" s="36"/>
      <c r="V18" s="75">
        <f t="shared" ref="V18:V23" ca="1" si="53">SUM(L18+L28+L38+L48+L58)</f>
        <v>803</v>
      </c>
      <c r="W18" s="72">
        <f t="shared" ca="1" si="50"/>
        <v>146</v>
      </c>
      <c r="X18" s="72">
        <f t="shared" ca="1" si="50"/>
        <v>150</v>
      </c>
      <c r="Y18" s="72">
        <f t="shared" ca="1" si="50"/>
        <v>855</v>
      </c>
      <c r="Z18" s="43"/>
      <c r="AA18" s="74">
        <f t="shared" ref="AA18:AA23" ca="1" si="54">SUM(T18+W18+X18+Y18)</f>
        <v>1455.9390080000001</v>
      </c>
      <c r="AB18" s="93"/>
    </row>
    <row r="19" spans="8:28">
      <c r="H19" s="1" t="s">
        <v>33</v>
      </c>
      <c r="I19" s="4">
        <f t="shared" ref="I19:O19" si="55">Y4</f>
        <v>0.5</v>
      </c>
      <c r="J19" s="4">
        <f t="shared" ca="1" si="55"/>
        <v>0.75700000000000001</v>
      </c>
      <c r="K19" s="1">
        <f t="shared" ca="1" si="55"/>
        <v>6.1680000000000001</v>
      </c>
      <c r="L19" s="1">
        <f t="shared" ca="1" si="55"/>
        <v>86</v>
      </c>
      <c r="M19" s="72">
        <f t="shared" ca="1" si="55"/>
        <v>22</v>
      </c>
      <c r="N19" s="72">
        <f t="shared" ca="1" si="55"/>
        <v>37</v>
      </c>
      <c r="O19" s="72">
        <f t="shared" ca="1" si="55"/>
        <v>179</v>
      </c>
      <c r="Q19" s="92"/>
      <c r="R19" s="14" t="s">
        <v>33</v>
      </c>
      <c r="S19" s="5">
        <f t="shared" ca="1" si="52"/>
        <v>27.36</v>
      </c>
      <c r="T19" s="68">
        <f ca="1">AA10</f>
        <v>323.95142400000009</v>
      </c>
      <c r="U19" s="69"/>
      <c r="V19" s="75">
        <f t="shared" ca="1" si="53"/>
        <v>592</v>
      </c>
      <c r="W19" s="72">
        <f t="shared" ca="1" si="50"/>
        <v>167</v>
      </c>
      <c r="X19" s="72">
        <f t="shared" ca="1" si="50"/>
        <v>136</v>
      </c>
      <c r="Y19" s="72">
        <f t="shared" ca="1" si="50"/>
        <v>808</v>
      </c>
      <c r="Z19" s="43"/>
      <c r="AA19" s="74">
        <f t="shared" ca="1" si="54"/>
        <v>1434.9514240000001</v>
      </c>
      <c r="AB19" s="93"/>
    </row>
    <row r="20" spans="8:28">
      <c r="H20" s="1" t="s">
        <v>34</v>
      </c>
      <c r="I20" s="4">
        <f t="shared" ref="I20:O20" si="56">AF4</f>
        <v>0.5</v>
      </c>
      <c r="J20" s="4">
        <f t="shared" ca="1" si="56"/>
        <v>0.65900000000000003</v>
      </c>
      <c r="K20" s="1">
        <f t="shared" ca="1" si="56"/>
        <v>3.8160000000000007</v>
      </c>
      <c r="L20" s="1">
        <f t="shared" ca="1" si="56"/>
        <v>190</v>
      </c>
      <c r="M20" s="72">
        <f t="shared" ca="1" si="56"/>
        <v>33</v>
      </c>
      <c r="N20" s="72">
        <f t="shared" ca="1" si="56"/>
        <v>27</v>
      </c>
      <c r="O20" s="72">
        <f t="shared" ca="1" si="56"/>
        <v>127</v>
      </c>
      <c r="Q20" s="92"/>
      <c r="R20" s="14" t="s">
        <v>34</v>
      </c>
      <c r="S20" s="5">
        <f t="shared" ca="1" si="52"/>
        <v>24.528000000000002</v>
      </c>
      <c r="T20" s="68">
        <f ca="1">AH10</f>
        <v>264.94329600000003</v>
      </c>
      <c r="U20" s="69"/>
      <c r="V20" s="75">
        <f t="shared" ca="1" si="53"/>
        <v>736</v>
      </c>
      <c r="W20" s="72">
        <f t="shared" ca="1" si="50"/>
        <v>153</v>
      </c>
      <c r="X20" s="72">
        <f t="shared" ca="1" si="50"/>
        <v>180</v>
      </c>
      <c r="Y20" s="72">
        <f t="shared" ca="1" si="50"/>
        <v>824</v>
      </c>
      <c r="Z20" s="43"/>
      <c r="AA20" s="74">
        <f t="shared" ca="1" si="54"/>
        <v>1421.9432959999999</v>
      </c>
      <c r="AB20" s="93"/>
    </row>
    <row r="21" spans="8:28">
      <c r="H21" s="1" t="s">
        <v>35</v>
      </c>
      <c r="I21" s="4">
        <f t="shared" ref="I21:O21" si="57">AM4</f>
        <v>0.5</v>
      </c>
      <c r="J21" s="4">
        <f t="shared" ca="1" si="57"/>
        <v>0.75700000000000001</v>
      </c>
      <c r="K21" s="1">
        <f t="shared" ca="1" si="57"/>
        <v>6.1680000000000001</v>
      </c>
      <c r="L21" s="1">
        <f t="shared" ca="1" si="57"/>
        <v>66</v>
      </c>
      <c r="M21" s="72">
        <f t="shared" ca="1" si="57"/>
        <v>29</v>
      </c>
      <c r="N21" s="72">
        <f t="shared" ca="1" si="57"/>
        <v>39</v>
      </c>
      <c r="O21" s="72">
        <f t="shared" ca="1" si="57"/>
        <v>118</v>
      </c>
      <c r="Q21" s="92"/>
      <c r="R21" s="14" t="s">
        <v>35</v>
      </c>
      <c r="S21" s="5">
        <f t="shared" ca="1" si="52"/>
        <v>25.68</v>
      </c>
      <c r="T21" s="68">
        <f ca="1">AO10</f>
        <v>311.03231999999997</v>
      </c>
      <c r="U21" s="35"/>
      <c r="V21" s="75">
        <f t="shared" ca="1" si="53"/>
        <v>478</v>
      </c>
      <c r="W21" s="72">
        <f t="shared" ca="1" si="50"/>
        <v>161</v>
      </c>
      <c r="X21" s="72">
        <f t="shared" ca="1" si="50"/>
        <v>142</v>
      </c>
      <c r="Y21" s="72">
        <f t="shared" ca="1" si="50"/>
        <v>663</v>
      </c>
      <c r="Z21" s="43"/>
      <c r="AA21" s="74">
        <f t="shared" ca="1" si="54"/>
        <v>1277.03232</v>
      </c>
      <c r="AB21" s="93"/>
    </row>
    <row r="22" spans="8:28">
      <c r="H22" s="1" t="s">
        <v>36</v>
      </c>
      <c r="I22" s="4">
        <f t="shared" ref="I22:O22" si="58">AT4</f>
        <v>0.5</v>
      </c>
      <c r="J22" s="4">
        <f t="shared" ca="1" si="58"/>
        <v>0.75900000000000001</v>
      </c>
      <c r="K22" s="1">
        <f t="shared" ca="1" si="58"/>
        <v>6.2160000000000002</v>
      </c>
      <c r="L22" s="1">
        <f t="shared" ca="1" si="58"/>
        <v>162</v>
      </c>
      <c r="M22" s="72">
        <f t="shared" ca="1" si="58"/>
        <v>36</v>
      </c>
      <c r="N22" s="72">
        <f t="shared" ca="1" si="58"/>
        <v>37</v>
      </c>
      <c r="O22" s="72">
        <f t="shared" ca="1" si="58"/>
        <v>151</v>
      </c>
      <c r="Q22" s="92"/>
      <c r="R22" s="14" t="s">
        <v>36</v>
      </c>
      <c r="S22" s="5">
        <f t="shared" ca="1" si="52"/>
        <v>28.295999999999999</v>
      </c>
      <c r="T22" s="68">
        <f ca="1">AV10</f>
        <v>327.22137600000002</v>
      </c>
      <c r="U22" s="36"/>
      <c r="V22" s="75">
        <f t="shared" ca="1" si="53"/>
        <v>625</v>
      </c>
      <c r="W22" s="72">
        <f t="shared" ca="1" si="50"/>
        <v>160</v>
      </c>
      <c r="X22" s="72">
        <f t="shared" ca="1" si="50"/>
        <v>173</v>
      </c>
      <c r="Y22" s="72">
        <f t="shared" ca="1" si="50"/>
        <v>752</v>
      </c>
      <c r="Z22" s="43"/>
      <c r="AA22" s="74">
        <f t="shared" ca="1" si="54"/>
        <v>1412.221376</v>
      </c>
      <c r="AB22" s="93"/>
    </row>
    <row r="23" spans="8:28" ht="15.75" thickBot="1">
      <c r="H23" s="1" t="s">
        <v>37</v>
      </c>
      <c r="I23" s="4">
        <f t="shared" ref="I23:O23" si="59">BA4</f>
        <v>0.5</v>
      </c>
      <c r="J23" s="4">
        <f t="shared" ca="1" si="59"/>
        <v>0.72899999999999998</v>
      </c>
      <c r="K23" s="1">
        <f t="shared" ca="1" si="59"/>
        <v>5.4959999999999996</v>
      </c>
      <c r="L23" s="1">
        <f t="shared" ca="1" si="59"/>
        <v>130</v>
      </c>
      <c r="M23" s="72">
        <f t="shared" ca="1" si="59"/>
        <v>32</v>
      </c>
      <c r="N23" s="72">
        <f t="shared" ca="1" si="59"/>
        <v>20</v>
      </c>
      <c r="O23" s="72">
        <f t="shared" ca="1" si="59"/>
        <v>149</v>
      </c>
      <c r="Q23" s="92"/>
      <c r="R23" s="14" t="s">
        <v>37</v>
      </c>
      <c r="S23" s="5">
        <f t="shared" ca="1" si="52"/>
        <v>30.647999999999996</v>
      </c>
      <c r="T23" s="68">
        <f ca="1">BC10</f>
        <v>340.646976</v>
      </c>
      <c r="U23" s="36"/>
      <c r="V23" s="75">
        <f t="shared" ca="1" si="53"/>
        <v>796</v>
      </c>
      <c r="W23" s="72">
        <f t="shared" ca="1" si="50"/>
        <v>138</v>
      </c>
      <c r="X23" s="72">
        <f t="shared" ca="1" si="50"/>
        <v>174</v>
      </c>
      <c r="Y23" s="72">
        <f t="shared" ca="1" si="50"/>
        <v>829</v>
      </c>
      <c r="Z23" s="43"/>
      <c r="AA23" s="100">
        <f t="shared" ca="1" si="54"/>
        <v>1481.646976</v>
      </c>
      <c r="AB23" s="93"/>
    </row>
    <row r="24" spans="8:28" ht="15.75" thickBot="1">
      <c r="Q24" s="92"/>
      <c r="R24" s="30"/>
      <c r="S24" s="31"/>
      <c r="T24" s="31"/>
      <c r="U24" s="31"/>
      <c r="V24" s="31"/>
      <c r="W24" s="31"/>
      <c r="X24" s="31"/>
      <c r="Y24" s="31"/>
      <c r="Z24" s="101">
        <f ca="1">SUM(AA17:AA23)</f>
        <v>9966.3824000000004</v>
      </c>
      <c r="AA24" s="102"/>
      <c r="AB24" s="93"/>
    </row>
    <row r="25" spans="8:28" ht="15.75" thickBot="1">
      <c r="H25" s="34">
        <f>H5</f>
        <v>3</v>
      </c>
      <c r="I25" s="35"/>
      <c r="J25" s="35"/>
      <c r="K25" s="35"/>
      <c r="L25" s="35"/>
      <c r="M25" s="35"/>
      <c r="N25" s="35"/>
      <c r="O25" s="36"/>
      <c r="Q25" s="92"/>
      <c r="R25" s="25" t="s">
        <v>15</v>
      </c>
      <c r="S25" s="26">
        <f ca="1">SUM(S17:S23)</f>
        <v>188.952</v>
      </c>
      <c r="T25" s="73">
        <f t="shared" ref="T25:Y25" ca="1" si="60">SUM(T17:T23)</f>
        <v>2317.3824000000004</v>
      </c>
      <c r="U25" s="26">
        <f t="shared" si="60"/>
        <v>0</v>
      </c>
      <c r="V25" s="26">
        <f t="shared" ca="1" si="60"/>
        <v>4516</v>
      </c>
      <c r="W25" s="73">
        <f t="shared" ca="1" si="60"/>
        <v>1085</v>
      </c>
      <c r="X25" s="73">
        <f t="shared" ca="1" si="60"/>
        <v>1109</v>
      </c>
      <c r="Y25" s="99">
        <f t="shared" ca="1" si="60"/>
        <v>5455</v>
      </c>
      <c r="Z25" s="103"/>
      <c r="AA25" s="98"/>
      <c r="AB25" s="93"/>
    </row>
    <row r="26" spans="8:28">
      <c r="H26" s="1"/>
      <c r="I26" s="1" t="s">
        <v>13</v>
      </c>
      <c r="J26" s="1" t="s">
        <v>14</v>
      </c>
      <c r="K26" s="1" t="s">
        <v>15</v>
      </c>
      <c r="L26" s="1" t="s">
        <v>27</v>
      </c>
      <c r="M26" s="1" t="s">
        <v>28</v>
      </c>
      <c r="N26" s="1" t="s">
        <v>29</v>
      </c>
      <c r="O26" s="1" t="s">
        <v>30</v>
      </c>
      <c r="Q26" s="92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93"/>
    </row>
    <row r="27" spans="8:28" ht="15.75" thickBot="1">
      <c r="H27" s="1" t="s">
        <v>31</v>
      </c>
      <c r="I27" s="4">
        <f t="shared" ref="I27" si="61">K14</f>
        <v>0</v>
      </c>
      <c r="J27" s="4">
        <f t="shared" ref="J27" si="62">L14</f>
        <v>0</v>
      </c>
      <c r="K27" s="1">
        <f ca="1">M5</f>
        <v>3.6720000000000006</v>
      </c>
      <c r="L27" s="1">
        <f ca="1">N5</f>
        <v>197</v>
      </c>
      <c r="M27" s="72">
        <f ca="1">O5</f>
        <v>31</v>
      </c>
      <c r="N27" s="72">
        <f ca="1">P4</f>
        <v>23</v>
      </c>
      <c r="O27" s="72">
        <f ca="1">Q4</f>
        <v>159</v>
      </c>
      <c r="Q27" s="92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93"/>
    </row>
    <row r="28" spans="8:28">
      <c r="H28" s="1" t="s">
        <v>32</v>
      </c>
      <c r="I28" s="4">
        <f t="shared" ref="I28:O28" si="63">R5</f>
        <v>0.5</v>
      </c>
      <c r="J28" s="4">
        <f t="shared" ca="1" si="63"/>
        <v>0.65700000000000003</v>
      </c>
      <c r="K28" s="1">
        <f t="shared" ca="1" si="63"/>
        <v>3.7680000000000007</v>
      </c>
      <c r="L28" s="1">
        <f t="shared" ca="1" si="63"/>
        <v>143</v>
      </c>
      <c r="M28" s="72">
        <f t="shared" ca="1" si="63"/>
        <v>25</v>
      </c>
      <c r="N28" s="72">
        <f t="shared" ca="1" si="63"/>
        <v>32</v>
      </c>
      <c r="O28" s="72">
        <f t="shared" ca="1" si="63"/>
        <v>194</v>
      </c>
      <c r="Q28" s="92"/>
      <c r="R28" s="32" t="s">
        <v>41</v>
      </c>
      <c r="S28" s="33"/>
      <c r="T28" s="23"/>
      <c r="U28" s="23"/>
      <c r="V28" s="23"/>
      <c r="W28" s="23"/>
      <c r="X28" s="23"/>
      <c r="Y28" s="23"/>
      <c r="Z28" s="23"/>
      <c r="AA28" s="23"/>
      <c r="AB28" s="93"/>
    </row>
    <row r="29" spans="8:28">
      <c r="H29" s="1" t="s">
        <v>33</v>
      </c>
      <c r="I29" s="4">
        <f t="shared" ref="I29:O29" si="64">Y5</f>
        <v>0.5</v>
      </c>
      <c r="J29" s="4">
        <f t="shared" ca="1" si="64"/>
        <v>0.76100000000000001</v>
      </c>
      <c r="K29" s="1">
        <f t="shared" ca="1" si="64"/>
        <v>6.2640000000000002</v>
      </c>
      <c r="L29" s="1">
        <f t="shared" ca="1" si="64"/>
        <v>158</v>
      </c>
      <c r="M29" s="72">
        <f t="shared" ca="1" si="64"/>
        <v>36</v>
      </c>
      <c r="N29" s="72">
        <f t="shared" ca="1" si="64"/>
        <v>27</v>
      </c>
      <c r="O29" s="72">
        <f t="shared" ca="1" si="64"/>
        <v>189</v>
      </c>
      <c r="Q29" s="92"/>
      <c r="R29" s="14" t="s">
        <v>42</v>
      </c>
      <c r="S29" s="15">
        <v>30</v>
      </c>
      <c r="T29" s="23"/>
      <c r="U29" s="23"/>
      <c r="V29" s="23"/>
      <c r="W29" s="23"/>
      <c r="X29" s="23"/>
      <c r="Y29" s="23"/>
      <c r="Z29" s="23"/>
      <c r="AA29" s="23"/>
      <c r="AB29" s="93"/>
    </row>
    <row r="30" spans="8:28">
      <c r="H30" s="1" t="s">
        <v>34</v>
      </c>
      <c r="I30" s="4">
        <f t="shared" ref="I30:O30" si="65">AF6</f>
        <v>0.5</v>
      </c>
      <c r="J30" s="4">
        <f t="shared" ca="1" si="65"/>
        <v>0.65300000000000002</v>
      </c>
      <c r="K30" s="1">
        <f t="shared" ca="1" si="65"/>
        <v>3.6720000000000006</v>
      </c>
      <c r="L30" s="1">
        <f t="shared" ca="1" si="65"/>
        <v>168</v>
      </c>
      <c r="M30" s="72">
        <f t="shared" ca="1" si="65"/>
        <v>33</v>
      </c>
      <c r="N30" s="72">
        <f t="shared" ca="1" si="65"/>
        <v>34</v>
      </c>
      <c r="O30" s="72">
        <f t="shared" ca="1" si="65"/>
        <v>198</v>
      </c>
      <c r="Q30" s="92"/>
      <c r="R30" s="14" t="s">
        <v>43</v>
      </c>
      <c r="S30" s="15">
        <v>100</v>
      </c>
      <c r="T30" s="23"/>
      <c r="U30" s="23"/>
      <c r="V30" s="23"/>
      <c r="W30" s="23"/>
      <c r="X30" s="23"/>
      <c r="Y30" s="23"/>
      <c r="Z30" s="23"/>
      <c r="AA30" s="23"/>
      <c r="AB30" s="93"/>
    </row>
    <row r="31" spans="8:28" ht="15.75" thickBot="1">
      <c r="H31" s="1" t="s">
        <v>35</v>
      </c>
      <c r="I31" s="4">
        <f t="shared" ref="I31:O31" si="66">AM6</f>
        <v>0.5</v>
      </c>
      <c r="J31" s="4">
        <f t="shared" ca="1" si="66"/>
        <v>0.67700000000000005</v>
      </c>
      <c r="K31" s="1">
        <f t="shared" ca="1" si="66"/>
        <v>4.2480000000000011</v>
      </c>
      <c r="L31" s="1">
        <f t="shared" ca="1" si="66"/>
        <v>112</v>
      </c>
      <c r="M31" s="72">
        <f t="shared" ca="1" si="66"/>
        <v>36</v>
      </c>
      <c r="N31" s="72">
        <f t="shared" ca="1" si="66"/>
        <v>27</v>
      </c>
      <c r="O31" s="72">
        <f t="shared" ca="1" si="66"/>
        <v>138</v>
      </c>
      <c r="Q31" s="92"/>
      <c r="R31" s="24" t="s">
        <v>44</v>
      </c>
      <c r="S31" s="76">
        <v>0.5</v>
      </c>
      <c r="T31" s="23"/>
      <c r="U31" s="23"/>
      <c r="V31" s="23"/>
      <c r="W31" s="23"/>
      <c r="X31" s="23"/>
      <c r="Y31" s="23"/>
      <c r="Z31" s="23"/>
      <c r="AA31" s="23"/>
      <c r="AB31" s="93"/>
    </row>
    <row r="32" spans="8:28" ht="15.75" thickBot="1">
      <c r="H32" s="1" t="s">
        <v>36</v>
      </c>
      <c r="I32" s="4">
        <f t="shared" ref="I32:O32" si="67">AT6</f>
        <v>0.5</v>
      </c>
      <c r="J32" s="4">
        <f t="shared" ca="1" si="67"/>
        <v>0.69</v>
      </c>
      <c r="K32" s="1">
        <f t="shared" ca="1" si="67"/>
        <v>4.5599999999999987</v>
      </c>
      <c r="L32" s="1">
        <f t="shared" ca="1" si="67"/>
        <v>107</v>
      </c>
      <c r="M32" s="72">
        <f t="shared" ca="1" si="67"/>
        <v>24</v>
      </c>
      <c r="N32" s="72">
        <f t="shared" ca="1" si="67"/>
        <v>37</v>
      </c>
      <c r="O32" s="72">
        <f t="shared" ca="1" si="67"/>
        <v>200</v>
      </c>
      <c r="Q32" s="94"/>
      <c r="R32" s="95"/>
      <c r="S32" s="96"/>
      <c r="T32" s="95"/>
      <c r="U32" s="95"/>
      <c r="V32" s="95"/>
      <c r="W32" s="95"/>
      <c r="X32" s="95"/>
      <c r="Y32" s="95"/>
      <c r="Z32" s="95"/>
      <c r="AA32" s="95"/>
      <c r="AB32" s="97"/>
    </row>
    <row r="33" spans="8:15">
      <c r="H33" s="1" t="s">
        <v>37</v>
      </c>
      <c r="I33" s="4">
        <f t="shared" ref="I33:O33" si="68">BA6</f>
        <v>0.5</v>
      </c>
      <c r="J33" s="4">
        <f t="shared" ca="1" si="68"/>
        <v>0.78600000000000003</v>
      </c>
      <c r="K33" s="1">
        <f t="shared" ca="1" si="68"/>
        <v>6.8640000000000008</v>
      </c>
      <c r="L33" s="1">
        <f t="shared" ca="1" si="68"/>
        <v>190</v>
      </c>
      <c r="M33" s="72">
        <f t="shared" ca="1" si="68"/>
        <v>22</v>
      </c>
      <c r="N33" s="72">
        <f t="shared" ca="1" si="68"/>
        <v>32</v>
      </c>
      <c r="O33" s="72">
        <f t="shared" ca="1" si="68"/>
        <v>167</v>
      </c>
    </row>
    <row r="35" spans="8:15">
      <c r="H35" s="34">
        <f>H6</f>
        <v>4</v>
      </c>
      <c r="I35" s="35"/>
      <c r="J35" s="35"/>
      <c r="K35" s="35"/>
      <c r="L35" s="35"/>
      <c r="M35" s="35"/>
      <c r="N35" s="35"/>
      <c r="O35" s="36"/>
    </row>
    <row r="36" spans="8:15">
      <c r="H36" s="1"/>
      <c r="I36" s="1" t="s">
        <v>13</v>
      </c>
      <c r="J36" s="1" t="s">
        <v>14</v>
      </c>
      <c r="K36" s="1" t="s">
        <v>15</v>
      </c>
      <c r="L36" s="1" t="s">
        <v>27</v>
      </c>
      <c r="M36" s="1" t="s">
        <v>28</v>
      </c>
      <c r="N36" s="1" t="s">
        <v>29</v>
      </c>
      <c r="O36" s="1" t="s">
        <v>30</v>
      </c>
    </row>
    <row r="37" spans="8:15">
      <c r="H37" s="1" t="s">
        <v>31</v>
      </c>
      <c r="I37" s="4">
        <f t="shared" ref="I37" si="69">K24</f>
        <v>0</v>
      </c>
      <c r="J37" s="4">
        <f t="shared" ref="J37" si="70">L24</f>
        <v>0</v>
      </c>
      <c r="K37" s="1">
        <f ca="1">M6</f>
        <v>4.6799999999999988</v>
      </c>
      <c r="L37" s="1">
        <f ca="1">N6</f>
        <v>66</v>
      </c>
      <c r="M37" s="72">
        <f ca="1">O6</f>
        <v>34</v>
      </c>
      <c r="N37" s="72">
        <f ca="1">P6</f>
        <v>39</v>
      </c>
      <c r="O37" s="72">
        <f ca="1">Q6</f>
        <v>109</v>
      </c>
    </row>
    <row r="38" spans="8:15">
      <c r="H38" s="1" t="s">
        <v>32</v>
      </c>
      <c r="I38" s="4">
        <f t="shared" ref="I38:O38" si="71">R6</f>
        <v>0.5</v>
      </c>
      <c r="J38" s="4">
        <f t="shared" ca="1" si="71"/>
        <v>0.8</v>
      </c>
      <c r="K38" s="1">
        <f t="shared" ca="1" si="71"/>
        <v>7.2000000000000011</v>
      </c>
      <c r="L38" s="1">
        <f t="shared" ca="1" si="71"/>
        <v>169</v>
      </c>
      <c r="M38" s="72">
        <f t="shared" ca="1" si="71"/>
        <v>27</v>
      </c>
      <c r="N38" s="72">
        <f t="shared" ca="1" si="71"/>
        <v>32</v>
      </c>
      <c r="O38" s="72">
        <f t="shared" ca="1" si="71"/>
        <v>140</v>
      </c>
    </row>
    <row r="39" spans="8:15">
      <c r="H39" s="1" t="s">
        <v>33</v>
      </c>
      <c r="I39" s="4">
        <f t="shared" ref="I39:O39" si="72">Y6</f>
        <v>0.5</v>
      </c>
      <c r="J39" s="4">
        <f t="shared" ca="1" si="72"/>
        <v>0.65200000000000002</v>
      </c>
      <c r="K39" s="1">
        <f t="shared" ca="1" si="72"/>
        <v>3.6480000000000006</v>
      </c>
      <c r="L39" s="1">
        <f t="shared" ca="1" si="72"/>
        <v>143</v>
      </c>
      <c r="M39" s="72">
        <f t="shared" ca="1" si="72"/>
        <v>40</v>
      </c>
      <c r="N39" s="72">
        <f t="shared" ca="1" si="72"/>
        <v>20</v>
      </c>
      <c r="O39" s="72">
        <f t="shared" ca="1" si="72"/>
        <v>154</v>
      </c>
    </row>
    <row r="40" spans="8:15">
      <c r="H40" s="1" t="s">
        <v>34</v>
      </c>
      <c r="I40" s="4">
        <f t="shared" ref="I40:O40" si="73">AF6</f>
        <v>0.5</v>
      </c>
      <c r="J40" s="4">
        <f t="shared" ca="1" si="73"/>
        <v>0.65300000000000002</v>
      </c>
      <c r="K40" s="1">
        <f t="shared" ca="1" si="73"/>
        <v>3.6720000000000006</v>
      </c>
      <c r="L40" s="1">
        <f t="shared" ca="1" si="73"/>
        <v>168</v>
      </c>
      <c r="M40" s="72">
        <f t="shared" ca="1" si="73"/>
        <v>33</v>
      </c>
      <c r="N40" s="72">
        <f t="shared" ca="1" si="73"/>
        <v>34</v>
      </c>
      <c r="O40" s="72">
        <f t="shared" ca="1" si="73"/>
        <v>198</v>
      </c>
    </row>
    <row r="41" spans="8:15">
      <c r="H41" s="1" t="s">
        <v>35</v>
      </c>
      <c r="I41" s="4">
        <f t="shared" ref="I41:O41" si="74">AM6</f>
        <v>0.5</v>
      </c>
      <c r="J41" s="4">
        <f t="shared" ca="1" si="74"/>
        <v>0.67700000000000005</v>
      </c>
      <c r="K41" s="1">
        <f t="shared" ca="1" si="74"/>
        <v>4.2480000000000011</v>
      </c>
      <c r="L41" s="1">
        <f t="shared" ca="1" si="74"/>
        <v>112</v>
      </c>
      <c r="M41" s="72">
        <f t="shared" ca="1" si="74"/>
        <v>36</v>
      </c>
      <c r="N41" s="72">
        <f t="shared" ca="1" si="74"/>
        <v>27</v>
      </c>
      <c r="O41" s="72">
        <f t="shared" ca="1" si="74"/>
        <v>138</v>
      </c>
    </row>
    <row r="42" spans="8:15">
      <c r="H42" s="1" t="s">
        <v>36</v>
      </c>
      <c r="I42" s="4">
        <f>AT6</f>
        <v>0.5</v>
      </c>
      <c r="J42" s="4">
        <f ca="1">AU6</f>
        <v>0.69</v>
      </c>
      <c r="K42" s="1">
        <f ca="1">AV6</f>
        <v>4.5599999999999987</v>
      </c>
      <c r="L42" s="1">
        <f ca="1">AP6</f>
        <v>112</v>
      </c>
      <c r="M42" s="72">
        <f ca="1">AQ6</f>
        <v>36</v>
      </c>
      <c r="N42" s="72">
        <f ca="1">AR6</f>
        <v>27</v>
      </c>
      <c r="O42" s="72">
        <f ca="1">AS6</f>
        <v>138</v>
      </c>
    </row>
    <row r="43" spans="8:15">
      <c r="H43" s="1" t="s">
        <v>37</v>
      </c>
      <c r="I43" s="4">
        <f t="shared" ref="I43:O43" si="75">BA6</f>
        <v>0.5</v>
      </c>
      <c r="J43" s="4">
        <f t="shared" ca="1" si="75"/>
        <v>0.78600000000000003</v>
      </c>
      <c r="K43" s="1">
        <f t="shared" ca="1" si="75"/>
        <v>6.8640000000000008</v>
      </c>
      <c r="L43" s="1">
        <f t="shared" ca="1" si="75"/>
        <v>190</v>
      </c>
      <c r="M43" s="72">
        <f t="shared" ca="1" si="75"/>
        <v>22</v>
      </c>
      <c r="N43" s="72">
        <f t="shared" ca="1" si="75"/>
        <v>32</v>
      </c>
      <c r="O43" s="72">
        <f t="shared" ca="1" si="75"/>
        <v>167</v>
      </c>
    </row>
    <row r="45" spans="8:15">
      <c r="H45" s="34">
        <f>H7</f>
        <v>2</v>
      </c>
      <c r="I45" s="35"/>
      <c r="J45" s="35"/>
      <c r="K45" s="35"/>
      <c r="L45" s="35"/>
      <c r="M45" s="35"/>
      <c r="N45" s="35"/>
      <c r="O45" s="36"/>
    </row>
    <row r="46" spans="8:15">
      <c r="H46" s="1"/>
      <c r="I46" s="1" t="s">
        <v>13</v>
      </c>
      <c r="J46" s="1" t="s">
        <v>14</v>
      </c>
      <c r="K46" s="1" t="s">
        <v>15</v>
      </c>
      <c r="L46" s="1" t="s">
        <v>27</v>
      </c>
      <c r="M46" s="1" t="s">
        <v>28</v>
      </c>
      <c r="N46" s="1" t="s">
        <v>29</v>
      </c>
      <c r="O46" s="1" t="s">
        <v>30</v>
      </c>
    </row>
    <row r="47" spans="8:15">
      <c r="H47" s="1" t="s">
        <v>31</v>
      </c>
      <c r="I47" s="4">
        <f t="shared" ref="I47" si="76">K34</f>
        <v>0</v>
      </c>
      <c r="J47" s="4">
        <f t="shared" ref="J47" si="77">L34</f>
        <v>0</v>
      </c>
      <c r="K47" s="1">
        <f ca="1">M7</f>
        <v>6.3120000000000003</v>
      </c>
      <c r="L47" s="1">
        <f ca="1">N7</f>
        <v>77</v>
      </c>
      <c r="M47" s="72">
        <f ca="1">O7</f>
        <v>20</v>
      </c>
      <c r="N47" s="72">
        <f ca="1">P7</f>
        <v>36</v>
      </c>
      <c r="O47" s="72">
        <f ca="1">Q7</f>
        <v>104</v>
      </c>
    </row>
    <row r="48" spans="8:15">
      <c r="H48" s="1" t="s">
        <v>32</v>
      </c>
      <c r="I48" s="4">
        <f t="shared" ref="I48:O48" si="78">R7</f>
        <v>0.5</v>
      </c>
      <c r="J48" s="4">
        <f t="shared" ca="1" si="78"/>
        <v>0.68</v>
      </c>
      <c r="K48" s="1">
        <f t="shared" ca="1" si="78"/>
        <v>4.3200000000000012</v>
      </c>
      <c r="L48" s="1">
        <f t="shared" ca="1" si="78"/>
        <v>159</v>
      </c>
      <c r="M48" s="72">
        <f t="shared" ca="1" si="78"/>
        <v>33</v>
      </c>
      <c r="N48" s="72">
        <f t="shared" ca="1" si="78"/>
        <v>26</v>
      </c>
      <c r="O48" s="72">
        <f t="shared" ca="1" si="78"/>
        <v>174</v>
      </c>
    </row>
    <row r="49" spans="8:15">
      <c r="H49" s="1" t="s">
        <v>33</v>
      </c>
      <c r="I49" s="4">
        <f t="shared" ref="I49:O49" si="79">Y7</f>
        <v>0.5</v>
      </c>
      <c r="J49" s="4">
        <f t="shared" ca="1" si="79"/>
        <v>0.746</v>
      </c>
      <c r="K49" s="1">
        <f t="shared" ca="1" si="79"/>
        <v>5.9039999999999999</v>
      </c>
      <c r="L49" s="1">
        <f t="shared" ca="1" si="79"/>
        <v>92</v>
      </c>
      <c r="M49" s="72">
        <f t="shared" ca="1" si="79"/>
        <v>36</v>
      </c>
      <c r="N49" s="72">
        <f t="shared" ca="1" si="79"/>
        <v>24</v>
      </c>
      <c r="O49" s="72">
        <f t="shared" ca="1" si="79"/>
        <v>139</v>
      </c>
    </row>
    <row r="50" spans="8:15">
      <c r="H50" s="1" t="s">
        <v>34</v>
      </c>
      <c r="I50" s="4">
        <f t="shared" ref="I50:O50" si="80">AF7</f>
        <v>0.5</v>
      </c>
      <c r="J50" s="4">
        <f t="shared" ca="1" si="80"/>
        <v>0.77600000000000002</v>
      </c>
      <c r="K50" s="1">
        <f t="shared" ca="1" si="80"/>
        <v>6.6240000000000006</v>
      </c>
      <c r="L50" s="1">
        <f t="shared" ca="1" si="80"/>
        <v>158</v>
      </c>
      <c r="M50" s="72">
        <f t="shared" ca="1" si="80"/>
        <v>31</v>
      </c>
      <c r="N50" s="72">
        <f t="shared" ca="1" si="80"/>
        <v>42</v>
      </c>
      <c r="O50" s="72">
        <f t="shared" ca="1" si="80"/>
        <v>145</v>
      </c>
    </row>
    <row r="51" spans="8:15">
      <c r="H51" s="1" t="s">
        <v>35</v>
      </c>
      <c r="I51" s="4">
        <f t="shared" ref="I51:O51" si="81">AM7</f>
        <v>0.5</v>
      </c>
      <c r="J51" s="4">
        <f t="shared" ca="1" si="81"/>
        <v>0.748</v>
      </c>
      <c r="K51" s="1">
        <f t="shared" ca="1" si="81"/>
        <v>5.952</v>
      </c>
      <c r="L51" s="1">
        <f t="shared" ca="1" si="81"/>
        <v>127</v>
      </c>
      <c r="M51" s="72">
        <f t="shared" ca="1" si="81"/>
        <v>24</v>
      </c>
      <c r="N51" s="72">
        <f t="shared" ca="1" si="81"/>
        <v>29</v>
      </c>
      <c r="O51" s="72">
        <f t="shared" ca="1" si="81"/>
        <v>159</v>
      </c>
    </row>
    <row r="52" spans="8:15">
      <c r="H52" s="1" t="s">
        <v>36</v>
      </c>
      <c r="I52" s="4">
        <f>AT7</f>
        <v>0.5</v>
      </c>
      <c r="J52" s="4">
        <f ca="1">AU7</f>
        <v>0.78300000000000003</v>
      </c>
      <c r="K52" s="1">
        <f ca="1">AO7</f>
        <v>5.952</v>
      </c>
      <c r="L52" s="1">
        <f ca="1">AW7</f>
        <v>77</v>
      </c>
      <c r="M52" s="72">
        <f ca="1">AX7</f>
        <v>24</v>
      </c>
      <c r="N52" s="72">
        <f ca="1">AY7</f>
        <v>34</v>
      </c>
      <c r="O52" s="72">
        <f ca="1">AZ7</f>
        <v>121</v>
      </c>
    </row>
    <row r="53" spans="8:15">
      <c r="H53" s="1" t="s">
        <v>37</v>
      </c>
      <c r="I53" s="4">
        <f>BA7</f>
        <v>0.5</v>
      </c>
      <c r="J53" s="4">
        <f ca="1">BB7</f>
        <v>0.78400000000000003</v>
      </c>
      <c r="K53" s="1">
        <f ca="1">BC7</f>
        <v>6.8160000000000007</v>
      </c>
      <c r="L53" s="1">
        <f ca="1">BD7</f>
        <v>95</v>
      </c>
      <c r="M53" s="72">
        <f ca="1">BE8</f>
        <v>31</v>
      </c>
      <c r="N53" s="72">
        <f ca="1">BF8</f>
        <v>45</v>
      </c>
      <c r="O53" s="72">
        <f ca="1">BG8</f>
        <v>173</v>
      </c>
    </row>
    <row r="55" spans="8:15">
      <c r="H55" s="34">
        <f>H8</f>
        <v>5</v>
      </c>
      <c r="I55" s="35"/>
      <c r="J55" s="35"/>
      <c r="K55" s="35"/>
      <c r="L55" s="35"/>
      <c r="M55" s="35"/>
      <c r="N55" s="35"/>
      <c r="O55" s="36"/>
    </row>
    <row r="56" spans="8:15">
      <c r="H56" s="1"/>
      <c r="I56" s="1" t="s">
        <v>13</v>
      </c>
      <c r="J56" s="1" t="s">
        <v>14</v>
      </c>
      <c r="K56" s="1" t="s">
        <v>15</v>
      </c>
      <c r="L56" s="1" t="s">
        <v>27</v>
      </c>
      <c r="M56" s="1" t="s">
        <v>28</v>
      </c>
      <c r="N56" s="1" t="s">
        <v>29</v>
      </c>
      <c r="O56" s="1" t="s">
        <v>30</v>
      </c>
    </row>
    <row r="57" spans="8:15">
      <c r="H57" s="1" t="s">
        <v>31</v>
      </c>
      <c r="I57" s="4">
        <f t="shared" ref="I57" si="82">K44</f>
        <v>0</v>
      </c>
      <c r="J57" s="4">
        <f t="shared" ref="J57" si="83">L44</f>
        <v>0</v>
      </c>
      <c r="K57" s="1">
        <f ca="1">M8</f>
        <v>6.0720000000000001</v>
      </c>
      <c r="L57" s="1">
        <f ca="1">N8</f>
        <v>71</v>
      </c>
      <c r="M57" s="72">
        <f ca="1">O8</f>
        <v>39</v>
      </c>
      <c r="N57" s="72">
        <f ca="1">P8</f>
        <v>33</v>
      </c>
      <c r="O57" s="72">
        <f ca="1">Q8</f>
        <v>193</v>
      </c>
    </row>
    <row r="58" spans="8:15">
      <c r="H58" s="1" t="s">
        <v>32</v>
      </c>
      <c r="I58" s="4">
        <f t="shared" ref="I58:O58" si="84">R8</f>
        <v>0.5</v>
      </c>
      <c r="J58" s="4">
        <f t="shared" ca="1" si="84"/>
        <v>0.73099999999999998</v>
      </c>
      <c r="K58" s="1">
        <f t="shared" ca="1" si="84"/>
        <v>5.5439999999999996</v>
      </c>
      <c r="L58" s="1">
        <f t="shared" ca="1" si="84"/>
        <v>137</v>
      </c>
      <c r="M58" s="72">
        <f t="shared" ca="1" si="84"/>
        <v>40</v>
      </c>
      <c r="N58" s="72">
        <f t="shared" ca="1" si="84"/>
        <v>33</v>
      </c>
      <c r="O58" s="72">
        <f t="shared" ca="1" si="84"/>
        <v>147</v>
      </c>
    </row>
    <row r="59" spans="8:15">
      <c r="H59" s="1" t="s">
        <v>33</v>
      </c>
      <c r="I59" s="4">
        <f t="shared" ref="I59:O59" si="85">Y8</f>
        <v>0.5</v>
      </c>
      <c r="J59" s="4">
        <f t="shared" ca="1" si="85"/>
        <v>0.72399999999999998</v>
      </c>
      <c r="K59" s="1">
        <f t="shared" ca="1" si="85"/>
        <v>5.3759999999999994</v>
      </c>
      <c r="L59" s="1">
        <f t="shared" ca="1" si="85"/>
        <v>113</v>
      </c>
      <c r="M59" s="72">
        <f t="shared" ca="1" si="85"/>
        <v>33</v>
      </c>
      <c r="N59" s="72">
        <f t="shared" ca="1" si="85"/>
        <v>28</v>
      </c>
      <c r="O59" s="72">
        <f t="shared" ca="1" si="85"/>
        <v>147</v>
      </c>
    </row>
    <row r="60" spans="8:15">
      <c r="H60" s="1" t="s">
        <v>34</v>
      </c>
      <c r="I60" s="4">
        <f t="shared" ref="I60:O60" si="86">AF8</f>
        <v>0.5</v>
      </c>
      <c r="J60" s="4">
        <f t="shared" ca="1" si="86"/>
        <v>0.78100000000000003</v>
      </c>
      <c r="K60" s="1">
        <f t="shared" ca="1" si="86"/>
        <v>6.7440000000000007</v>
      </c>
      <c r="L60" s="1">
        <f t="shared" ca="1" si="86"/>
        <v>52</v>
      </c>
      <c r="M60" s="72">
        <f t="shared" ca="1" si="86"/>
        <v>23</v>
      </c>
      <c r="N60" s="72">
        <f t="shared" ca="1" si="86"/>
        <v>43</v>
      </c>
      <c r="O60" s="72">
        <f t="shared" ca="1" si="86"/>
        <v>156</v>
      </c>
    </row>
    <row r="61" spans="8:15">
      <c r="H61" s="1" t="s">
        <v>35</v>
      </c>
      <c r="I61" s="4">
        <f t="shared" ref="I61:O61" si="87">AM8</f>
        <v>0.5</v>
      </c>
      <c r="J61" s="4">
        <f t="shared" ca="1" si="87"/>
        <v>0.71099999999999997</v>
      </c>
      <c r="K61" s="1">
        <f t="shared" ca="1" si="87"/>
        <v>5.0639999999999992</v>
      </c>
      <c r="L61" s="1">
        <f t="shared" ca="1" si="87"/>
        <v>61</v>
      </c>
      <c r="M61" s="72">
        <f t="shared" ca="1" si="87"/>
        <v>36</v>
      </c>
      <c r="N61" s="72">
        <f t="shared" ca="1" si="87"/>
        <v>20</v>
      </c>
      <c r="O61" s="72">
        <f t="shared" ca="1" si="87"/>
        <v>110</v>
      </c>
    </row>
    <row r="62" spans="8:15">
      <c r="H62" s="1" t="s">
        <v>36</v>
      </c>
      <c r="I62" s="4">
        <f t="shared" ref="I62:O62" si="88">AT8</f>
        <v>0.5</v>
      </c>
      <c r="J62" s="4">
        <f t="shared" ca="1" si="88"/>
        <v>0.79200000000000004</v>
      </c>
      <c r="K62" s="1">
        <f t="shared" ca="1" si="88"/>
        <v>7.0080000000000009</v>
      </c>
      <c r="L62" s="1">
        <f t="shared" ca="1" si="88"/>
        <v>167</v>
      </c>
      <c r="M62" s="72">
        <f t="shared" ca="1" si="88"/>
        <v>40</v>
      </c>
      <c r="N62" s="72">
        <f t="shared" ca="1" si="88"/>
        <v>38</v>
      </c>
      <c r="O62" s="72">
        <f t="shared" ca="1" si="88"/>
        <v>142</v>
      </c>
    </row>
    <row r="63" spans="8:15">
      <c r="H63" s="1" t="s">
        <v>37</v>
      </c>
      <c r="I63" s="4">
        <f t="shared" ref="I63:O63" si="89">BA8</f>
        <v>0.5</v>
      </c>
      <c r="J63" s="4">
        <f t="shared" ca="1" si="89"/>
        <v>0.69199999999999995</v>
      </c>
      <c r="K63" s="1">
        <f t="shared" ca="1" si="89"/>
        <v>4.6079999999999988</v>
      </c>
      <c r="L63" s="1">
        <f t="shared" ca="1" si="89"/>
        <v>191</v>
      </c>
      <c r="M63" s="72">
        <f t="shared" ca="1" si="89"/>
        <v>31</v>
      </c>
      <c r="N63" s="72">
        <f t="shared" ca="1" si="89"/>
        <v>45</v>
      </c>
      <c r="O63" s="72">
        <f t="shared" ca="1" si="89"/>
        <v>173</v>
      </c>
    </row>
  </sheetData>
  <mergeCells count="40">
    <mergeCell ref="BH3:BI3"/>
    <mergeCell ref="H9:J9"/>
    <mergeCell ref="BI9:BI10"/>
    <mergeCell ref="AM2:AS2"/>
    <mergeCell ref="AT2:AZ2"/>
    <mergeCell ref="BA2:BG2"/>
    <mergeCell ref="BH9:BH10"/>
    <mergeCell ref="AF9:AG10"/>
    <mergeCell ref="AM9:AN10"/>
    <mergeCell ref="AT9:AU10"/>
    <mergeCell ref="BA9:BB10"/>
    <mergeCell ref="BD9:BG10"/>
    <mergeCell ref="AF2:AL2"/>
    <mergeCell ref="H10:J10"/>
    <mergeCell ref="K9:L10"/>
    <mergeCell ref="R9:S10"/>
    <mergeCell ref="R15:AA15"/>
    <mergeCell ref="Z16:Z23"/>
    <mergeCell ref="Y9:Z10"/>
    <mergeCell ref="H15:O15"/>
    <mergeCell ref="A2:E2"/>
    <mergeCell ref="K2:Q2"/>
    <mergeCell ref="R2:X2"/>
    <mergeCell ref="Y2:AE2"/>
    <mergeCell ref="T19:U19"/>
    <mergeCell ref="T20:U20"/>
    <mergeCell ref="N9:Q10"/>
    <mergeCell ref="H45:O45"/>
    <mergeCell ref="H55:O55"/>
    <mergeCell ref="T16:U16"/>
    <mergeCell ref="T17:U17"/>
    <mergeCell ref="T18:U18"/>
    <mergeCell ref="T22:U22"/>
    <mergeCell ref="T23:U23"/>
    <mergeCell ref="T21:U21"/>
    <mergeCell ref="R24:Y24"/>
    <mergeCell ref="Z24:AA25"/>
    <mergeCell ref="R28:S28"/>
    <mergeCell ref="H25:O25"/>
    <mergeCell ref="H35:O35"/>
  </mergeCells>
  <conditionalFormatting sqref="E4:E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K52 K37 K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G7" sqref="G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2022-10-28T05:56:14Z</dcterms:created>
  <dcterms:modified xsi:type="dcterms:W3CDTF">2022-10-29T09:27:27Z</dcterms:modified>
</cp:coreProperties>
</file>