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Learn\Bits\Sem1\Introduction to Statistical Methods\"/>
    </mc:Choice>
  </mc:AlternateContent>
  <xr:revisionPtr revIDLastSave="0" documentId="13_ncr:1_{E8DEB17E-B5E7-4DF9-AF07-9FB7F28C8377}" xr6:coauthVersionLast="47" xr6:coauthVersionMax="47" xr10:uidLastSave="{00000000-0000-0000-0000-000000000000}"/>
  <bookViews>
    <workbookView xWindow="-98" yWindow="-98" windowWidth="21795" windowHeight="12975" activeTab="3" xr2:uid="{AF81D34D-167A-4A35-ACA2-5B65BEDCFA71}"/>
  </bookViews>
  <sheets>
    <sheet name="Page51" sheetId="1" r:id="rId1"/>
    <sheet name="Page 52" sheetId="2" r:id="rId2"/>
    <sheet name="Page 53.1" sheetId="3" r:id="rId3"/>
    <sheet name="Page 53.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4" l="1"/>
  <c r="G10" i="4"/>
  <c r="F11" i="4"/>
  <c r="F10" i="4"/>
  <c r="G7" i="4"/>
  <c r="F5" i="4"/>
  <c r="F4" i="4"/>
  <c r="F3" i="4"/>
  <c r="E5" i="3"/>
  <c r="F4" i="3"/>
  <c r="E4" i="3"/>
  <c r="E3" i="3"/>
  <c r="G4" i="2"/>
  <c r="G16" i="2"/>
  <c r="G15" i="2"/>
  <c r="G6" i="2"/>
  <c r="G13" i="2"/>
  <c r="G11" i="2"/>
  <c r="G1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G8" i="2"/>
  <c r="G7" i="2"/>
  <c r="G3" i="2"/>
  <c r="G2" i="2"/>
  <c r="H11" i="1"/>
  <c r="H9" i="1"/>
  <c r="H10" i="1" s="1"/>
  <c r="I3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2" i="1"/>
  <c r="I1" i="1"/>
  <c r="I7" i="1"/>
  <c r="I5" i="1"/>
  <c r="H7" i="1"/>
  <c r="H6" i="1"/>
  <c r="H5" i="1"/>
  <c r="H1" i="1"/>
</calcChain>
</file>

<file path=xl/sharedStrings.xml><?xml version="1.0" encoding="utf-8"?>
<sst xmlns="http://schemas.openxmlformats.org/spreadsheetml/2006/main" count="47" uniqueCount="34">
  <si>
    <t xml:space="preserve">Mean </t>
  </si>
  <si>
    <t>x</t>
  </si>
  <si>
    <t>x-u</t>
  </si>
  <si>
    <t>square</t>
  </si>
  <si>
    <t>Variance</t>
  </si>
  <si>
    <t>SD</t>
  </si>
  <si>
    <t>Q1</t>
  </si>
  <si>
    <t>Q2</t>
  </si>
  <si>
    <t>Q3</t>
  </si>
  <si>
    <t>IQR</t>
  </si>
  <si>
    <t>Upper</t>
  </si>
  <si>
    <t>Lower</t>
  </si>
  <si>
    <t>NO Outliers</t>
  </si>
  <si>
    <t>Not matching with slide</t>
  </si>
  <si>
    <t>X</t>
  </si>
  <si>
    <t>Sorted X</t>
  </si>
  <si>
    <t>Mean</t>
  </si>
  <si>
    <t>Median</t>
  </si>
  <si>
    <t>Median Element</t>
  </si>
  <si>
    <t>Median Value</t>
  </si>
  <si>
    <t>Mode</t>
  </si>
  <si>
    <t>X-u square</t>
  </si>
  <si>
    <t>Range</t>
  </si>
  <si>
    <t>Lower bound</t>
  </si>
  <si>
    <t>Upper Bound</t>
  </si>
  <si>
    <t>No data point below -5 but 56 is an outlier as greater than 51</t>
  </si>
  <si>
    <t xml:space="preserve">Mean &lt; Median </t>
  </si>
  <si>
    <t>Negative Skewed</t>
  </si>
  <si>
    <t>Min</t>
  </si>
  <si>
    <t>Max</t>
  </si>
  <si>
    <t>LB</t>
  </si>
  <si>
    <t>UB</t>
  </si>
  <si>
    <t xml:space="preserve">Potential Outlier </t>
  </si>
  <si>
    <t>45,48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</si>
</sst>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B4F6F-4B72-4471-8DD9-101090F09A31}">
  <dimension ref="A1:I78"/>
  <sheetViews>
    <sheetView topLeftCell="B1" workbookViewId="0">
      <selection activeCell="F22" sqref="F22"/>
    </sheetView>
  </sheetViews>
  <sheetFormatPr defaultRowHeight="14.25" x14ac:dyDescent="0.45"/>
  <cols>
    <col min="9" max="9" width="19.1328125" bestFit="1" customWidth="1"/>
  </cols>
  <sheetData>
    <row r="1" spans="1:9" x14ac:dyDescent="0.45">
      <c r="A1" t="s">
        <v>1</v>
      </c>
      <c r="B1" t="s">
        <v>2</v>
      </c>
      <c r="C1" t="s">
        <v>3</v>
      </c>
      <c r="G1" t="s">
        <v>0</v>
      </c>
      <c r="H1">
        <f>SUM(A2:A78)/77</f>
        <v>64.887012987012994</v>
      </c>
      <c r="I1">
        <f>64.89</f>
        <v>64.89</v>
      </c>
    </row>
    <row r="2" spans="1:9" x14ac:dyDescent="0.45">
      <c r="A2">
        <v>55.3</v>
      </c>
      <c r="B2">
        <f>A2-I$1</f>
        <v>-9.5900000000000034</v>
      </c>
      <c r="C2">
        <f>B2^2</f>
        <v>91.968100000000064</v>
      </c>
      <c r="G2" t="s">
        <v>4</v>
      </c>
      <c r="H2">
        <f>SUM(C2:C78)/76</f>
        <v>60.881680263157911</v>
      </c>
      <c r="I2">
        <v>60.88</v>
      </c>
    </row>
    <row r="3" spans="1:9" x14ac:dyDescent="0.45">
      <c r="A3">
        <v>55.3</v>
      </c>
      <c r="B3">
        <f t="shared" ref="B3:B66" si="0">A3-I$1</f>
        <v>-9.5900000000000034</v>
      </c>
      <c r="C3">
        <f t="shared" ref="C3:C66" si="1">B3^2</f>
        <v>91.968100000000064</v>
      </c>
      <c r="G3" t="s">
        <v>5</v>
      </c>
      <c r="I3">
        <f>SQRT(I2)</f>
        <v>7.8025636812524644</v>
      </c>
    </row>
    <row r="4" spans="1:9" x14ac:dyDescent="0.45">
      <c r="A4">
        <v>55.3</v>
      </c>
      <c r="B4">
        <f t="shared" si="0"/>
        <v>-9.5900000000000034</v>
      </c>
      <c r="C4">
        <f t="shared" si="1"/>
        <v>91.968100000000064</v>
      </c>
    </row>
    <row r="5" spans="1:9" x14ac:dyDescent="0.45">
      <c r="A5">
        <v>55.9</v>
      </c>
      <c r="B5">
        <f t="shared" si="0"/>
        <v>-8.990000000000002</v>
      </c>
      <c r="C5">
        <f t="shared" si="1"/>
        <v>80.820100000000039</v>
      </c>
      <c r="G5" t="s">
        <v>6</v>
      </c>
      <c r="H5">
        <f>(77+1)/4</f>
        <v>19.5</v>
      </c>
      <c r="I5" s="1">
        <f>(57+57.8)/2</f>
        <v>57.4</v>
      </c>
    </row>
    <row r="6" spans="1:9" x14ac:dyDescent="0.45">
      <c r="A6">
        <v>55.9</v>
      </c>
      <c r="B6">
        <f t="shared" si="0"/>
        <v>-8.990000000000002</v>
      </c>
      <c r="C6">
        <f t="shared" si="1"/>
        <v>80.820100000000039</v>
      </c>
      <c r="G6" t="s">
        <v>7</v>
      </c>
      <c r="H6">
        <f>(77+1)/2</f>
        <v>39</v>
      </c>
      <c r="I6" s="1">
        <v>63.9</v>
      </c>
    </row>
    <row r="7" spans="1:9" x14ac:dyDescent="0.45">
      <c r="A7">
        <v>55.9</v>
      </c>
      <c r="B7">
        <f t="shared" si="0"/>
        <v>-8.990000000000002</v>
      </c>
      <c r="C7">
        <f t="shared" si="1"/>
        <v>80.820100000000039</v>
      </c>
      <c r="G7" t="s">
        <v>8</v>
      </c>
      <c r="H7">
        <f>(77+1)*3/4</f>
        <v>58.5</v>
      </c>
      <c r="I7" s="1">
        <f>(69+70.4)/2</f>
        <v>69.7</v>
      </c>
    </row>
    <row r="8" spans="1:9" x14ac:dyDescent="0.45">
      <c r="A8">
        <v>55.9</v>
      </c>
      <c r="B8">
        <f t="shared" si="0"/>
        <v>-8.990000000000002</v>
      </c>
      <c r="C8">
        <f t="shared" si="1"/>
        <v>80.820100000000039</v>
      </c>
    </row>
    <row r="9" spans="1:9" x14ac:dyDescent="0.45">
      <c r="A9">
        <v>56.1</v>
      </c>
      <c r="B9">
        <f t="shared" si="0"/>
        <v>-8.7899999999999991</v>
      </c>
      <c r="C9">
        <f t="shared" si="1"/>
        <v>77.264099999999985</v>
      </c>
      <c r="G9" t="s">
        <v>9</v>
      </c>
      <c r="H9" s="2">
        <f>I7-I5</f>
        <v>12.300000000000004</v>
      </c>
    </row>
    <row r="10" spans="1:9" x14ac:dyDescent="0.45">
      <c r="A10">
        <v>56.1</v>
      </c>
      <c r="B10">
        <f t="shared" si="0"/>
        <v>-8.7899999999999991</v>
      </c>
      <c r="C10">
        <f t="shared" si="1"/>
        <v>77.264099999999985</v>
      </c>
      <c r="G10" t="s">
        <v>11</v>
      </c>
      <c r="H10" s="2">
        <f>I5-(1.5*H9)</f>
        <v>38.949999999999989</v>
      </c>
      <c r="I10" s="3" t="s">
        <v>13</v>
      </c>
    </row>
    <row r="11" spans="1:9" x14ac:dyDescent="0.45">
      <c r="A11">
        <v>56.1</v>
      </c>
      <c r="B11">
        <f t="shared" si="0"/>
        <v>-8.7899999999999991</v>
      </c>
      <c r="C11">
        <f t="shared" si="1"/>
        <v>77.264099999999985</v>
      </c>
      <c r="G11" t="s">
        <v>10</v>
      </c>
      <c r="H11" s="2">
        <f>69.7+(1.5*H9)</f>
        <v>88.15</v>
      </c>
    </row>
    <row r="12" spans="1:9" x14ac:dyDescent="0.45">
      <c r="A12">
        <v>56.1</v>
      </c>
      <c r="B12">
        <f t="shared" si="0"/>
        <v>-8.7899999999999991</v>
      </c>
      <c r="C12">
        <f t="shared" si="1"/>
        <v>77.264099999999985</v>
      </c>
      <c r="H12" s="2" t="s">
        <v>12</v>
      </c>
    </row>
    <row r="13" spans="1:9" x14ac:dyDescent="0.45">
      <c r="A13">
        <v>56.1</v>
      </c>
      <c r="B13">
        <f t="shared" si="0"/>
        <v>-8.7899999999999991</v>
      </c>
      <c r="C13">
        <f t="shared" si="1"/>
        <v>77.264099999999985</v>
      </c>
    </row>
    <row r="14" spans="1:9" x14ac:dyDescent="0.45">
      <c r="A14">
        <v>56.1</v>
      </c>
      <c r="B14">
        <f t="shared" si="0"/>
        <v>-8.7899999999999991</v>
      </c>
      <c r="C14">
        <f t="shared" si="1"/>
        <v>77.264099999999985</v>
      </c>
    </row>
    <row r="15" spans="1:9" x14ac:dyDescent="0.45">
      <c r="A15">
        <v>56.8</v>
      </c>
      <c r="B15">
        <f t="shared" si="0"/>
        <v>-8.0900000000000034</v>
      </c>
      <c r="C15">
        <f t="shared" si="1"/>
        <v>65.448100000000053</v>
      </c>
    </row>
    <row r="16" spans="1:9" x14ac:dyDescent="0.45">
      <c r="A16">
        <v>56.8</v>
      </c>
      <c r="B16">
        <f t="shared" si="0"/>
        <v>-8.0900000000000034</v>
      </c>
      <c r="C16">
        <f t="shared" si="1"/>
        <v>65.448100000000053</v>
      </c>
    </row>
    <row r="17" spans="1:3" x14ac:dyDescent="0.45">
      <c r="A17">
        <v>57</v>
      </c>
      <c r="B17">
        <f t="shared" si="0"/>
        <v>-7.8900000000000006</v>
      </c>
      <c r="C17">
        <f t="shared" si="1"/>
        <v>62.252100000000006</v>
      </c>
    </row>
    <row r="18" spans="1:3" x14ac:dyDescent="0.45">
      <c r="A18">
        <v>57</v>
      </c>
      <c r="B18">
        <f t="shared" si="0"/>
        <v>-7.8900000000000006</v>
      </c>
      <c r="C18">
        <f t="shared" si="1"/>
        <v>62.252100000000006</v>
      </c>
    </row>
    <row r="19" spans="1:3" x14ac:dyDescent="0.45">
      <c r="A19">
        <v>57</v>
      </c>
      <c r="B19">
        <f t="shared" si="0"/>
        <v>-7.8900000000000006</v>
      </c>
      <c r="C19">
        <f t="shared" si="1"/>
        <v>62.252100000000006</v>
      </c>
    </row>
    <row r="20" spans="1:3" x14ac:dyDescent="0.45">
      <c r="A20">
        <v>57.8</v>
      </c>
      <c r="B20">
        <f t="shared" si="0"/>
        <v>-7.0900000000000034</v>
      </c>
      <c r="C20">
        <f t="shared" si="1"/>
        <v>50.268100000000047</v>
      </c>
    </row>
    <row r="21" spans="1:3" x14ac:dyDescent="0.45">
      <c r="A21">
        <v>57.8</v>
      </c>
      <c r="B21">
        <f t="shared" si="0"/>
        <v>-7.0900000000000034</v>
      </c>
      <c r="C21">
        <f t="shared" si="1"/>
        <v>50.268100000000047</v>
      </c>
    </row>
    <row r="22" spans="1:3" x14ac:dyDescent="0.45">
      <c r="A22">
        <v>57.8</v>
      </c>
      <c r="B22">
        <f t="shared" si="0"/>
        <v>-7.0900000000000034</v>
      </c>
      <c r="C22">
        <f t="shared" si="1"/>
        <v>50.268100000000047</v>
      </c>
    </row>
    <row r="23" spans="1:3" x14ac:dyDescent="0.45">
      <c r="A23">
        <v>57.9</v>
      </c>
      <c r="B23">
        <f t="shared" si="0"/>
        <v>-6.990000000000002</v>
      </c>
      <c r="C23">
        <f t="shared" si="1"/>
        <v>48.860100000000031</v>
      </c>
    </row>
    <row r="24" spans="1:3" x14ac:dyDescent="0.45">
      <c r="A24">
        <v>57.9</v>
      </c>
      <c r="B24">
        <f t="shared" si="0"/>
        <v>-6.990000000000002</v>
      </c>
      <c r="C24">
        <f t="shared" si="1"/>
        <v>48.860100000000031</v>
      </c>
    </row>
    <row r="25" spans="1:3" x14ac:dyDescent="0.45">
      <c r="A25">
        <v>57.9</v>
      </c>
      <c r="B25">
        <f t="shared" si="0"/>
        <v>-6.990000000000002</v>
      </c>
      <c r="C25">
        <f t="shared" si="1"/>
        <v>48.860100000000031</v>
      </c>
    </row>
    <row r="26" spans="1:3" x14ac:dyDescent="0.45">
      <c r="A26">
        <v>58.8</v>
      </c>
      <c r="B26">
        <f t="shared" si="0"/>
        <v>-6.0900000000000034</v>
      </c>
      <c r="C26">
        <f t="shared" si="1"/>
        <v>37.08810000000004</v>
      </c>
    </row>
    <row r="27" spans="1:3" x14ac:dyDescent="0.45">
      <c r="A27">
        <v>58.8</v>
      </c>
      <c r="B27">
        <f t="shared" si="0"/>
        <v>-6.0900000000000034</v>
      </c>
      <c r="C27">
        <f t="shared" si="1"/>
        <v>37.08810000000004</v>
      </c>
    </row>
    <row r="28" spans="1:3" x14ac:dyDescent="0.45">
      <c r="A28">
        <v>58.8</v>
      </c>
      <c r="B28">
        <f t="shared" si="0"/>
        <v>-6.0900000000000034</v>
      </c>
      <c r="C28">
        <f t="shared" si="1"/>
        <v>37.08810000000004</v>
      </c>
    </row>
    <row r="29" spans="1:3" x14ac:dyDescent="0.45">
      <c r="A29">
        <v>59.8</v>
      </c>
      <c r="B29">
        <f t="shared" si="0"/>
        <v>-5.0900000000000034</v>
      </c>
      <c r="C29">
        <f t="shared" si="1"/>
        <v>25.908100000000033</v>
      </c>
    </row>
    <row r="30" spans="1:3" x14ac:dyDescent="0.45">
      <c r="A30">
        <v>59.8</v>
      </c>
      <c r="B30">
        <f t="shared" si="0"/>
        <v>-5.0900000000000034</v>
      </c>
      <c r="C30">
        <f t="shared" si="1"/>
        <v>25.908100000000033</v>
      </c>
    </row>
    <row r="31" spans="1:3" x14ac:dyDescent="0.45">
      <c r="A31">
        <v>59.8</v>
      </c>
      <c r="B31">
        <f t="shared" si="0"/>
        <v>-5.0900000000000034</v>
      </c>
      <c r="C31">
        <f t="shared" si="1"/>
        <v>25.908100000000033</v>
      </c>
    </row>
    <row r="32" spans="1:3" x14ac:dyDescent="0.45">
      <c r="A32">
        <v>62.2</v>
      </c>
      <c r="B32">
        <f t="shared" si="0"/>
        <v>-2.6899999999999977</v>
      </c>
      <c r="C32">
        <f t="shared" si="1"/>
        <v>7.236099999999988</v>
      </c>
    </row>
    <row r="33" spans="1:3" x14ac:dyDescent="0.45">
      <c r="A33">
        <v>62.2</v>
      </c>
      <c r="B33">
        <f t="shared" si="0"/>
        <v>-2.6899999999999977</v>
      </c>
      <c r="C33">
        <f t="shared" si="1"/>
        <v>7.236099999999988</v>
      </c>
    </row>
    <row r="34" spans="1:3" x14ac:dyDescent="0.45">
      <c r="A34">
        <v>63.8</v>
      </c>
      <c r="B34">
        <f t="shared" si="0"/>
        <v>-1.0900000000000034</v>
      </c>
      <c r="C34">
        <f t="shared" si="1"/>
        <v>1.1881000000000075</v>
      </c>
    </row>
    <row r="35" spans="1:3" x14ac:dyDescent="0.45">
      <c r="A35">
        <v>63.8</v>
      </c>
      <c r="B35">
        <f t="shared" si="0"/>
        <v>-1.0900000000000034</v>
      </c>
      <c r="C35">
        <f t="shared" si="1"/>
        <v>1.1881000000000075</v>
      </c>
    </row>
    <row r="36" spans="1:3" x14ac:dyDescent="0.45">
      <c r="A36">
        <v>63.8</v>
      </c>
      <c r="B36">
        <f t="shared" si="0"/>
        <v>-1.0900000000000034</v>
      </c>
      <c r="C36">
        <f t="shared" si="1"/>
        <v>1.1881000000000075</v>
      </c>
    </row>
    <row r="37" spans="1:3" x14ac:dyDescent="0.45">
      <c r="A37">
        <v>63.9</v>
      </c>
      <c r="B37">
        <f t="shared" si="0"/>
        <v>-0.99000000000000199</v>
      </c>
      <c r="C37">
        <f t="shared" si="1"/>
        <v>0.98010000000000397</v>
      </c>
    </row>
    <row r="38" spans="1:3" x14ac:dyDescent="0.45">
      <c r="A38">
        <v>63.9</v>
      </c>
      <c r="B38">
        <f t="shared" si="0"/>
        <v>-0.99000000000000199</v>
      </c>
      <c r="C38">
        <f t="shared" si="1"/>
        <v>0.98010000000000397</v>
      </c>
    </row>
    <row r="39" spans="1:3" x14ac:dyDescent="0.45">
      <c r="A39">
        <v>63.9</v>
      </c>
      <c r="B39">
        <f t="shared" si="0"/>
        <v>-0.99000000000000199</v>
      </c>
      <c r="C39">
        <f t="shared" si="1"/>
        <v>0.98010000000000397</v>
      </c>
    </row>
    <row r="40" spans="1:3" x14ac:dyDescent="0.45">
      <c r="A40">
        <v>64.7</v>
      </c>
      <c r="B40">
        <f t="shared" si="0"/>
        <v>-0.18999999999999773</v>
      </c>
      <c r="C40">
        <f t="shared" si="1"/>
        <v>3.6099999999999133E-2</v>
      </c>
    </row>
    <row r="41" spans="1:3" x14ac:dyDescent="0.45">
      <c r="A41">
        <v>64.7</v>
      </c>
      <c r="B41">
        <f t="shared" si="0"/>
        <v>-0.18999999999999773</v>
      </c>
      <c r="C41">
        <f t="shared" si="1"/>
        <v>3.6099999999999133E-2</v>
      </c>
    </row>
    <row r="42" spans="1:3" x14ac:dyDescent="0.45">
      <c r="A42">
        <v>64.7</v>
      </c>
      <c r="B42">
        <f t="shared" si="0"/>
        <v>-0.18999999999999773</v>
      </c>
      <c r="C42">
        <f t="shared" si="1"/>
        <v>3.6099999999999133E-2</v>
      </c>
    </row>
    <row r="43" spans="1:3" x14ac:dyDescent="0.45">
      <c r="A43">
        <v>65.099999999999994</v>
      </c>
      <c r="B43">
        <f t="shared" si="0"/>
        <v>0.20999999999999375</v>
      </c>
      <c r="C43">
        <f t="shared" si="1"/>
        <v>4.409999999999737E-2</v>
      </c>
    </row>
    <row r="44" spans="1:3" x14ac:dyDescent="0.45">
      <c r="A44">
        <v>65.099999999999994</v>
      </c>
      <c r="B44">
        <f t="shared" si="0"/>
        <v>0.20999999999999375</v>
      </c>
      <c r="C44">
        <f t="shared" si="1"/>
        <v>4.409999999999737E-2</v>
      </c>
    </row>
    <row r="45" spans="1:3" x14ac:dyDescent="0.45">
      <c r="A45">
        <v>65.099999999999994</v>
      </c>
      <c r="B45">
        <f t="shared" si="0"/>
        <v>0.20999999999999375</v>
      </c>
      <c r="C45">
        <f t="shared" si="1"/>
        <v>4.409999999999737E-2</v>
      </c>
    </row>
    <row r="46" spans="1:3" x14ac:dyDescent="0.45">
      <c r="A46">
        <v>65.3</v>
      </c>
      <c r="B46">
        <f t="shared" si="0"/>
        <v>0.40999999999999659</v>
      </c>
      <c r="C46">
        <f t="shared" si="1"/>
        <v>0.1680999999999972</v>
      </c>
    </row>
    <row r="47" spans="1:3" x14ac:dyDescent="0.45">
      <c r="A47">
        <v>65.3</v>
      </c>
      <c r="B47">
        <f t="shared" si="0"/>
        <v>0.40999999999999659</v>
      </c>
      <c r="C47">
        <f t="shared" si="1"/>
        <v>0.1680999999999972</v>
      </c>
    </row>
    <row r="48" spans="1:3" x14ac:dyDescent="0.45">
      <c r="A48">
        <v>65.3</v>
      </c>
      <c r="B48">
        <f t="shared" si="0"/>
        <v>0.40999999999999659</v>
      </c>
      <c r="C48">
        <f t="shared" si="1"/>
        <v>0.1680999999999972</v>
      </c>
    </row>
    <row r="49" spans="1:3" x14ac:dyDescent="0.45">
      <c r="A49">
        <v>65.3</v>
      </c>
      <c r="B49">
        <f t="shared" si="0"/>
        <v>0.40999999999999659</v>
      </c>
      <c r="C49">
        <f t="shared" si="1"/>
        <v>0.1680999999999972</v>
      </c>
    </row>
    <row r="50" spans="1:3" x14ac:dyDescent="0.45">
      <c r="A50">
        <v>67.400000000000006</v>
      </c>
      <c r="B50">
        <f t="shared" si="0"/>
        <v>2.5100000000000051</v>
      </c>
      <c r="C50">
        <f t="shared" si="1"/>
        <v>6.3001000000000253</v>
      </c>
    </row>
    <row r="51" spans="1:3" x14ac:dyDescent="0.45">
      <c r="A51">
        <v>67.400000000000006</v>
      </c>
      <c r="B51">
        <f t="shared" si="0"/>
        <v>2.5100000000000051</v>
      </c>
      <c r="C51">
        <f t="shared" si="1"/>
        <v>6.3001000000000253</v>
      </c>
    </row>
    <row r="52" spans="1:3" x14ac:dyDescent="0.45">
      <c r="A52">
        <v>67.400000000000006</v>
      </c>
      <c r="B52">
        <f t="shared" si="0"/>
        <v>2.5100000000000051</v>
      </c>
      <c r="C52">
        <f t="shared" si="1"/>
        <v>6.3001000000000253</v>
      </c>
    </row>
    <row r="53" spans="1:3" x14ac:dyDescent="0.45">
      <c r="A53">
        <v>67.400000000000006</v>
      </c>
      <c r="B53">
        <f t="shared" si="0"/>
        <v>2.5100000000000051</v>
      </c>
      <c r="C53">
        <f t="shared" si="1"/>
        <v>6.3001000000000253</v>
      </c>
    </row>
    <row r="54" spans="1:3" x14ac:dyDescent="0.45">
      <c r="A54">
        <v>68.7</v>
      </c>
      <c r="B54">
        <f t="shared" si="0"/>
        <v>3.8100000000000023</v>
      </c>
      <c r="C54">
        <f t="shared" si="1"/>
        <v>14.516100000000018</v>
      </c>
    </row>
    <row r="55" spans="1:3" x14ac:dyDescent="0.45">
      <c r="A55">
        <v>68.7</v>
      </c>
      <c r="B55">
        <f t="shared" si="0"/>
        <v>3.8100000000000023</v>
      </c>
      <c r="C55">
        <f t="shared" si="1"/>
        <v>14.516100000000018</v>
      </c>
    </row>
    <row r="56" spans="1:3" x14ac:dyDescent="0.45">
      <c r="A56">
        <v>68.7</v>
      </c>
      <c r="B56">
        <f t="shared" si="0"/>
        <v>3.8100000000000023</v>
      </c>
      <c r="C56">
        <f t="shared" si="1"/>
        <v>14.516100000000018</v>
      </c>
    </row>
    <row r="57" spans="1:3" x14ac:dyDescent="0.45">
      <c r="A57">
        <v>68.7</v>
      </c>
      <c r="B57">
        <f t="shared" si="0"/>
        <v>3.8100000000000023</v>
      </c>
      <c r="C57">
        <f t="shared" si="1"/>
        <v>14.516100000000018</v>
      </c>
    </row>
    <row r="58" spans="1:3" x14ac:dyDescent="0.45">
      <c r="A58">
        <v>69</v>
      </c>
      <c r="B58">
        <f t="shared" si="0"/>
        <v>4.1099999999999994</v>
      </c>
      <c r="C58">
        <f t="shared" si="1"/>
        <v>16.892099999999996</v>
      </c>
    </row>
    <row r="59" spans="1:3" x14ac:dyDescent="0.45">
      <c r="A59">
        <v>70.400000000000006</v>
      </c>
      <c r="B59">
        <f t="shared" si="0"/>
        <v>5.5100000000000051</v>
      </c>
      <c r="C59">
        <f t="shared" si="1"/>
        <v>30.360100000000056</v>
      </c>
    </row>
    <row r="60" spans="1:3" x14ac:dyDescent="0.45">
      <c r="A60">
        <v>70.400000000000006</v>
      </c>
      <c r="B60">
        <f t="shared" si="0"/>
        <v>5.5100000000000051</v>
      </c>
      <c r="C60">
        <f t="shared" si="1"/>
        <v>30.360100000000056</v>
      </c>
    </row>
    <row r="61" spans="1:3" x14ac:dyDescent="0.45">
      <c r="A61">
        <v>71.2</v>
      </c>
      <c r="B61">
        <f t="shared" si="0"/>
        <v>6.3100000000000023</v>
      </c>
      <c r="C61">
        <f t="shared" si="1"/>
        <v>39.816100000000027</v>
      </c>
    </row>
    <row r="62" spans="1:3" x14ac:dyDescent="0.45">
      <c r="A62">
        <v>71.2</v>
      </c>
      <c r="B62">
        <f t="shared" si="0"/>
        <v>6.3100000000000023</v>
      </c>
      <c r="C62">
        <f t="shared" si="1"/>
        <v>39.816100000000027</v>
      </c>
    </row>
    <row r="63" spans="1:3" x14ac:dyDescent="0.45">
      <c r="A63">
        <v>71.2</v>
      </c>
      <c r="B63">
        <f t="shared" si="0"/>
        <v>6.3100000000000023</v>
      </c>
      <c r="C63">
        <f t="shared" si="1"/>
        <v>39.816100000000027</v>
      </c>
    </row>
    <row r="64" spans="1:3" x14ac:dyDescent="0.45">
      <c r="A64">
        <v>73</v>
      </c>
      <c r="B64">
        <f t="shared" si="0"/>
        <v>8.11</v>
      </c>
      <c r="C64">
        <f t="shared" si="1"/>
        <v>65.772099999999995</v>
      </c>
    </row>
    <row r="65" spans="1:3" x14ac:dyDescent="0.45">
      <c r="A65">
        <v>73</v>
      </c>
      <c r="B65">
        <f t="shared" si="0"/>
        <v>8.11</v>
      </c>
      <c r="C65">
        <f t="shared" si="1"/>
        <v>65.772099999999995</v>
      </c>
    </row>
    <row r="66" spans="1:3" x14ac:dyDescent="0.45">
      <c r="A66">
        <v>73.099999999999994</v>
      </c>
      <c r="B66">
        <f t="shared" si="0"/>
        <v>8.2099999999999937</v>
      </c>
      <c r="C66">
        <f t="shared" si="1"/>
        <v>67.4040999999999</v>
      </c>
    </row>
    <row r="67" spans="1:3" x14ac:dyDescent="0.45">
      <c r="A67">
        <v>73.099999999999994</v>
      </c>
      <c r="B67">
        <f t="shared" ref="B67:B78" si="2">A67-I$1</f>
        <v>8.2099999999999937</v>
      </c>
      <c r="C67">
        <f t="shared" ref="C67:C78" si="3">B67^2</f>
        <v>67.4040999999999</v>
      </c>
    </row>
    <row r="68" spans="1:3" x14ac:dyDescent="0.45">
      <c r="A68">
        <v>74.599999999999994</v>
      </c>
      <c r="B68">
        <f t="shared" si="2"/>
        <v>9.7099999999999937</v>
      </c>
      <c r="C68">
        <f t="shared" si="3"/>
        <v>94.284099999999881</v>
      </c>
    </row>
    <row r="69" spans="1:3" x14ac:dyDescent="0.45">
      <c r="A69">
        <v>74.599999999999994</v>
      </c>
      <c r="B69">
        <f t="shared" si="2"/>
        <v>9.7099999999999937</v>
      </c>
      <c r="C69">
        <f t="shared" si="3"/>
        <v>94.284099999999881</v>
      </c>
    </row>
    <row r="70" spans="1:3" x14ac:dyDescent="0.45">
      <c r="A70">
        <v>74.599999999999994</v>
      </c>
      <c r="B70">
        <f t="shared" si="2"/>
        <v>9.7099999999999937</v>
      </c>
      <c r="C70">
        <f t="shared" si="3"/>
        <v>94.284099999999881</v>
      </c>
    </row>
    <row r="71" spans="1:3" x14ac:dyDescent="0.45">
      <c r="A71">
        <v>74.599999999999994</v>
      </c>
      <c r="B71">
        <f t="shared" si="2"/>
        <v>9.7099999999999937</v>
      </c>
      <c r="C71">
        <f t="shared" si="3"/>
        <v>94.284099999999881</v>
      </c>
    </row>
    <row r="72" spans="1:3" x14ac:dyDescent="0.45">
      <c r="A72">
        <v>79.3</v>
      </c>
      <c r="B72">
        <f t="shared" si="2"/>
        <v>14.409999999999997</v>
      </c>
      <c r="C72">
        <f t="shared" si="3"/>
        <v>207.64809999999991</v>
      </c>
    </row>
    <row r="73" spans="1:3" x14ac:dyDescent="0.45">
      <c r="A73">
        <v>79.3</v>
      </c>
      <c r="B73">
        <f t="shared" si="2"/>
        <v>14.409999999999997</v>
      </c>
      <c r="C73">
        <f t="shared" si="3"/>
        <v>207.64809999999991</v>
      </c>
    </row>
    <row r="74" spans="1:3" x14ac:dyDescent="0.45">
      <c r="A74">
        <v>79.3</v>
      </c>
      <c r="B74">
        <f t="shared" si="2"/>
        <v>14.409999999999997</v>
      </c>
      <c r="C74">
        <f t="shared" si="3"/>
        <v>207.64809999999991</v>
      </c>
    </row>
    <row r="75" spans="1:3" x14ac:dyDescent="0.45">
      <c r="A75">
        <v>79.3</v>
      </c>
      <c r="B75">
        <f t="shared" si="2"/>
        <v>14.409999999999997</v>
      </c>
      <c r="C75">
        <f t="shared" si="3"/>
        <v>207.64809999999991</v>
      </c>
    </row>
    <row r="76" spans="1:3" x14ac:dyDescent="0.45">
      <c r="A76">
        <v>83</v>
      </c>
      <c r="B76">
        <f t="shared" si="2"/>
        <v>18.11</v>
      </c>
      <c r="C76">
        <f t="shared" si="3"/>
        <v>327.97209999999995</v>
      </c>
    </row>
    <row r="77" spans="1:3" x14ac:dyDescent="0.45">
      <c r="A77">
        <v>83</v>
      </c>
      <c r="B77">
        <f t="shared" si="2"/>
        <v>18.11</v>
      </c>
      <c r="C77">
        <f t="shared" si="3"/>
        <v>327.97209999999995</v>
      </c>
    </row>
    <row r="78" spans="1:3" x14ac:dyDescent="0.45">
      <c r="A78">
        <v>83</v>
      </c>
      <c r="B78">
        <f t="shared" si="2"/>
        <v>18.11</v>
      </c>
      <c r="C78">
        <f t="shared" si="3"/>
        <v>327.97209999999995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3A183-632B-470D-AE34-2B67A8B1A300}">
  <dimension ref="A1:H21"/>
  <sheetViews>
    <sheetView workbookViewId="0">
      <selection activeCell="I10" sqref="I10"/>
    </sheetView>
  </sheetViews>
  <sheetFormatPr defaultRowHeight="14.25" x14ac:dyDescent="0.45"/>
  <cols>
    <col min="1" max="1" width="2.73046875" bestFit="1" customWidth="1"/>
    <col min="3" max="3" width="9" bestFit="1" customWidth="1"/>
    <col min="4" max="4" width="13.86328125" customWidth="1"/>
    <col min="6" max="6" width="13.33203125" bestFit="1" customWidth="1"/>
    <col min="7" max="7" width="14.46484375" bestFit="1" customWidth="1"/>
  </cols>
  <sheetData>
    <row r="1" spans="1:8" x14ac:dyDescent="0.45">
      <c r="A1" t="s">
        <v>14</v>
      </c>
      <c r="B1" t="s">
        <v>15</v>
      </c>
      <c r="C1" t="s">
        <v>21</v>
      </c>
    </row>
    <row r="2" spans="1:8" x14ac:dyDescent="0.45">
      <c r="A2">
        <v>7</v>
      </c>
      <c r="B2">
        <v>4</v>
      </c>
      <c r="C2">
        <f>((A2-G$2)^2)</f>
        <v>262.44</v>
      </c>
      <c r="F2" s="1" t="s">
        <v>16</v>
      </c>
      <c r="G2" s="1">
        <f>SUM(B2:B21)/20</f>
        <v>23.2</v>
      </c>
    </row>
    <row r="3" spans="1:8" x14ac:dyDescent="0.45">
      <c r="A3">
        <v>8</v>
      </c>
      <c r="B3">
        <v>5</v>
      </c>
      <c r="C3">
        <f t="shared" ref="C3:C21" si="0">((A3-G$2)^2)</f>
        <v>231.04</v>
      </c>
      <c r="F3" t="s">
        <v>18</v>
      </c>
      <c r="G3">
        <f>(20+1)/2</f>
        <v>10.5</v>
      </c>
    </row>
    <row r="4" spans="1:8" x14ac:dyDescent="0.45">
      <c r="A4">
        <v>4</v>
      </c>
      <c r="B4">
        <v>7</v>
      </c>
      <c r="C4">
        <f t="shared" si="0"/>
        <v>368.64</v>
      </c>
      <c r="F4" s="1" t="s">
        <v>19</v>
      </c>
      <c r="G4" s="1">
        <f>(B11+B12)/2</f>
        <v>23.5</v>
      </c>
    </row>
    <row r="5" spans="1:8" x14ac:dyDescent="0.45">
      <c r="A5">
        <v>5</v>
      </c>
      <c r="B5">
        <v>8</v>
      </c>
      <c r="C5">
        <f t="shared" si="0"/>
        <v>331.23999999999995</v>
      </c>
      <c r="F5" s="1" t="s">
        <v>20</v>
      </c>
      <c r="G5" s="1">
        <v>30</v>
      </c>
    </row>
    <row r="6" spans="1:8" x14ac:dyDescent="0.45">
      <c r="A6">
        <v>16</v>
      </c>
      <c r="B6">
        <v>16</v>
      </c>
      <c r="C6">
        <f t="shared" si="0"/>
        <v>51.839999999999989</v>
      </c>
      <c r="F6" s="1" t="s">
        <v>22</v>
      </c>
      <c r="G6" s="1">
        <f>B21-B2</f>
        <v>52</v>
      </c>
    </row>
    <row r="7" spans="1:8" x14ac:dyDescent="0.45">
      <c r="A7">
        <v>20</v>
      </c>
      <c r="B7">
        <v>19</v>
      </c>
      <c r="C7">
        <f t="shared" si="0"/>
        <v>10.239999999999995</v>
      </c>
      <c r="F7" s="1" t="s">
        <v>6</v>
      </c>
      <c r="G7">
        <f>(20+1)/4</f>
        <v>5.25</v>
      </c>
      <c r="H7" s="1">
        <v>16</v>
      </c>
    </row>
    <row r="8" spans="1:8" x14ac:dyDescent="0.45">
      <c r="A8">
        <v>20</v>
      </c>
      <c r="B8">
        <v>19</v>
      </c>
      <c r="C8">
        <f t="shared" si="0"/>
        <v>10.239999999999995</v>
      </c>
      <c r="F8" s="1" t="s">
        <v>8</v>
      </c>
      <c r="G8">
        <f>(20+1)*3/4</f>
        <v>15.75</v>
      </c>
      <c r="H8" s="1">
        <v>30</v>
      </c>
    </row>
    <row r="9" spans="1:8" x14ac:dyDescent="0.45">
      <c r="A9">
        <v>24</v>
      </c>
      <c r="B9">
        <v>20</v>
      </c>
      <c r="C9">
        <f t="shared" si="0"/>
        <v>0.64000000000000112</v>
      </c>
    </row>
    <row r="10" spans="1:8" x14ac:dyDescent="0.45">
      <c r="A10">
        <v>19</v>
      </c>
      <c r="B10">
        <v>20</v>
      </c>
      <c r="C10">
        <f t="shared" si="0"/>
        <v>17.639999999999993</v>
      </c>
      <c r="F10" s="1" t="s">
        <v>4</v>
      </c>
      <c r="G10" s="1">
        <f>(SUM(C2:C21))/19</f>
        <v>153.43157894736842</v>
      </c>
    </row>
    <row r="11" spans="1:8" x14ac:dyDescent="0.45">
      <c r="A11">
        <v>30</v>
      </c>
      <c r="B11">
        <v>23</v>
      </c>
      <c r="C11">
        <f t="shared" si="0"/>
        <v>46.240000000000009</v>
      </c>
      <c r="F11" s="1" t="s">
        <v>5</v>
      </c>
      <c r="G11" s="1">
        <f>SQRT(G10)</f>
        <v>12.386750136632628</v>
      </c>
    </row>
    <row r="12" spans="1:8" x14ac:dyDescent="0.45">
      <c r="A12">
        <v>23</v>
      </c>
      <c r="B12">
        <v>24</v>
      </c>
      <c r="C12">
        <f t="shared" si="0"/>
        <v>3.9999999999999716E-2</v>
      </c>
    </row>
    <row r="13" spans="1:8" x14ac:dyDescent="0.45">
      <c r="A13">
        <v>30</v>
      </c>
      <c r="B13">
        <v>25</v>
      </c>
      <c r="C13">
        <f t="shared" si="0"/>
        <v>46.240000000000009</v>
      </c>
      <c r="F13" s="1" t="s">
        <v>9</v>
      </c>
      <c r="G13" s="1">
        <f>H8-H7</f>
        <v>14</v>
      </c>
    </row>
    <row r="14" spans="1:8" x14ac:dyDescent="0.45">
      <c r="A14">
        <v>25</v>
      </c>
      <c r="B14">
        <v>29</v>
      </c>
      <c r="C14">
        <f t="shared" si="0"/>
        <v>3.2400000000000024</v>
      </c>
    </row>
    <row r="15" spans="1:8" x14ac:dyDescent="0.45">
      <c r="A15">
        <v>19</v>
      </c>
      <c r="B15">
        <v>29</v>
      </c>
      <c r="C15">
        <f t="shared" si="0"/>
        <v>17.639999999999993</v>
      </c>
      <c r="F15" s="1" t="s">
        <v>23</v>
      </c>
      <c r="G15">
        <f>H7-(1.5*G13)</f>
        <v>-5</v>
      </c>
    </row>
    <row r="16" spans="1:8" x14ac:dyDescent="0.45">
      <c r="A16">
        <v>29</v>
      </c>
      <c r="B16">
        <v>30</v>
      </c>
      <c r="C16">
        <f t="shared" si="0"/>
        <v>33.640000000000008</v>
      </c>
      <c r="F16" s="1" t="s">
        <v>24</v>
      </c>
      <c r="G16">
        <f>H8+(1.5*G13)</f>
        <v>51</v>
      </c>
    </row>
    <row r="17" spans="1:7" x14ac:dyDescent="0.45">
      <c r="A17">
        <v>29</v>
      </c>
      <c r="B17">
        <v>30</v>
      </c>
      <c r="C17">
        <f t="shared" si="0"/>
        <v>33.640000000000008</v>
      </c>
    </row>
    <row r="18" spans="1:7" x14ac:dyDescent="0.45">
      <c r="A18">
        <v>30</v>
      </c>
      <c r="B18">
        <v>30</v>
      </c>
      <c r="C18">
        <f t="shared" si="0"/>
        <v>46.240000000000009</v>
      </c>
      <c r="F18" s="4" t="s">
        <v>25</v>
      </c>
      <c r="G18" s="4"/>
    </row>
    <row r="19" spans="1:7" x14ac:dyDescent="0.45">
      <c r="A19">
        <v>30</v>
      </c>
      <c r="B19">
        <v>30</v>
      </c>
      <c r="C19">
        <f t="shared" si="0"/>
        <v>46.240000000000009</v>
      </c>
      <c r="F19" s="4"/>
      <c r="G19" s="4"/>
    </row>
    <row r="20" spans="1:7" x14ac:dyDescent="0.45">
      <c r="A20">
        <v>40</v>
      </c>
      <c r="B20">
        <v>40</v>
      </c>
      <c r="C20">
        <f t="shared" si="0"/>
        <v>282.24</v>
      </c>
    </row>
    <row r="21" spans="1:7" x14ac:dyDescent="0.45">
      <c r="A21">
        <v>56</v>
      </c>
      <c r="B21">
        <v>56</v>
      </c>
      <c r="C21">
        <f t="shared" si="0"/>
        <v>1075.8399999999999</v>
      </c>
      <c r="F21" s="1" t="s">
        <v>26</v>
      </c>
      <c r="G21" s="1" t="s">
        <v>27</v>
      </c>
    </row>
  </sheetData>
  <sortState xmlns:xlrd2="http://schemas.microsoft.com/office/spreadsheetml/2017/richdata2" ref="B2:B21">
    <sortCondition ref="B2:B21"/>
  </sortState>
  <mergeCells count="1">
    <mergeCell ref="F18:G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68D9-B951-4F6A-9B2C-6CD845E7BA26}">
  <dimension ref="A1:F12"/>
  <sheetViews>
    <sheetView workbookViewId="0">
      <selection activeCell="E17" sqref="E17"/>
    </sheetView>
  </sheetViews>
  <sheetFormatPr defaultRowHeight="14.25" x14ac:dyDescent="0.45"/>
  <sheetData>
    <row r="1" spans="1:6" x14ac:dyDescent="0.45">
      <c r="A1">
        <v>35</v>
      </c>
    </row>
    <row r="2" spans="1:6" x14ac:dyDescent="0.45">
      <c r="A2">
        <v>85</v>
      </c>
      <c r="D2" t="s">
        <v>28</v>
      </c>
      <c r="E2" s="1">
        <v>35</v>
      </c>
    </row>
    <row r="3" spans="1:6" x14ac:dyDescent="0.45">
      <c r="A3">
        <v>110</v>
      </c>
      <c r="D3" t="s">
        <v>6</v>
      </c>
      <c r="E3">
        <f>(12+1)/4</f>
        <v>3.25</v>
      </c>
      <c r="F3" s="1">
        <v>110</v>
      </c>
    </row>
    <row r="4" spans="1:6" x14ac:dyDescent="0.45">
      <c r="A4">
        <v>120</v>
      </c>
      <c r="D4" t="s">
        <v>17</v>
      </c>
      <c r="E4">
        <f>13/2</f>
        <v>6.5</v>
      </c>
      <c r="F4" s="1">
        <f>(A6+A7)/2</f>
        <v>210</v>
      </c>
    </row>
    <row r="5" spans="1:6" x14ac:dyDescent="0.45">
      <c r="A5">
        <v>170</v>
      </c>
      <c r="D5" t="s">
        <v>8</v>
      </c>
      <c r="E5">
        <f>(13/4)*3</f>
        <v>9.75</v>
      </c>
      <c r="F5" s="1">
        <v>380</v>
      </c>
    </row>
    <row r="6" spans="1:6" x14ac:dyDescent="0.45">
      <c r="A6">
        <v>180</v>
      </c>
      <c r="D6" t="s">
        <v>29</v>
      </c>
      <c r="E6" s="1">
        <v>460</v>
      </c>
    </row>
    <row r="7" spans="1:6" x14ac:dyDescent="0.45">
      <c r="A7">
        <v>240</v>
      </c>
    </row>
    <row r="8" spans="1:6" x14ac:dyDescent="0.45">
      <c r="A8">
        <v>260</v>
      </c>
    </row>
    <row r="9" spans="1:6" x14ac:dyDescent="0.45">
      <c r="A9">
        <v>300</v>
      </c>
    </row>
    <row r="10" spans="1:6" x14ac:dyDescent="0.45">
      <c r="A10">
        <v>380</v>
      </c>
    </row>
    <row r="11" spans="1:6" x14ac:dyDescent="0.45">
      <c r="A11">
        <v>380</v>
      </c>
    </row>
    <row r="12" spans="1:6" x14ac:dyDescent="0.45">
      <c r="A12">
        <v>460</v>
      </c>
    </row>
  </sheetData>
  <sortState xmlns:xlrd2="http://schemas.microsoft.com/office/spreadsheetml/2017/richdata2" ref="A1:A12">
    <sortCondition ref="A1:A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7146-F8FE-4063-A5D6-7482E57F260B}">
  <dimension ref="A1:G20"/>
  <sheetViews>
    <sheetView tabSelected="1" workbookViewId="0">
      <selection activeCell="M23" sqref="M23"/>
    </sheetView>
  </sheetViews>
  <sheetFormatPr defaultRowHeight="14.25" x14ac:dyDescent="0.45"/>
  <cols>
    <col min="5" max="5" width="13.796875" bestFit="1" customWidth="1"/>
  </cols>
  <sheetData>
    <row r="1" spans="1:7" x14ac:dyDescent="0.45">
      <c r="A1">
        <v>45</v>
      </c>
    </row>
    <row r="2" spans="1:7" x14ac:dyDescent="0.45">
      <c r="A2">
        <v>48</v>
      </c>
      <c r="E2" s="1" t="s">
        <v>28</v>
      </c>
      <c r="G2" s="1">
        <v>45</v>
      </c>
    </row>
    <row r="3" spans="1:7" x14ac:dyDescent="0.45">
      <c r="A3">
        <v>64</v>
      </c>
      <c r="E3" s="1" t="s">
        <v>6</v>
      </c>
      <c r="F3">
        <f>21/4</f>
        <v>5.25</v>
      </c>
      <c r="G3" s="1">
        <v>73</v>
      </c>
    </row>
    <row r="4" spans="1:7" x14ac:dyDescent="0.45">
      <c r="A4">
        <v>70</v>
      </c>
      <c r="E4" s="1" t="s">
        <v>7</v>
      </c>
      <c r="F4">
        <f>21/2</f>
        <v>10.5</v>
      </c>
      <c r="G4" s="1">
        <v>79</v>
      </c>
    </row>
    <row r="5" spans="1:7" x14ac:dyDescent="0.45">
      <c r="A5">
        <v>73</v>
      </c>
      <c r="E5" s="1" t="s">
        <v>8</v>
      </c>
      <c r="F5">
        <f>21*3/4</f>
        <v>15.75</v>
      </c>
      <c r="G5" s="1">
        <v>80</v>
      </c>
    </row>
    <row r="6" spans="1:7" x14ac:dyDescent="0.45">
      <c r="A6">
        <v>73</v>
      </c>
      <c r="E6" s="1" t="s">
        <v>29</v>
      </c>
      <c r="G6" s="1">
        <v>82</v>
      </c>
    </row>
    <row r="7" spans="1:7" x14ac:dyDescent="0.45">
      <c r="A7">
        <v>74</v>
      </c>
      <c r="E7" s="1" t="s">
        <v>9</v>
      </c>
      <c r="G7" s="1">
        <f>G5-G3</f>
        <v>7</v>
      </c>
    </row>
    <row r="8" spans="1:7" x14ac:dyDescent="0.45">
      <c r="A8">
        <v>78</v>
      </c>
    </row>
    <row r="9" spans="1:7" x14ac:dyDescent="0.45">
      <c r="A9">
        <v>78</v>
      </c>
    </row>
    <row r="10" spans="1:7" x14ac:dyDescent="0.45">
      <c r="A10">
        <v>79</v>
      </c>
      <c r="E10" s="1" t="s">
        <v>30</v>
      </c>
      <c r="F10" s="1">
        <f>G3-(1.5*G7)</f>
        <v>62.5</v>
      </c>
      <c r="G10" s="1">
        <f>G3-(3*G7)</f>
        <v>52</v>
      </c>
    </row>
    <row r="11" spans="1:7" x14ac:dyDescent="0.45">
      <c r="A11">
        <v>79</v>
      </c>
      <c r="E11" s="1" t="s">
        <v>31</v>
      </c>
      <c r="F11" s="1">
        <f>G5+(1.5*G7)</f>
        <v>90.5</v>
      </c>
      <c r="G11" s="1">
        <f>G5+(3*G7)</f>
        <v>101</v>
      </c>
    </row>
    <row r="12" spans="1:7" x14ac:dyDescent="0.45">
      <c r="A12">
        <v>80</v>
      </c>
    </row>
    <row r="13" spans="1:7" x14ac:dyDescent="0.45">
      <c r="A13">
        <v>80</v>
      </c>
      <c r="E13" t="s">
        <v>32</v>
      </c>
      <c r="F13" t="s">
        <v>33</v>
      </c>
    </row>
    <row r="14" spans="1:7" x14ac:dyDescent="0.45">
      <c r="A14">
        <v>80</v>
      </c>
    </row>
    <row r="15" spans="1:7" x14ac:dyDescent="0.45">
      <c r="A15">
        <v>80</v>
      </c>
    </row>
    <row r="16" spans="1:7" x14ac:dyDescent="0.45">
      <c r="A16">
        <v>80</v>
      </c>
    </row>
    <row r="17" spans="1:1" x14ac:dyDescent="0.45">
      <c r="A17">
        <v>80</v>
      </c>
    </row>
    <row r="18" spans="1:1" x14ac:dyDescent="0.45">
      <c r="A18">
        <v>81</v>
      </c>
    </row>
    <row r="19" spans="1:1" x14ac:dyDescent="0.45">
      <c r="A19">
        <v>82</v>
      </c>
    </row>
    <row r="20" spans="1:1" x14ac:dyDescent="0.45">
      <c r="A20">
        <v>82</v>
      </c>
    </row>
  </sheetData>
  <sortState xmlns:xlrd2="http://schemas.microsoft.com/office/spreadsheetml/2017/richdata2" ref="A1:A20">
    <sortCondition ref="A1:A2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Page51</vt:lpstr>
      <vt:lpstr>Page 52</vt:lpstr>
      <vt:lpstr>Page 53.1</vt:lpstr>
      <vt:lpstr>Page 53.2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Gupta</dc:creator>
  <cp:lastModifiedBy>Shubham Gupta</cp:lastModifiedBy>
  <dcterms:created xsi:type="dcterms:W3CDTF">2025-08-30T06:17:58Z</dcterms:created>
  <dcterms:modified xsi:type="dcterms:W3CDTF">2025-08-30T07:53:14Z</dcterms:modified>
</cp:coreProperties>
</file>